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9440" windowHeight="6405"/>
  </bookViews>
  <sheets>
    <sheet name="SRS-4" sheetId="4" r:id="rId1"/>
    <sheet name="SRS-5" sheetId="5" r:id="rId2"/>
  </sheets>
  <definedNames>
    <definedName name="_xlnm.Print_Area" localSheetId="0">'SRS-4'!$A$1:$F$31</definedName>
    <definedName name="_xlnm.Print_Area" localSheetId="1">'SRS-5'!$A$3:$E$36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5" l="1"/>
  <c r="B30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30" i="5" l="1"/>
  <c r="D32" i="5" s="1"/>
  <c r="E24" i="4"/>
  <c r="E25" i="4" s="1"/>
  <c r="E26" i="4" s="1"/>
  <c r="E27" i="4" s="1"/>
  <c r="E28" i="4" s="1"/>
  <c r="E29" i="4" s="1"/>
  <c r="E30" i="4" s="1"/>
  <c r="E31" i="4" s="1"/>
  <c r="D19" i="4"/>
  <c r="D20" i="4" s="1"/>
  <c r="D21" i="4" s="1"/>
  <c r="D22" i="4" s="1"/>
  <c r="D23" i="4" s="1"/>
  <c r="D24" i="4" s="1"/>
  <c r="C14" i="4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</calcChain>
</file>

<file path=xl/sharedStrings.xml><?xml version="1.0" encoding="utf-8"?>
<sst xmlns="http://schemas.openxmlformats.org/spreadsheetml/2006/main" count="58" uniqueCount="41">
  <si>
    <t>Year</t>
  </si>
  <si>
    <t>A Comparison of 2009, 2014, and 2019 In-Service</t>
  </si>
  <si>
    <t>Year Capital Costs for the Avoided CC Unit</t>
  </si>
  <si>
    <t>Start Year =</t>
  </si>
  <si>
    <t>CC cost =</t>
  </si>
  <si>
    <t>DSM Goals</t>
  </si>
  <si>
    <t>($/kW, nominal $, w/o AFUDC)</t>
  </si>
  <si>
    <t>In-Service Year =</t>
  </si>
  <si>
    <t xml:space="preserve"> ---</t>
  </si>
  <si>
    <t>Total RIM and TRC Benefits =</t>
  </si>
  <si>
    <t>(CPVRR, $000, in Start Year $, with 7.73% Discount Rate)</t>
  </si>
  <si>
    <t xml:space="preserve"> Summer kW reduction =</t>
  </si>
  <si>
    <t xml:space="preserve"> Winter kW reduction =</t>
  </si>
  <si>
    <t xml:space="preserve"> Annual kWh reduction =</t>
  </si>
  <si>
    <t xml:space="preserve"> Number of participants in Year 1 =</t>
  </si>
  <si>
    <t>Avoided Gen Unit Capacity Cost</t>
  </si>
  <si>
    <t>Avoided Gen Unit  Fixed O&amp;M</t>
  </si>
  <si>
    <t>Avoided Gen Unit  Variable O&amp;M</t>
  </si>
  <si>
    <t>Avoided Gen Unit Fuel Cost</t>
  </si>
  <si>
    <t>Replacement Fuel Cost</t>
  </si>
  <si>
    <t>Avoided Transmission Cap Cost</t>
  </si>
  <si>
    <t>Avoided Transmission O&amp;M Cost</t>
  </si>
  <si>
    <t>Avoided Distribution Cap Cost</t>
  </si>
  <si>
    <t>Avoided Distribution O&amp;M Cost</t>
  </si>
  <si>
    <t>Program Fuel Savings</t>
  </si>
  <si>
    <t>Program Off-Peak Payback</t>
  </si>
  <si>
    <t>Avoided Gen Unit Emission Benefit</t>
  </si>
  <si>
    <t>Replacement Emission Cost</t>
  </si>
  <si>
    <t>Program Emission Benefit</t>
  </si>
  <si>
    <t>Off-Peak Emissions Payback Cost</t>
  </si>
  <si>
    <t>Change (2019 Values - 2014 Values)</t>
  </si>
  <si>
    <t>Assumptions for the Proxy DSM Measure:</t>
  </si>
  <si>
    <t>Percentage Change in Total RIM and TRC Benefits  =</t>
  </si>
  <si>
    <t>Results Using System Cost Values from the 2014 DSM Goals Docket</t>
  </si>
  <si>
    <t>Category of System Impact by DSM</t>
  </si>
  <si>
    <t>Results Using System Cost Values from the 2019 DSM Goals Docket</t>
  </si>
  <si>
    <t>A Comparison of a Benefits Only Calculation for a Proxy DSM Measure</t>
  </si>
  <si>
    <t>Using System Cost Values from the 2014 and 2019 DSM Goals Dockets</t>
  </si>
  <si>
    <t>FPL 003517</t>
  </si>
  <si>
    <t>20190015-EG</t>
  </si>
  <si>
    <t>FPL 003518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</si>
</sst>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0"/>
    <numFmt numFmtId="165" formatCode="0_);\(0\)"/>
    <numFmt numFmtId="166" formatCode="0.0%"/>
    <numFmt numFmtId="167" formatCode="#,##0.000_);[Red]\(#,##0.000\)"/>
  </numFmts>
  <fonts count="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>
      <alignment horizontal="left" wrapText="1"/>
    </xf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165" fontId="2" fillId="0" borderId="3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38" fontId="3" fillId="0" borderId="14" xfId="0" applyNumberFormat="1" applyFont="1" applyBorder="1" applyAlignment="1">
      <alignment horizontal="center"/>
    </xf>
    <xf numFmtId="38" fontId="3" fillId="0" borderId="8" xfId="0" applyNumberFormat="1" applyFont="1" applyBorder="1" applyAlignment="1">
      <alignment horizontal="center"/>
    </xf>
    <xf numFmtId="37" fontId="3" fillId="0" borderId="17" xfId="0" applyNumberFormat="1" applyFont="1" applyBorder="1" applyAlignment="1">
      <alignment horizontal="center"/>
    </xf>
    <xf numFmtId="0" fontId="2" fillId="0" borderId="15" xfId="0" applyFont="1" applyBorder="1"/>
    <xf numFmtId="38" fontId="3" fillId="0" borderId="16" xfId="0" applyNumberFormat="1" applyFont="1" applyBorder="1" applyAlignment="1">
      <alignment horizontal="center"/>
    </xf>
    <xf numFmtId="38" fontId="3" fillId="0" borderId="1" xfId="0" applyNumberFormat="1" applyFont="1" applyBorder="1" applyAlignment="1">
      <alignment horizontal="center"/>
    </xf>
    <xf numFmtId="37" fontId="3" fillId="0" borderId="16" xfId="0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8" fontId="3" fillId="0" borderId="17" xfId="0" applyNumberFormat="1" applyFont="1" applyBorder="1" applyAlignment="1">
      <alignment horizontal="center"/>
    </xf>
    <xf numFmtId="0" fontId="2" fillId="0" borderId="18" xfId="0" applyFont="1" applyBorder="1"/>
    <xf numFmtId="38" fontId="3" fillId="0" borderId="19" xfId="0" applyNumberFormat="1" applyFont="1" applyBorder="1" applyAlignment="1">
      <alignment horizontal="center"/>
    </xf>
    <xf numFmtId="38" fontId="3" fillId="0" borderId="20" xfId="0" applyNumberFormat="1" applyFont="1" applyBorder="1" applyAlignment="1">
      <alignment horizontal="center"/>
    </xf>
    <xf numFmtId="38" fontId="3" fillId="0" borderId="21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38" fontId="2" fillId="0" borderId="22" xfId="0" applyNumberFormat="1" applyFont="1" applyBorder="1" applyAlignment="1">
      <alignment horizontal="center"/>
    </xf>
    <xf numFmtId="38" fontId="2" fillId="0" borderId="11" xfId="0" applyNumberFormat="1" applyFont="1" applyBorder="1" applyAlignment="1">
      <alignment horizontal="center"/>
    </xf>
    <xf numFmtId="37" fontId="2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6" fontId="5" fillId="0" borderId="1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>
      <selection sqref="A1:A2"/>
    </sheetView>
  </sheetViews>
  <sheetFormatPr defaultColWidth="16.7109375" defaultRowHeight="15.75" x14ac:dyDescent="0.25"/>
  <cols>
    <col min="1" max="1" width="7.85546875" style="1" customWidth="1"/>
    <col min="2" max="2" width="19" style="1" customWidth="1"/>
    <col min="3" max="16384" width="16.7109375" style="1"/>
  </cols>
  <sheetData>
    <row r="1" spans="1:7" x14ac:dyDescent="0.25">
      <c r="A1" s="54" t="s">
        <v>38</v>
      </c>
      <c r="F1" s="2"/>
    </row>
    <row r="2" spans="1:7" x14ac:dyDescent="0.25">
      <c r="A2" s="54" t="s">
        <v>39</v>
      </c>
      <c r="F2" s="2"/>
    </row>
    <row r="3" spans="1:7" x14ac:dyDescent="0.35">
      <c r="B3" s="51" t="s">
        <v>1</v>
      </c>
      <c r="C3" s="51"/>
      <c r="D3" s="51"/>
      <c r="E3" s="51"/>
      <c r="F3" s="7"/>
    </row>
    <row r="4" spans="1:7" x14ac:dyDescent="0.35">
      <c r="B4" s="51" t="s">
        <v>2</v>
      </c>
      <c r="C4" s="51"/>
      <c r="D4" s="51"/>
      <c r="E4" s="51"/>
      <c r="F4" s="7"/>
    </row>
    <row r="5" spans="1:7" x14ac:dyDescent="0.35">
      <c r="B5" s="52" t="s">
        <v>6</v>
      </c>
      <c r="C5" s="52"/>
      <c r="D5" s="52"/>
      <c r="E5" s="52"/>
      <c r="F5" s="8"/>
    </row>
    <row r="6" spans="1:7" x14ac:dyDescent="0.35">
      <c r="B6" s="3"/>
      <c r="C6" s="3"/>
      <c r="D6" s="3"/>
      <c r="E6" s="3"/>
      <c r="F6" s="2"/>
    </row>
    <row r="7" spans="1:7" x14ac:dyDescent="0.35">
      <c r="B7" s="3"/>
      <c r="C7" s="5">
        <v>-1</v>
      </c>
      <c r="D7" s="5">
        <v>-2</v>
      </c>
      <c r="E7" s="5">
        <v>-3</v>
      </c>
      <c r="F7" s="5"/>
    </row>
    <row r="8" spans="1:7" x14ac:dyDescent="0.35">
      <c r="B8" s="3"/>
      <c r="C8" s="9">
        <v>2009</v>
      </c>
      <c r="D8" s="10">
        <v>2014</v>
      </c>
      <c r="E8" s="9">
        <v>2019</v>
      </c>
      <c r="F8" s="5"/>
    </row>
    <row r="9" spans="1:7" x14ac:dyDescent="0.35">
      <c r="B9" s="4"/>
      <c r="C9" s="11" t="s">
        <v>5</v>
      </c>
      <c r="D9" s="12" t="s">
        <v>5</v>
      </c>
      <c r="E9" s="11" t="s">
        <v>5</v>
      </c>
      <c r="F9" s="4"/>
      <c r="G9" s="4"/>
    </row>
    <row r="10" spans="1:7" x14ac:dyDescent="0.35">
      <c r="B10" s="13" t="s">
        <v>3</v>
      </c>
      <c r="C10" s="14">
        <v>2009</v>
      </c>
      <c r="D10" s="15">
        <v>2014</v>
      </c>
      <c r="E10" s="14">
        <v>2019</v>
      </c>
      <c r="F10" s="4"/>
      <c r="G10" s="4"/>
    </row>
    <row r="11" spans="1:7" x14ac:dyDescent="0.35">
      <c r="B11" s="13" t="s">
        <v>4</v>
      </c>
      <c r="C11" s="14">
        <v>725</v>
      </c>
      <c r="D11" s="15">
        <v>776</v>
      </c>
      <c r="E11" s="14">
        <v>558</v>
      </c>
      <c r="F11" s="4"/>
      <c r="G11" s="4"/>
    </row>
    <row r="12" spans="1:7" x14ac:dyDescent="0.35">
      <c r="B12" s="13" t="s">
        <v>7</v>
      </c>
      <c r="C12" s="14">
        <v>2019</v>
      </c>
      <c r="D12" s="15">
        <v>2019</v>
      </c>
      <c r="E12" s="14">
        <v>2026</v>
      </c>
      <c r="F12" s="4"/>
      <c r="G12" s="4"/>
    </row>
    <row r="13" spans="1:7" x14ac:dyDescent="0.35">
      <c r="B13" s="16" t="s">
        <v>0</v>
      </c>
      <c r="C13" s="49"/>
      <c r="D13" s="50"/>
      <c r="E13" s="49"/>
      <c r="F13" s="4"/>
      <c r="G13" s="4"/>
    </row>
    <row r="14" spans="1:7" x14ac:dyDescent="0.35">
      <c r="B14" s="4">
        <v>2009</v>
      </c>
      <c r="C14" s="17">
        <f>C11</f>
        <v>725</v>
      </c>
      <c r="D14" s="18" t="s">
        <v>8</v>
      </c>
      <c r="E14" s="17" t="s">
        <v>8</v>
      </c>
      <c r="F14" s="4"/>
      <c r="G14" s="4"/>
    </row>
    <row r="15" spans="1:7" x14ac:dyDescent="0.35">
      <c r="B15" s="4">
        <f>B14+1</f>
        <v>2010</v>
      </c>
      <c r="C15" s="17">
        <f>C14*1.03</f>
        <v>746.75</v>
      </c>
      <c r="D15" s="18" t="s">
        <v>8</v>
      </c>
      <c r="E15" s="17" t="s">
        <v>8</v>
      </c>
      <c r="F15" s="4"/>
      <c r="G15" s="4"/>
    </row>
    <row r="16" spans="1:7" x14ac:dyDescent="0.35">
      <c r="B16" s="4">
        <f t="shared" ref="B16:B31" si="0">B15+1</f>
        <v>2011</v>
      </c>
      <c r="C16" s="17">
        <f t="shared" ref="C16:C24" si="1">C15*1.03</f>
        <v>769.15250000000003</v>
      </c>
      <c r="D16" s="18" t="s">
        <v>8</v>
      </c>
      <c r="E16" s="17" t="s">
        <v>8</v>
      </c>
      <c r="F16" s="3"/>
      <c r="G16" s="4"/>
    </row>
    <row r="17" spans="2:9" x14ac:dyDescent="0.35">
      <c r="B17" s="4">
        <f t="shared" si="0"/>
        <v>2012</v>
      </c>
      <c r="C17" s="17">
        <f t="shared" si="1"/>
        <v>792.22707500000001</v>
      </c>
      <c r="D17" s="18" t="s">
        <v>8</v>
      </c>
      <c r="E17" s="17" t="s">
        <v>8</v>
      </c>
      <c r="F17" s="3"/>
      <c r="G17" s="4"/>
    </row>
    <row r="18" spans="2:9" x14ac:dyDescent="0.25">
      <c r="B18" s="4">
        <f t="shared" si="0"/>
        <v>2013</v>
      </c>
      <c r="C18" s="17">
        <f t="shared" si="1"/>
        <v>815.99388725000006</v>
      </c>
      <c r="D18" s="18" t="s">
        <v>8</v>
      </c>
      <c r="E18" s="17" t="s">
        <v>8</v>
      </c>
      <c r="F18" s="6"/>
      <c r="G18" s="4"/>
    </row>
    <row r="19" spans="2:9" x14ac:dyDescent="0.25">
      <c r="B19" s="4">
        <f t="shared" si="0"/>
        <v>2014</v>
      </c>
      <c r="C19" s="17">
        <f t="shared" si="1"/>
        <v>840.47370386750003</v>
      </c>
      <c r="D19" s="18">
        <f>D11</f>
        <v>776</v>
      </c>
      <c r="E19" s="17" t="s">
        <v>8</v>
      </c>
      <c r="F19" s="6"/>
      <c r="G19" s="4"/>
      <c r="H19" s="4"/>
    </row>
    <row r="20" spans="2:9" x14ac:dyDescent="0.25">
      <c r="B20" s="4">
        <f t="shared" si="0"/>
        <v>2015</v>
      </c>
      <c r="C20" s="17">
        <f t="shared" si="1"/>
        <v>865.68791498352505</v>
      </c>
      <c r="D20" s="18">
        <f>D19*1.03</f>
        <v>799.28</v>
      </c>
      <c r="E20" s="17" t="s">
        <v>8</v>
      </c>
      <c r="F20" s="4"/>
      <c r="G20" s="4"/>
      <c r="H20" s="4"/>
    </row>
    <row r="21" spans="2:9" x14ac:dyDescent="0.25">
      <c r="B21" s="4">
        <f t="shared" si="0"/>
        <v>2016</v>
      </c>
      <c r="C21" s="17">
        <f t="shared" si="1"/>
        <v>891.65855243303088</v>
      </c>
      <c r="D21" s="18">
        <f t="shared" ref="D21:D24" si="2">D20*1.03</f>
        <v>823.25839999999994</v>
      </c>
      <c r="E21" s="17" t="s">
        <v>8</v>
      </c>
      <c r="F21" s="4"/>
      <c r="G21" s="4"/>
      <c r="H21" s="4"/>
    </row>
    <row r="22" spans="2:9" x14ac:dyDescent="0.25">
      <c r="B22" s="4">
        <f t="shared" si="0"/>
        <v>2017</v>
      </c>
      <c r="C22" s="17">
        <f t="shared" si="1"/>
        <v>918.4083090060218</v>
      </c>
      <c r="D22" s="18">
        <f t="shared" si="2"/>
        <v>847.95615199999997</v>
      </c>
      <c r="E22" s="17" t="s">
        <v>8</v>
      </c>
      <c r="F22" s="4"/>
      <c r="G22" s="4"/>
      <c r="H22" s="4"/>
    </row>
    <row r="23" spans="2:9" x14ac:dyDescent="0.25">
      <c r="B23" s="4">
        <f t="shared" si="0"/>
        <v>2018</v>
      </c>
      <c r="C23" s="17">
        <f t="shared" si="1"/>
        <v>945.96055827620251</v>
      </c>
      <c r="D23" s="18">
        <f t="shared" si="2"/>
        <v>873.39483656000004</v>
      </c>
      <c r="E23" s="17" t="s">
        <v>8</v>
      </c>
      <c r="F23" s="4"/>
      <c r="G23" s="4"/>
      <c r="H23" s="4"/>
    </row>
    <row r="24" spans="2:9" x14ac:dyDescent="0.25">
      <c r="B24" s="4">
        <f t="shared" si="0"/>
        <v>2019</v>
      </c>
      <c r="C24" s="19">
        <f t="shared" si="1"/>
        <v>974.33937502448862</v>
      </c>
      <c r="D24" s="19">
        <f t="shared" si="2"/>
        <v>899.59668165680011</v>
      </c>
      <c r="E24" s="17">
        <f>E11</f>
        <v>558</v>
      </c>
      <c r="F24" s="4"/>
      <c r="G24" s="4"/>
      <c r="H24" s="4"/>
      <c r="I24" s="4"/>
    </row>
    <row r="25" spans="2:9" x14ac:dyDescent="0.25">
      <c r="B25" s="4">
        <f t="shared" si="0"/>
        <v>2020</v>
      </c>
      <c r="C25" s="4"/>
      <c r="D25" s="4"/>
      <c r="E25" s="17">
        <f>E24*1.025</f>
        <v>571.94999999999993</v>
      </c>
      <c r="F25" s="4"/>
      <c r="G25" s="4"/>
      <c r="H25" s="4"/>
      <c r="I25" s="4"/>
    </row>
    <row r="26" spans="2:9" x14ac:dyDescent="0.25">
      <c r="B26" s="4">
        <f t="shared" si="0"/>
        <v>2021</v>
      </c>
      <c r="C26" s="4"/>
      <c r="D26" s="4"/>
      <c r="E26" s="17">
        <f t="shared" ref="E26:E31" si="3">E25*1.025</f>
        <v>586.24874999999986</v>
      </c>
      <c r="F26" s="4"/>
      <c r="G26" s="4"/>
      <c r="H26" s="4"/>
      <c r="I26" s="4"/>
    </row>
    <row r="27" spans="2:9" x14ac:dyDescent="0.25">
      <c r="B27" s="4">
        <f t="shared" si="0"/>
        <v>2022</v>
      </c>
      <c r="C27" s="4"/>
      <c r="D27" s="4"/>
      <c r="E27" s="17">
        <f t="shared" si="3"/>
        <v>600.90496874999985</v>
      </c>
      <c r="F27" s="4"/>
      <c r="G27" s="4"/>
      <c r="H27" s="4"/>
      <c r="I27" s="4"/>
    </row>
    <row r="28" spans="2:9" x14ac:dyDescent="0.25">
      <c r="B28" s="4">
        <f t="shared" si="0"/>
        <v>2023</v>
      </c>
      <c r="C28" s="4"/>
      <c r="D28" s="4"/>
      <c r="E28" s="17">
        <f t="shared" si="3"/>
        <v>615.92759296874976</v>
      </c>
      <c r="F28" s="4"/>
      <c r="G28" s="4"/>
      <c r="H28" s="4"/>
      <c r="I28" s="4"/>
    </row>
    <row r="29" spans="2:9" x14ac:dyDescent="0.25">
      <c r="B29" s="4">
        <f t="shared" si="0"/>
        <v>2024</v>
      </c>
      <c r="C29" s="4"/>
      <c r="D29" s="4"/>
      <c r="E29" s="17">
        <f t="shared" si="3"/>
        <v>631.32578279296843</v>
      </c>
      <c r="F29" s="4"/>
      <c r="G29" s="4"/>
      <c r="H29" s="4"/>
      <c r="I29" s="4"/>
    </row>
    <row r="30" spans="2:9" x14ac:dyDescent="0.25">
      <c r="B30" s="4">
        <f t="shared" si="0"/>
        <v>2025</v>
      </c>
      <c r="C30" s="4"/>
      <c r="D30" s="4"/>
      <c r="E30" s="17">
        <f t="shared" si="3"/>
        <v>647.10892736279254</v>
      </c>
      <c r="F30" s="4"/>
      <c r="G30" s="4"/>
      <c r="I30" s="4"/>
    </row>
    <row r="31" spans="2:9" x14ac:dyDescent="0.25">
      <c r="B31" s="4">
        <f t="shared" si="0"/>
        <v>2026</v>
      </c>
      <c r="C31" s="4"/>
      <c r="D31" s="4"/>
      <c r="E31" s="19">
        <f t="shared" si="3"/>
        <v>663.28665054686235</v>
      </c>
      <c r="F31" s="4"/>
      <c r="G31" s="4"/>
      <c r="I31" s="4"/>
    </row>
    <row r="32" spans="2:9" x14ac:dyDescent="0.25">
      <c r="B32" s="4"/>
      <c r="C32" s="4"/>
      <c r="D32" s="4"/>
      <c r="E32" s="4"/>
      <c r="F32" s="4"/>
      <c r="G32" s="4"/>
      <c r="I32" s="4"/>
    </row>
    <row r="33" spans="2:7" x14ac:dyDescent="0.25">
      <c r="B33" s="4"/>
      <c r="C33" s="4"/>
      <c r="D33" s="4"/>
      <c r="E33" s="4"/>
      <c r="F33" s="4"/>
      <c r="G33" s="4"/>
    </row>
    <row r="34" spans="2:7" x14ac:dyDescent="0.25">
      <c r="B34" s="4"/>
      <c r="C34" s="4"/>
      <c r="D34" s="4"/>
      <c r="E34" s="4"/>
      <c r="F34" s="4"/>
      <c r="G34" s="4"/>
    </row>
  </sheetData>
  <mergeCells count="3">
    <mergeCell ref="B3:E3"/>
    <mergeCell ref="B4:E4"/>
    <mergeCell ref="B5:E5"/>
  </mergeCells>
  <pageMargins left="1.45" right="0.7" top="1.25" bottom="0.25" header="0.3" footer="0.3"/>
  <pageSetup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zoomScale="70" zoomScaleNormal="70" workbookViewId="0">
      <selection sqref="A1:A2"/>
    </sheetView>
  </sheetViews>
  <sheetFormatPr defaultColWidth="36.42578125" defaultRowHeight="15.75" x14ac:dyDescent="0.25"/>
  <cols>
    <col min="1" max="4" width="36.42578125" style="1"/>
    <col min="5" max="5" width="20" style="1" customWidth="1"/>
    <col min="6" max="16384" width="36.42578125" style="1"/>
  </cols>
  <sheetData>
    <row r="1" spans="1:6" x14ac:dyDescent="0.25">
      <c r="A1" s="54" t="s">
        <v>40</v>
      </c>
    </row>
    <row r="2" spans="1:6" x14ac:dyDescent="0.25">
      <c r="A2" s="54" t="s">
        <v>39</v>
      </c>
    </row>
    <row r="3" spans="1:6" x14ac:dyDescent="0.25">
      <c r="A3" s="51" t="s">
        <v>36</v>
      </c>
      <c r="B3" s="51"/>
      <c r="C3" s="51"/>
      <c r="D3" s="51"/>
      <c r="E3" s="7"/>
      <c r="F3" s="7"/>
    </row>
    <row r="4" spans="1:6" ht="15.6" x14ac:dyDescent="0.35">
      <c r="A4" s="51" t="s">
        <v>37</v>
      </c>
      <c r="B4" s="51"/>
      <c r="C4" s="51"/>
      <c r="D4" s="51"/>
      <c r="E4" s="7"/>
      <c r="F4" s="7"/>
    </row>
    <row r="5" spans="1:6" ht="15.6" x14ac:dyDescent="0.35">
      <c r="A5" s="52" t="s">
        <v>10</v>
      </c>
      <c r="B5" s="52"/>
      <c r="C5" s="52"/>
      <c r="D5" s="52"/>
      <c r="E5" s="8"/>
      <c r="F5" s="7"/>
    </row>
    <row r="6" spans="1:6" ht="15.6" x14ac:dyDescent="0.35">
      <c r="B6" s="7"/>
      <c r="C6" s="7"/>
      <c r="D6" s="7"/>
      <c r="E6" s="7"/>
      <c r="F6" s="7"/>
    </row>
    <row r="7" spans="1:6" ht="15.6" x14ac:dyDescent="0.35">
      <c r="B7" s="53" t="s">
        <v>31</v>
      </c>
      <c r="C7" s="53"/>
      <c r="D7" s="7"/>
      <c r="E7" s="4"/>
      <c r="F7" s="7"/>
    </row>
    <row r="8" spans="1:6" ht="15.6" x14ac:dyDescent="0.35">
      <c r="B8" s="20" t="s">
        <v>11</v>
      </c>
      <c r="C8" s="14">
        <v>1</v>
      </c>
      <c r="D8" s="7"/>
      <c r="E8" s="4"/>
      <c r="F8" s="7"/>
    </row>
    <row r="9" spans="1:6" ht="15.6" x14ac:dyDescent="0.35">
      <c r="B9" s="20" t="s">
        <v>12</v>
      </c>
      <c r="C9" s="14">
        <v>1</v>
      </c>
      <c r="D9" s="7"/>
      <c r="E9" s="6"/>
      <c r="F9" s="7"/>
    </row>
    <row r="10" spans="1:6" ht="15.6" x14ac:dyDescent="0.35">
      <c r="B10" s="20" t="s">
        <v>13</v>
      </c>
      <c r="C10" s="21">
        <v>1000</v>
      </c>
      <c r="D10" s="7"/>
      <c r="E10" s="6"/>
      <c r="F10" s="7"/>
    </row>
    <row r="11" spans="1:6" ht="15.6" x14ac:dyDescent="0.35">
      <c r="B11" s="22" t="s">
        <v>14</v>
      </c>
      <c r="C11" s="23">
        <v>1000</v>
      </c>
      <c r="D11" s="7"/>
      <c r="E11" s="6"/>
      <c r="F11" s="7"/>
    </row>
    <row r="12" spans="1:6" ht="15.95" thickBot="1" x14ac:dyDescent="0.4">
      <c r="B12" s="2"/>
      <c r="C12" s="6"/>
      <c r="D12" s="7"/>
      <c r="E12" s="6"/>
      <c r="F12" s="7"/>
    </row>
    <row r="13" spans="1:6" ht="46.5" customHeight="1" thickBot="1" x14ac:dyDescent="0.4">
      <c r="A13" s="24" t="s">
        <v>34</v>
      </c>
      <c r="B13" s="25" t="s">
        <v>33</v>
      </c>
      <c r="C13" s="25" t="s">
        <v>35</v>
      </c>
      <c r="D13" s="26" t="s">
        <v>30</v>
      </c>
    </row>
    <row r="14" spans="1:6" x14ac:dyDescent="0.25">
      <c r="A14" s="27" t="s">
        <v>15</v>
      </c>
      <c r="B14" s="28">
        <v>1305.8289269221236</v>
      </c>
      <c r="C14" s="29">
        <v>759.0640693374512</v>
      </c>
      <c r="D14" s="30">
        <f>C14-B14</f>
        <v>-546.76485758467243</v>
      </c>
    </row>
    <row r="15" spans="1:6" x14ac:dyDescent="0.25">
      <c r="A15" s="31" t="s">
        <v>16</v>
      </c>
      <c r="B15" s="32">
        <v>955.43361760626317</v>
      </c>
      <c r="C15" s="33">
        <v>386.2805768931467</v>
      </c>
      <c r="D15" s="30">
        <f t="shared" ref="D15:D30" si="0">C15-B15</f>
        <v>-569.15304071311652</v>
      </c>
    </row>
    <row r="16" spans="1:6" x14ac:dyDescent="0.25">
      <c r="A16" s="31" t="s">
        <v>17</v>
      </c>
      <c r="B16" s="32">
        <v>82.574082018859798</v>
      </c>
      <c r="C16" s="33">
        <v>14.412892384063959</v>
      </c>
      <c r="D16" s="30">
        <f t="shared" si="0"/>
        <v>-68.161189634795846</v>
      </c>
    </row>
    <row r="17" spans="1:4" x14ac:dyDescent="0.25">
      <c r="A17" s="31" t="s">
        <v>18</v>
      </c>
      <c r="B17" s="32">
        <v>5075.6492414560626</v>
      </c>
      <c r="C17" s="33">
        <v>2350.3525087881953</v>
      </c>
      <c r="D17" s="30">
        <f t="shared" si="0"/>
        <v>-2725.2967326678672</v>
      </c>
    </row>
    <row r="18" spans="1:4" x14ac:dyDescent="0.25">
      <c r="A18" s="31" t="s">
        <v>19</v>
      </c>
      <c r="B18" s="34">
        <v>-5663.4070902046196</v>
      </c>
      <c r="C18" s="35">
        <v>-2510.6417107487628</v>
      </c>
      <c r="D18" s="36">
        <f t="shared" si="0"/>
        <v>3152.7653794558569</v>
      </c>
    </row>
    <row r="19" spans="1:4" x14ac:dyDescent="0.25">
      <c r="A19" s="31" t="s">
        <v>20</v>
      </c>
      <c r="B19" s="32">
        <v>268.12663003313719</v>
      </c>
      <c r="C19" s="33">
        <v>523.00075364960151</v>
      </c>
      <c r="D19" s="36">
        <f t="shared" si="0"/>
        <v>254.87412361646432</v>
      </c>
    </row>
    <row r="20" spans="1:4" x14ac:dyDescent="0.25">
      <c r="A20" s="31" t="s">
        <v>21</v>
      </c>
      <c r="B20" s="32">
        <v>69.802065535221871</v>
      </c>
      <c r="C20" s="33">
        <v>93.13925356106661</v>
      </c>
      <c r="D20" s="36">
        <f t="shared" si="0"/>
        <v>23.337188025844739</v>
      </c>
    </row>
    <row r="21" spans="1:4" x14ac:dyDescent="0.25">
      <c r="A21" s="31" t="s">
        <v>22</v>
      </c>
      <c r="B21" s="32">
        <v>35.584964306979884</v>
      </c>
      <c r="C21" s="33">
        <v>101.40549495090509</v>
      </c>
      <c r="D21" s="36">
        <f t="shared" si="0"/>
        <v>65.82053064392521</v>
      </c>
    </row>
    <row r="22" spans="1:4" x14ac:dyDescent="0.25">
      <c r="A22" s="31" t="s">
        <v>23</v>
      </c>
      <c r="B22" s="32">
        <v>35.225880778479606</v>
      </c>
      <c r="C22" s="33">
        <v>50.714799881207945</v>
      </c>
      <c r="D22" s="36">
        <f t="shared" si="0"/>
        <v>15.488919102728339</v>
      </c>
    </row>
    <row r="23" spans="1:4" x14ac:dyDescent="0.25">
      <c r="A23" s="31" t="s">
        <v>24</v>
      </c>
      <c r="B23" s="32">
        <v>1324.4716047048098</v>
      </c>
      <c r="C23" s="33">
        <v>441.76197534631621</v>
      </c>
      <c r="D23" s="30">
        <f t="shared" si="0"/>
        <v>-882.70962935849366</v>
      </c>
    </row>
    <row r="24" spans="1:4" x14ac:dyDescent="0.25">
      <c r="A24" s="31" t="s">
        <v>25</v>
      </c>
      <c r="B24" s="32">
        <v>0</v>
      </c>
      <c r="C24" s="33">
        <v>0</v>
      </c>
      <c r="D24" s="36">
        <f t="shared" si="0"/>
        <v>0</v>
      </c>
    </row>
    <row r="25" spans="1:4" x14ac:dyDescent="0.25">
      <c r="A25" s="31" t="s">
        <v>26</v>
      </c>
      <c r="B25" s="32">
        <v>987.0155345440636</v>
      </c>
      <c r="C25" s="33">
        <v>415.05606718314533</v>
      </c>
      <c r="D25" s="30">
        <f t="shared" si="0"/>
        <v>-571.95946736091832</v>
      </c>
    </row>
    <row r="26" spans="1:4" x14ac:dyDescent="0.25">
      <c r="A26" s="31" t="s">
        <v>27</v>
      </c>
      <c r="B26" s="34">
        <v>-1293.6230883379301</v>
      </c>
      <c r="C26" s="35">
        <v>-473.88557662404469</v>
      </c>
      <c r="D26" s="36">
        <f t="shared" si="0"/>
        <v>819.7375117138854</v>
      </c>
    </row>
    <row r="27" spans="1:4" x14ac:dyDescent="0.25">
      <c r="A27" s="31" t="s">
        <v>28</v>
      </c>
      <c r="B27" s="32">
        <v>132.41211743283114</v>
      </c>
      <c r="C27" s="33">
        <v>50.72331394146984</v>
      </c>
      <c r="D27" s="30">
        <f t="shared" si="0"/>
        <v>-81.688803491361298</v>
      </c>
    </row>
    <row r="28" spans="1:4" ht="16.5" thickBot="1" x14ac:dyDescent="0.3">
      <c r="A28" s="37" t="s">
        <v>29</v>
      </c>
      <c r="B28" s="38">
        <v>0</v>
      </c>
      <c r="C28" s="39">
        <v>0</v>
      </c>
      <c r="D28" s="40">
        <f t="shared" si="0"/>
        <v>0</v>
      </c>
    </row>
    <row r="29" spans="1:4" ht="16.5" thickBot="1" x14ac:dyDescent="0.3">
      <c r="B29" s="41"/>
      <c r="C29" s="41"/>
      <c r="D29" s="42"/>
    </row>
    <row r="30" spans="1:4" ht="16.5" thickBot="1" x14ac:dyDescent="0.3">
      <c r="A30" s="43" t="s">
        <v>9</v>
      </c>
      <c r="B30" s="44">
        <f>SUM(B14:B28)</f>
        <v>3315.0944867962817</v>
      </c>
      <c r="C30" s="45">
        <f>SUM(C14:C28)</f>
        <v>2201.3844185437624</v>
      </c>
      <c r="D30" s="46">
        <f t="shared" si="0"/>
        <v>-1113.7100682525192</v>
      </c>
    </row>
    <row r="32" spans="1:4" x14ac:dyDescent="0.25">
      <c r="C32" s="47" t="s">
        <v>32</v>
      </c>
      <c r="D32" s="48">
        <f>D30/B30</f>
        <v>-0.33595122935057348</v>
      </c>
    </row>
  </sheetData>
  <mergeCells count="4">
    <mergeCell ref="B7:C7"/>
    <mergeCell ref="A3:D3"/>
    <mergeCell ref="A4:D4"/>
    <mergeCell ref="A5:D5"/>
  </mergeCells>
  <pageMargins left="0.95" right="0.2" top="1.25" bottom="0.2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SRS-4</vt:lpstr>
      <vt:lpstr>SRS-5</vt:lpstr>
      <vt:lpstr>'SRS-4'!Print_Area</vt:lpstr>
      <vt:lpstr>'SRS-5'!Print_Area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2019-05-14T20:22:25Z</dcterms:created>
  <dcterms:modified xsi:type="dcterms:W3CDTF">2019-05-14T20:22:39Z</dcterms:modified>
</cp:coreProperties>
</file>