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750" tabRatio="840"/>
  </bookViews>
  <sheets>
    <sheet name="Exec Summary" sheetId="8" r:id="rId1"/>
    <sheet name="LLS_Expansion_Factors_Energy_B" sheetId="5" r:id="rId2"/>
    <sheet name="LLS_Expansion_Factors_Demand_B" sheetId="4" r:id="rId3"/>
    <sheet name="LLS_Energy_Losses_Sales_Compan" sheetId="3" r:id="rId4"/>
    <sheet name="LLS_Expansion_Factors_Summary_" sheetId="6" r:id="rId5"/>
    <sheet name="LLS_12CP_Demand_Losses_by_Rate" sheetId="1" r:id="rId6"/>
    <sheet name="LLS_Energy_Losses_by_Rate_Clas" sheetId="2" r:id="rId7"/>
    <sheet name="LLS_GNCP_Demand_Losses_by_Rate" sheetId="7" r:id="rId8"/>
  </sheets>
  <externalReferences>
    <externalReference r:id="rId9"/>
    <externalReference r:id="rId10"/>
  </externalReferences>
  <definedNames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0" hidden="1">'[1]ST Corrections'!#REF!</definedName>
    <definedName name="_ATPRegress_Range1" hidden="1">'[1]ST Corrections'!#REF!</definedName>
    <definedName name="_ATPRegress_Range2" localSheetId="0" hidden="1">'[1]ST Corrections'!#REF!</definedName>
    <definedName name="_ATPRegress_Range2" hidden="1">'[1]ST Corrections'!#REF!</definedName>
    <definedName name="_ATPRegress_Range3" localSheetId="0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Fill" localSheetId="0" hidden="1">'[2]TXSCHD Download'!#REF!</definedName>
    <definedName name="_Fill" hidden="1">'[2]TXSCHD Download'!#REF!</definedName>
    <definedName name="e_CompanyTotal_4500">#REF!</definedName>
    <definedName name="e_Meters_5570">#REF!</definedName>
    <definedName name="e_MSNumber_5970">#REF!</definedName>
    <definedName name="e_RateClass_3871">#REF!</definedName>
    <definedName name="e_RateCode_5743">#REF!</definedName>
    <definedName name="ID_sorted">#REF!</definedName>
    <definedName name="l_LineLossAllocationofEnergyLossesUnaccountedForEtcStep4_5900">#REF!</definedName>
    <definedName name="l_LineLossAllocationofEnergyLossesUnaccountForEtcStep4_25189">#REF!</definedName>
    <definedName name="l_LineLossDemandLossExpansionFactorsStep3_17981">#REF!</definedName>
    <definedName name="l_LineLossDistributionGCPforECRCActualDemandLossExpansionFactors_19770">#REF!</definedName>
    <definedName name="l_LineLossDistributionGCPforECRCActualEnergyLossExpansionFactors_19372">#REF!</definedName>
    <definedName name="l_LineLossEnergyAnalysis_18987">#REF!</definedName>
    <definedName name="l_LineLossEnergyLossesbyRateClass_26818">#REF!</definedName>
    <definedName name="l_LineLossEnergyLossesbyRateClassTotals_27376">#REF!</definedName>
    <definedName name="l_LineLossEnergyLossExpansionFactorsStep2_17190">#REF!</definedName>
    <definedName name="l_LineLossInputsStep1_17170">#REF!</definedName>
    <definedName name="l_LineLossKWHAnalysisDeliveredSalesbyRateClassVoltageLevel_26770">#REF!</definedName>
    <definedName name="l_LineLossKWHAnalysisDeliveredtoBilledSalesFactor_26371">#REF!</definedName>
    <definedName name="l_LineLossLossFactorLeeCounty_18970">#REF!</definedName>
    <definedName name="l_LineLossSummaryLossExpansionFactorsPercentagesStep5_25191">#REF!</definedName>
    <definedName name="l_LineLossSummaryLossExpansionFactorsPercentageStep5_5951">#REF!</definedName>
    <definedName name="l_MeterCostsAdjustedCILCMeterCostsSummaryStep7_16910">#REF!</definedName>
    <definedName name="l_MeterCostsInputsMaterialCostsbyMSNumberStep3_9994">#REF!</definedName>
    <definedName name="l_MeterCostsMeterCostsbyRateCodeandMeterStep5_9970">#REF!</definedName>
    <definedName name="l_MeterCostsWtdAvgMeterCostsandAdjustedCILCbyRateClassStep6_11970">#REF!</definedName>
    <definedName name="l_RateRevenueImport_25770">#REF!</definedName>
    <definedName name="l_VoltageLevelbyRateClassStep2_7770">#REF!</definedName>
    <definedName name="l_VoltageLevelbyRateCodeStep1_6173">#REF!</definedName>
    <definedName name="Name" localSheetId="0">#REF!</definedName>
    <definedName name="Name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_xlnm.Print_Titles" localSheetId="5">LLS_12CP_Demand_Losses_by_Rate!$A:$A,LLS_12CP_Demand_Losses_by_Rate!$3:$3</definedName>
    <definedName name="_xlnm.Print_Titles" localSheetId="6">LLS_Energy_Losses_by_Rate_Clas!$A:$A,LLS_Energy_Losses_by_Rate_Clas!$3:$3</definedName>
    <definedName name="_xlnm.Print_Titles" localSheetId="3">LLS_Energy_Losses_Sales_Compan!$A:$B,LLS_Energy_Losses_Sales_Compan!$3:$3</definedName>
    <definedName name="_xlnm.Print_Titles" localSheetId="2">LLS_Expansion_Factors_Demand_B!$A:$A,LLS_Expansion_Factors_Demand_B!$3:$3</definedName>
    <definedName name="_xlnm.Print_Titles" localSheetId="1">LLS_Expansion_Factors_Energy_B!$A:$A,LLS_Expansion_Factors_Energy_B!$3:$3</definedName>
    <definedName name="_xlnm.Print_Titles" localSheetId="4">LLS_Expansion_Factors_Summary_!$A:$B,LLS_Expansion_Factors_Summary_!$3:$3</definedName>
    <definedName name="_xlnm.Print_Titles" localSheetId="7">LLS_GNCP_Demand_Losses_by_Rate!$A:$A,LLS_GNCP_Demand_Losses_by_Rate!$3:$3</definedName>
    <definedName name="test" hidden="1">{2;#N/A;"R13C16:R17C16";#N/A;"R13C14:R17C15";FALSE;FALSE;FALSE;95;#N/A;#N/A;"R13C19";#N/A;FALSE;FALSE;FALSE;FALSE;#N/A;"";#N/A;FALSE;"";"";#N/A;#N/A;#N/A}</definedName>
    <definedName name="UI_Entity_Groups">#REF!</definedName>
    <definedName name="UI_Reports">#REF!</definedName>
    <definedName name="UI_Scenarios">#REF!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ITIGATION." hidden="1">{"LI AFUDC DEBT 10282",#N/A,FALSE,"TXFORCST.XLS";"LIT AFUDC 10280",#N/A,FALSE,"TXFORCST.XLS";"LIT DEPR EXP 10281",#N/A,FALSE,"TXFORCST.XLS"}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ut._.of._.Period." hidden="1">{"Out of Period",#N/A,FALSE,"Out of Period"}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xxxxx" hidden="1">{2;#N/A;"R13C16:R17C16";#N/A;"R13C14:R17C15";FALSE;FALSE;FALSE;95;#N/A;#N/A;"R13C19";#N/A;FALSE;FALSE;FALSE;FALSE;#N/A;"";#N/A;FALSE;"";"";#N/A;#N/A;#N/A}</definedName>
  </definedNames>
  <calcPr calcId="162913"/>
</workbook>
</file>

<file path=xl/calcChain.xml><?xml version="1.0" encoding="utf-8"?>
<calcChain xmlns="http://schemas.openxmlformats.org/spreadsheetml/2006/main">
  <c r="C17" i="8" l="1"/>
  <c r="C30" i="8" s="1"/>
  <c r="C15" i="8"/>
  <c r="C28" i="8" s="1"/>
  <c r="E28" i="8" s="1"/>
  <c r="C13" i="8"/>
  <c r="C26" i="8" s="1"/>
  <c r="G17" i="8"/>
  <c r="I17" i="8" s="1"/>
  <c r="G15" i="8"/>
  <c r="I15" i="8" s="1"/>
  <c r="G13" i="8"/>
  <c r="I13" i="8" s="1"/>
  <c r="D30" i="8"/>
  <c r="H30" i="8"/>
  <c r="D28" i="8"/>
  <c r="H28" i="8"/>
  <c r="D26" i="8"/>
  <c r="H26" i="8"/>
  <c r="D24" i="8"/>
  <c r="C24" i="8"/>
  <c r="H24" i="8"/>
  <c r="G24" i="8"/>
  <c r="D11" i="8"/>
  <c r="C11" i="8"/>
  <c r="E26" i="8" l="1"/>
  <c r="E30" i="8"/>
  <c r="G28" i="8"/>
  <c r="I28" i="8" s="1"/>
  <c r="E13" i="8"/>
  <c r="E17" i="8"/>
  <c r="G30" i="8"/>
  <c r="I30" i="8" s="1"/>
  <c r="E15" i="8"/>
  <c r="G26" i="8"/>
  <c r="I26" i="8" s="1"/>
  <c r="F83" i="7" l="1"/>
  <c r="E83" i="7"/>
  <c r="C83" i="7"/>
  <c r="F80" i="7"/>
  <c r="E80" i="7"/>
  <c r="C80" i="7"/>
  <c r="F77" i="7"/>
  <c r="E77" i="7"/>
  <c r="C77" i="7"/>
  <c r="F74" i="7"/>
  <c r="E74" i="7"/>
  <c r="C74" i="7"/>
  <c r="F71" i="7"/>
  <c r="E71" i="7"/>
  <c r="C71" i="7"/>
  <c r="F70" i="7"/>
  <c r="E70" i="7"/>
  <c r="C70" i="7"/>
  <c r="F67" i="7"/>
  <c r="E67" i="7"/>
  <c r="C67" i="7"/>
  <c r="F66" i="7"/>
  <c r="E66" i="7"/>
  <c r="C66" i="7"/>
  <c r="F63" i="7"/>
  <c r="E63" i="7"/>
  <c r="C63" i="7"/>
  <c r="F62" i="7"/>
  <c r="E62" i="7"/>
  <c r="C62" i="7"/>
  <c r="F59" i="7"/>
  <c r="E59" i="7"/>
  <c r="C59" i="7"/>
  <c r="F58" i="7"/>
  <c r="E58" i="7"/>
  <c r="C58" i="7"/>
  <c r="F55" i="7"/>
  <c r="E55" i="7"/>
  <c r="C55" i="7"/>
  <c r="F54" i="7"/>
  <c r="E54" i="7"/>
  <c r="C54" i="7"/>
  <c r="F51" i="7"/>
  <c r="E51" i="7"/>
  <c r="C51" i="7"/>
  <c r="F50" i="7"/>
  <c r="E50" i="7"/>
  <c r="C50" i="7"/>
  <c r="F47" i="7"/>
  <c r="E47" i="7"/>
  <c r="C47" i="7"/>
  <c r="F46" i="7"/>
  <c r="E46" i="7"/>
  <c r="C46" i="7"/>
  <c r="F43" i="7"/>
  <c r="E43" i="7"/>
  <c r="C43" i="7"/>
  <c r="F42" i="7"/>
  <c r="E42" i="7"/>
  <c r="C42" i="7"/>
  <c r="F39" i="7"/>
  <c r="E39" i="7"/>
  <c r="C39" i="7"/>
  <c r="F38" i="7"/>
  <c r="E38" i="7"/>
  <c r="C38" i="7"/>
  <c r="F35" i="7"/>
  <c r="E35" i="7"/>
  <c r="C35" i="7"/>
  <c r="F34" i="7"/>
  <c r="E34" i="7"/>
  <c r="C34" i="7"/>
  <c r="F33" i="7"/>
  <c r="E33" i="7"/>
  <c r="C33" i="7"/>
  <c r="F30" i="7"/>
  <c r="E30" i="7"/>
  <c r="C30" i="7"/>
  <c r="F29" i="7"/>
  <c r="E29" i="7"/>
  <c r="C29" i="7"/>
  <c r="F28" i="7"/>
  <c r="E28" i="7"/>
  <c r="C28" i="7"/>
  <c r="F25" i="7"/>
  <c r="E25" i="7"/>
  <c r="C25" i="7"/>
  <c r="F24" i="7"/>
  <c r="E24" i="7"/>
  <c r="C24" i="7"/>
  <c r="F23" i="7"/>
  <c r="E23" i="7"/>
  <c r="C23" i="7"/>
  <c r="F20" i="7"/>
  <c r="E20" i="7"/>
  <c r="C20" i="7"/>
  <c r="F19" i="7"/>
  <c r="E19" i="7"/>
  <c r="C19" i="7"/>
  <c r="F16" i="7"/>
  <c r="E16" i="7"/>
  <c r="C16" i="7"/>
  <c r="F15" i="7"/>
  <c r="E15" i="7"/>
  <c r="C15" i="7"/>
  <c r="F12" i="7"/>
  <c r="E12" i="7"/>
  <c r="C12" i="7"/>
  <c r="F11" i="7"/>
  <c r="E11" i="7"/>
  <c r="C11" i="7"/>
  <c r="F10" i="7"/>
  <c r="E10" i="7"/>
  <c r="C10" i="7"/>
  <c r="F7" i="7"/>
  <c r="E7" i="7"/>
  <c r="C7" i="7"/>
  <c r="F6" i="7"/>
  <c r="E6" i="7"/>
  <c r="C6" i="7"/>
  <c r="F5" i="7"/>
  <c r="E5" i="7"/>
  <c r="C5" i="7"/>
  <c r="F61" i="6"/>
  <c r="E61" i="6"/>
  <c r="D61" i="6"/>
  <c r="C61" i="6"/>
  <c r="F57" i="6"/>
  <c r="E57" i="6"/>
  <c r="D57" i="6"/>
  <c r="C57" i="6"/>
  <c r="F53" i="6"/>
  <c r="E53" i="6"/>
  <c r="D53" i="6"/>
  <c r="C53" i="6"/>
  <c r="F44" i="6"/>
  <c r="E44" i="6"/>
  <c r="D44" i="6"/>
  <c r="C44" i="6"/>
  <c r="F40" i="6"/>
  <c r="E40" i="6"/>
  <c r="D40" i="6"/>
  <c r="C40" i="6"/>
  <c r="F38" i="6"/>
  <c r="E38" i="6"/>
  <c r="D38" i="6"/>
  <c r="C38" i="6"/>
  <c r="F30" i="6"/>
  <c r="E30" i="6"/>
  <c r="D30" i="6"/>
  <c r="C30" i="6"/>
  <c r="F24" i="6"/>
  <c r="E24" i="6"/>
  <c r="D24" i="6"/>
  <c r="C24" i="6"/>
  <c r="F19" i="6"/>
  <c r="E19" i="6"/>
  <c r="D19" i="6"/>
  <c r="C19" i="6"/>
  <c r="F14" i="6"/>
  <c r="E14" i="6"/>
  <c r="D14" i="6"/>
  <c r="C14" i="6"/>
  <c r="F11" i="6"/>
  <c r="E11" i="6"/>
  <c r="D11" i="6"/>
  <c r="C11" i="6"/>
  <c r="F10" i="6"/>
  <c r="E10" i="6"/>
  <c r="D10" i="6"/>
  <c r="C10" i="6"/>
  <c r="F8" i="6"/>
  <c r="E8" i="6"/>
  <c r="D8" i="6"/>
  <c r="C8" i="6"/>
  <c r="F6" i="6"/>
  <c r="E6" i="6"/>
  <c r="D6" i="6"/>
  <c r="C6" i="6"/>
  <c r="E45" i="3"/>
  <c r="D45" i="3"/>
  <c r="C45" i="3"/>
  <c r="E43" i="3"/>
  <c r="D43" i="3"/>
  <c r="C43" i="3"/>
  <c r="E41" i="3"/>
  <c r="D41" i="3"/>
  <c r="C41" i="3"/>
  <c r="E38" i="3"/>
  <c r="D38" i="3"/>
  <c r="C38" i="3"/>
  <c r="E36" i="3"/>
  <c r="D36" i="3"/>
  <c r="C36" i="3"/>
  <c r="E34" i="3"/>
  <c r="D34" i="3"/>
  <c r="C34" i="3"/>
  <c r="E30" i="3"/>
  <c r="D30" i="3"/>
  <c r="C30" i="3"/>
  <c r="E26" i="3"/>
  <c r="D26" i="3"/>
  <c r="C26" i="3"/>
  <c r="E24" i="3"/>
  <c r="D24" i="3"/>
  <c r="C24" i="3"/>
  <c r="E22" i="3"/>
  <c r="D22" i="3"/>
  <c r="C22" i="3"/>
  <c r="E20" i="3"/>
  <c r="D20" i="3"/>
  <c r="C20" i="3"/>
  <c r="E18" i="3"/>
  <c r="D18" i="3"/>
  <c r="C18" i="3"/>
  <c r="E15" i="3"/>
  <c r="D15" i="3"/>
  <c r="C15" i="3"/>
  <c r="E13" i="3"/>
  <c r="D13" i="3"/>
  <c r="C13" i="3"/>
  <c r="E9" i="3"/>
  <c r="D9" i="3"/>
  <c r="C9" i="3"/>
  <c r="C27" i="3" s="1"/>
  <c r="C46" i="3" s="1"/>
  <c r="E7" i="3"/>
  <c r="D7" i="3"/>
  <c r="C7" i="3"/>
  <c r="E6" i="3"/>
  <c r="D6" i="3"/>
  <c r="C6" i="3"/>
  <c r="F110" i="2"/>
  <c r="E110" i="2"/>
  <c r="C110" i="2"/>
  <c r="F107" i="2"/>
  <c r="E107" i="2"/>
  <c r="C107" i="2"/>
  <c r="F104" i="2"/>
  <c r="E104" i="2"/>
  <c r="C104" i="2"/>
  <c r="F101" i="2"/>
  <c r="E101" i="2"/>
  <c r="C101" i="2"/>
  <c r="F98" i="2"/>
  <c r="E98" i="2"/>
  <c r="C98" i="2"/>
  <c r="F97" i="2"/>
  <c r="E97" i="2"/>
  <c r="C97" i="2"/>
  <c r="F94" i="2"/>
  <c r="E94" i="2"/>
  <c r="C94" i="2"/>
  <c r="F93" i="2"/>
  <c r="E93" i="2"/>
  <c r="C93" i="2"/>
  <c r="F90" i="2"/>
  <c r="E90" i="2"/>
  <c r="C90" i="2"/>
  <c r="F89" i="2"/>
  <c r="E89" i="2"/>
  <c r="C89" i="2"/>
  <c r="F86" i="2"/>
  <c r="E86" i="2"/>
  <c r="C86" i="2"/>
  <c r="F83" i="2"/>
  <c r="E83" i="2"/>
  <c r="C83" i="2"/>
  <c r="F82" i="2"/>
  <c r="E82" i="2"/>
  <c r="C82" i="2"/>
  <c r="F79" i="2"/>
  <c r="E79" i="2"/>
  <c r="C79" i="2"/>
  <c r="F78" i="2"/>
  <c r="E78" i="2"/>
  <c r="C78" i="2"/>
  <c r="F75" i="2"/>
  <c r="E75" i="2"/>
  <c r="C75" i="2"/>
  <c r="F74" i="2"/>
  <c r="E74" i="2"/>
  <c r="C74" i="2"/>
  <c r="F71" i="2"/>
  <c r="E71" i="2"/>
  <c r="C71" i="2"/>
  <c r="F70" i="2"/>
  <c r="E70" i="2"/>
  <c r="C70" i="2"/>
  <c r="F67" i="2"/>
  <c r="E67" i="2"/>
  <c r="C67" i="2"/>
  <c r="F66" i="2"/>
  <c r="E66" i="2"/>
  <c r="C66" i="2"/>
  <c r="F63" i="2"/>
  <c r="E63" i="2"/>
  <c r="C63" i="2"/>
  <c r="F62" i="2"/>
  <c r="E62" i="2"/>
  <c r="C62" i="2"/>
  <c r="F59" i="2"/>
  <c r="E59" i="2"/>
  <c r="C59" i="2"/>
  <c r="F58" i="2"/>
  <c r="E58" i="2"/>
  <c r="C58" i="2"/>
  <c r="F55" i="2"/>
  <c r="E55" i="2"/>
  <c r="C55" i="2"/>
  <c r="F54" i="2"/>
  <c r="E54" i="2"/>
  <c r="C54" i="2"/>
  <c r="F51" i="2"/>
  <c r="E51" i="2"/>
  <c r="C51" i="2"/>
  <c r="F50" i="2"/>
  <c r="E50" i="2"/>
  <c r="C50" i="2"/>
  <c r="F47" i="2"/>
  <c r="E47" i="2"/>
  <c r="C47" i="2"/>
  <c r="F46" i="2"/>
  <c r="E46" i="2"/>
  <c r="C46" i="2"/>
  <c r="F43" i="2"/>
  <c r="E43" i="2"/>
  <c r="C43" i="2"/>
  <c r="F42" i="2"/>
  <c r="E42" i="2"/>
  <c r="C42" i="2"/>
  <c r="F39" i="2"/>
  <c r="E39" i="2"/>
  <c r="C39" i="2"/>
  <c r="F38" i="2"/>
  <c r="E38" i="2"/>
  <c r="C38" i="2"/>
  <c r="F37" i="2"/>
  <c r="E37" i="2"/>
  <c r="C37" i="2"/>
  <c r="F34" i="2"/>
  <c r="E34" i="2"/>
  <c r="C34" i="2"/>
  <c r="F33" i="2"/>
  <c r="E33" i="2"/>
  <c r="C33" i="2"/>
  <c r="F32" i="2"/>
  <c r="E32" i="2"/>
  <c r="C32" i="2"/>
  <c r="F29" i="2"/>
  <c r="E29" i="2"/>
  <c r="C29" i="2"/>
  <c r="F28" i="2"/>
  <c r="E28" i="2"/>
  <c r="C28" i="2"/>
  <c r="F27" i="2"/>
  <c r="E27" i="2"/>
  <c r="C27" i="2"/>
  <c r="F24" i="2"/>
  <c r="E24" i="2"/>
  <c r="C24" i="2"/>
  <c r="F23" i="2"/>
  <c r="E23" i="2"/>
  <c r="C23" i="2"/>
  <c r="F20" i="2"/>
  <c r="E20" i="2"/>
  <c r="C20" i="2"/>
  <c r="F19" i="2"/>
  <c r="E19" i="2"/>
  <c r="C19" i="2"/>
  <c r="F16" i="2"/>
  <c r="E16" i="2"/>
  <c r="C16" i="2"/>
  <c r="F15" i="2"/>
  <c r="E15" i="2"/>
  <c r="C15" i="2"/>
  <c r="F12" i="2"/>
  <c r="E12" i="2"/>
  <c r="C12" i="2"/>
  <c r="F11" i="2"/>
  <c r="E11" i="2"/>
  <c r="C11" i="2"/>
  <c r="F10" i="2"/>
  <c r="E10" i="2"/>
  <c r="C10" i="2"/>
  <c r="F7" i="2"/>
  <c r="E7" i="2"/>
  <c r="C7" i="2"/>
  <c r="F6" i="2"/>
  <c r="E6" i="2"/>
  <c r="C6" i="2"/>
  <c r="F5" i="2"/>
  <c r="E5" i="2"/>
  <c r="C5" i="2"/>
  <c r="F134" i="1"/>
  <c r="E134" i="1"/>
  <c r="C134" i="1"/>
  <c r="F131" i="1"/>
  <c r="E131" i="1"/>
  <c r="C131" i="1"/>
  <c r="F128" i="1"/>
  <c r="E128" i="1"/>
  <c r="C128" i="1"/>
  <c r="F125" i="1"/>
  <c r="E125" i="1"/>
  <c r="C125" i="1"/>
  <c r="F122" i="1"/>
  <c r="E122" i="1"/>
  <c r="C122" i="1"/>
  <c r="F121" i="1"/>
  <c r="E121" i="1"/>
  <c r="C121" i="1"/>
  <c r="F118" i="1"/>
  <c r="E118" i="1"/>
  <c r="C118" i="1"/>
  <c r="F117" i="1"/>
  <c r="E117" i="1"/>
  <c r="C117" i="1"/>
  <c r="F114" i="1"/>
  <c r="E114" i="1"/>
  <c r="C114" i="1"/>
  <c r="F113" i="1"/>
  <c r="E113" i="1"/>
  <c r="C113" i="1"/>
  <c r="F110" i="1"/>
  <c r="E110" i="1"/>
  <c r="C110" i="1"/>
  <c r="F109" i="1"/>
  <c r="E109" i="1"/>
  <c r="C109" i="1"/>
  <c r="F106" i="1"/>
  <c r="E106" i="1"/>
  <c r="C106" i="1"/>
  <c r="F105" i="1"/>
  <c r="E105" i="1"/>
  <c r="C105" i="1"/>
  <c r="F102" i="1"/>
  <c r="E102" i="1"/>
  <c r="C102" i="1"/>
  <c r="F101" i="1"/>
  <c r="E101" i="1"/>
  <c r="C101" i="1"/>
  <c r="F98" i="1"/>
  <c r="E98" i="1"/>
  <c r="C98" i="1"/>
  <c r="F97" i="1"/>
  <c r="E97" i="1"/>
  <c r="C97" i="1"/>
  <c r="F94" i="1"/>
  <c r="E94" i="1"/>
  <c r="C94" i="1"/>
  <c r="F93" i="1"/>
  <c r="E93" i="1"/>
  <c r="C93" i="1"/>
  <c r="F90" i="1"/>
  <c r="E90" i="1"/>
  <c r="C90" i="1"/>
  <c r="F89" i="1"/>
  <c r="E89" i="1"/>
  <c r="C89" i="1"/>
  <c r="F86" i="1"/>
  <c r="E86" i="1"/>
  <c r="C86" i="1"/>
  <c r="F85" i="1"/>
  <c r="E85" i="1"/>
  <c r="C85" i="1"/>
  <c r="F82" i="1"/>
  <c r="E82" i="1"/>
  <c r="C82" i="1"/>
  <c r="F81" i="1"/>
  <c r="E81" i="1"/>
  <c r="C81" i="1"/>
  <c r="F78" i="1"/>
  <c r="E78" i="1"/>
  <c r="C78" i="1"/>
  <c r="F75" i="1"/>
  <c r="E75" i="1"/>
  <c r="C75" i="1"/>
  <c r="F74" i="1"/>
  <c r="E74" i="1"/>
  <c r="C74" i="1"/>
  <c r="F71" i="1"/>
  <c r="E71" i="1"/>
  <c r="C71" i="1"/>
  <c r="F70" i="1"/>
  <c r="E70" i="1"/>
  <c r="C70" i="1"/>
  <c r="F67" i="1"/>
  <c r="E67" i="1"/>
  <c r="C67" i="1"/>
  <c r="F66" i="1"/>
  <c r="E66" i="1"/>
  <c r="C66" i="1"/>
  <c r="F63" i="1"/>
  <c r="E63" i="1"/>
  <c r="C63" i="1"/>
  <c r="F62" i="1"/>
  <c r="E62" i="1"/>
  <c r="C62" i="1"/>
  <c r="F59" i="1"/>
  <c r="E59" i="1"/>
  <c r="C59" i="1"/>
  <c r="F58" i="1"/>
  <c r="E58" i="1"/>
  <c r="C58" i="1"/>
  <c r="F55" i="1"/>
  <c r="E55" i="1"/>
  <c r="C55" i="1"/>
  <c r="F54" i="1"/>
  <c r="E54" i="1"/>
  <c r="C54" i="1"/>
  <c r="F51" i="1"/>
  <c r="E51" i="1"/>
  <c r="C51" i="1"/>
  <c r="F50" i="1"/>
  <c r="E50" i="1"/>
  <c r="C50" i="1"/>
  <c r="F47" i="1"/>
  <c r="E47" i="1"/>
  <c r="C47" i="1"/>
  <c r="F46" i="1"/>
  <c r="E46" i="1"/>
  <c r="C46" i="1"/>
  <c r="F43" i="1"/>
  <c r="E43" i="1"/>
  <c r="C43" i="1"/>
  <c r="F42" i="1"/>
  <c r="E42" i="1"/>
  <c r="C42" i="1"/>
  <c r="F39" i="1"/>
  <c r="E39" i="1"/>
  <c r="C39" i="1"/>
  <c r="F38" i="1"/>
  <c r="E38" i="1"/>
  <c r="C38" i="1"/>
  <c r="F37" i="1"/>
  <c r="E37" i="1"/>
  <c r="C37" i="1"/>
  <c r="F34" i="1"/>
  <c r="E34" i="1"/>
  <c r="C34" i="1"/>
  <c r="F33" i="1"/>
  <c r="E33" i="1"/>
  <c r="C33" i="1"/>
  <c r="F32" i="1"/>
  <c r="E32" i="1"/>
  <c r="C32" i="1"/>
  <c r="F29" i="1"/>
  <c r="E29" i="1"/>
  <c r="C29" i="1"/>
  <c r="F28" i="1"/>
  <c r="E28" i="1"/>
  <c r="C28" i="1"/>
  <c r="F27" i="1"/>
  <c r="E27" i="1"/>
  <c r="C27" i="1"/>
  <c r="F24" i="1"/>
  <c r="E24" i="1"/>
  <c r="C24" i="1"/>
  <c r="F23" i="1"/>
  <c r="E23" i="1"/>
  <c r="C23" i="1"/>
  <c r="F20" i="1"/>
  <c r="E20" i="1"/>
  <c r="C20" i="1"/>
  <c r="F19" i="1"/>
  <c r="E19" i="1"/>
  <c r="C19" i="1"/>
  <c r="F16" i="1"/>
  <c r="E16" i="1"/>
  <c r="C16" i="1"/>
  <c r="F15" i="1"/>
  <c r="E15" i="1"/>
  <c r="C15" i="1"/>
  <c r="F12" i="1"/>
  <c r="E12" i="1"/>
  <c r="C12" i="1"/>
  <c r="F11" i="1"/>
  <c r="E11" i="1"/>
  <c r="C11" i="1"/>
  <c r="F10" i="1"/>
  <c r="E10" i="1"/>
  <c r="C10" i="1"/>
  <c r="F7" i="1"/>
  <c r="E7" i="1"/>
  <c r="C7" i="1"/>
  <c r="F6" i="1"/>
  <c r="E6" i="1"/>
  <c r="C6" i="1"/>
  <c r="F5" i="1"/>
  <c r="E5" i="1"/>
  <c r="C5" i="1"/>
  <c r="D27" i="3" l="1"/>
  <c r="D46" i="3" s="1"/>
  <c r="E27" i="3"/>
  <c r="E46" i="3" s="1"/>
</calcChain>
</file>

<file path=xl/sharedStrings.xml><?xml version="1.0" encoding="utf-8"?>
<sst xmlns="http://schemas.openxmlformats.org/spreadsheetml/2006/main" count="653" uniqueCount="241">
  <si>
    <t>RATE CLASS</t>
  </si>
  <si>
    <t>12 CP DEMAND @ MTR</t>
  </si>
  <si>
    <t>LOSS EXPANSION FACTORS</t>
  </si>
  <si>
    <t>12 CP DEMAND @ GEN</t>
  </si>
  <si>
    <t>DELIVERED EFFICIENCY</t>
  </si>
  <si>
    <t>LOSSES</t>
  </si>
  <si>
    <t>COST RECOVERY MULTIPLIER</t>
  </si>
  <si>
    <t>CILC-1D</t>
  </si>
  <si>
    <t>Primary</t>
  </si>
  <si>
    <t>Secondary</t>
  </si>
  <si>
    <t>TOTAL</t>
  </si>
  <si>
    <t>CILC-1G</t>
  </si>
  <si>
    <t>CILC-1T</t>
  </si>
  <si>
    <t>Transmission</t>
  </si>
  <si>
    <t>GS(T)-1</t>
  </si>
  <si>
    <t>GSCU-1</t>
  </si>
  <si>
    <t>GSD(T)-1</t>
  </si>
  <si>
    <t>GSLD(T)-1</t>
  </si>
  <si>
    <t>GSLD(T)-2</t>
  </si>
  <si>
    <t>GSLD(T)-3</t>
  </si>
  <si>
    <t>MET</t>
  </si>
  <si>
    <t>OS-2</t>
  </si>
  <si>
    <t>RS(T)-1</t>
  </si>
  <si>
    <t>SL-1M</t>
  </si>
  <si>
    <t>SL-2</t>
  </si>
  <si>
    <t>SL-2M</t>
  </si>
  <si>
    <t>SST-DST</t>
  </si>
  <si>
    <t>SST-TST</t>
  </si>
  <si>
    <t>TOTAL FPSC</t>
  </si>
  <si>
    <t>BLOUNTSTOWN</t>
  </si>
  <si>
    <t>FKEC</t>
  </si>
  <si>
    <t>HOMESTEAD</t>
  </si>
  <si>
    <t>LCEC</t>
  </si>
  <si>
    <t>MOORE HAVEN</t>
  </si>
  <si>
    <t>NEW SMRYNA BCH</t>
  </si>
  <si>
    <t>NEW SMRYNA BCH (PEAK)</t>
  </si>
  <si>
    <t>QUINCY</t>
  </si>
  <si>
    <t>SEMINOLE</t>
  </si>
  <si>
    <t>WAUCHULA</t>
  </si>
  <si>
    <t>WINTER PARK</t>
  </si>
  <si>
    <t>TOTAL FERC</t>
  </si>
  <si>
    <t>TOTAL COMPANY</t>
  </si>
  <si>
    <t>COMPANY USE</t>
  </si>
  <si>
    <t>TOTAL FPL</t>
  </si>
  <si>
    <t>DELIVERED MWH @ MTR</t>
  </si>
  <si>
    <t>DELIVERED MWH @ GEN</t>
  </si>
  <si>
    <t>OL-1</t>
  </si>
  <si>
    <t>SL-1</t>
  </si>
  <si>
    <t>MDCSWM</t>
  </si>
  <si>
    <t>LINE NO.</t>
  </si>
  <si>
    <t>ENERGY LOSSES, SALES, COMPANY USE AND WHEELING</t>
  </si>
  <si>
    <t>LOSSES (MWH)</t>
  </si>
  <si>
    <t>SALES (MWH)</t>
  </si>
  <si>
    <t>NET ENERGY (MWH)</t>
  </si>
  <si>
    <t>1</t>
  </si>
  <si>
    <t>2</t>
  </si>
  <si>
    <t>NET ENERGY TO TRANSMISSION</t>
  </si>
  <si>
    <t>3</t>
  </si>
  <si>
    <t/>
  </si>
  <si>
    <t>4</t>
  </si>
  <si>
    <t>LOSSES &amp; UNACCOUNTED FOR ENERGY:</t>
  </si>
  <si>
    <t>5</t>
  </si>
  <si>
    <r>
      <t>Generation Step-Up Transformer Losses</t>
    </r>
    <r>
      <rPr>
        <vertAlign val="superscript"/>
        <sz val="10"/>
        <rFont val="Arial"/>
        <family val="2"/>
      </rPr>
      <t xml:space="preserve"> (a)</t>
    </r>
  </si>
  <si>
    <t>6</t>
  </si>
  <si>
    <t>7</t>
  </si>
  <si>
    <r>
      <t>Southern JEA/LP, NF &amp; STF Wheeling Losses</t>
    </r>
    <r>
      <rPr>
        <vertAlign val="superscript"/>
        <sz val="10"/>
        <rFont val="Arial"/>
        <family val="2"/>
      </rPr>
      <t xml:space="preserve"> (a)</t>
    </r>
  </si>
  <si>
    <t>8</t>
  </si>
  <si>
    <r>
      <t>Adjusted Transmission Line Losses</t>
    </r>
    <r>
      <rPr>
        <vertAlign val="superscript"/>
        <sz val="10"/>
        <rFont val="Arial"/>
        <family val="2"/>
      </rPr>
      <t xml:space="preserve"> (a)</t>
    </r>
  </si>
  <si>
    <t>9</t>
  </si>
  <si>
    <r>
      <t>Transmission Line Losses</t>
    </r>
    <r>
      <rPr>
        <vertAlign val="superscript"/>
        <sz val="10"/>
        <rFont val="Arial"/>
        <family val="2"/>
      </rPr>
      <t xml:space="preserve"> (a)</t>
    </r>
  </si>
  <si>
    <t>10</t>
  </si>
  <si>
    <t>11</t>
  </si>
  <si>
    <r>
      <t>Distribution Substation  Losses</t>
    </r>
    <r>
      <rPr>
        <vertAlign val="superscript"/>
        <sz val="10"/>
        <rFont val="Arial"/>
        <family val="2"/>
      </rPr>
      <t xml:space="preserve"> (a)</t>
    </r>
  </si>
  <si>
    <t>12</t>
  </si>
  <si>
    <t>13</t>
  </si>
  <si>
    <t>Other Distribution Losses &amp; Unaccounted For Energy:</t>
  </si>
  <si>
    <t>14</t>
  </si>
  <si>
    <r>
      <t>Primary Line Losses</t>
    </r>
    <r>
      <rPr>
        <vertAlign val="superscript"/>
        <sz val="10"/>
        <rFont val="Arial"/>
        <family val="2"/>
      </rPr>
      <t xml:space="preserve"> (b)</t>
    </r>
  </si>
  <si>
    <t>15</t>
  </si>
  <si>
    <t>16</t>
  </si>
  <si>
    <r>
      <t>Transformer Losses</t>
    </r>
    <r>
      <rPr>
        <vertAlign val="superscript"/>
        <sz val="10"/>
        <rFont val="Arial"/>
        <family val="2"/>
      </rPr>
      <t xml:space="preserve"> (b)</t>
    </r>
  </si>
  <si>
    <t>17</t>
  </si>
  <si>
    <t>18</t>
  </si>
  <si>
    <r>
      <t>Secondary Losses &amp; Unaccounted for Energy</t>
    </r>
    <r>
      <rPr>
        <vertAlign val="superscript"/>
        <sz val="10"/>
        <rFont val="Arial"/>
        <family val="2"/>
      </rPr>
      <t xml:space="preserve"> (c)</t>
    </r>
  </si>
  <si>
    <t>19</t>
  </si>
  <si>
    <t>20</t>
  </si>
  <si>
    <t>SUBTOTAL - Other Distribution Losses</t>
  </si>
  <si>
    <t>21</t>
  </si>
  <si>
    <t>22</t>
  </si>
  <si>
    <t>TOTAL LOSSES &amp; UNACCOUNTED FOR ENERGY</t>
  </si>
  <si>
    <t>23</t>
  </si>
  <si>
    <t>24</t>
  </si>
  <si>
    <t>SYSTEM - NET OF LOSSES AND UNACCOUNTED FOR ENERGY</t>
  </si>
  <si>
    <t>25</t>
  </si>
  <si>
    <t>26</t>
  </si>
  <si>
    <t>DELIVERED SALES:</t>
  </si>
  <si>
    <t>27</t>
  </si>
  <si>
    <t>Retail:</t>
  </si>
  <si>
    <t>28</t>
  </si>
  <si>
    <t>29</t>
  </si>
  <si>
    <t>30</t>
  </si>
  <si>
    <t>31</t>
  </si>
  <si>
    <t>Total Retail</t>
  </si>
  <si>
    <t>32</t>
  </si>
  <si>
    <t>33</t>
  </si>
  <si>
    <t>Wholesale:</t>
  </si>
  <si>
    <t>34</t>
  </si>
  <si>
    <t>35</t>
  </si>
  <si>
    <t>Total Wholesale</t>
  </si>
  <si>
    <t>36</t>
  </si>
  <si>
    <t>37</t>
  </si>
  <si>
    <t>TOTAL DELIVERED SALES</t>
  </si>
  <si>
    <t>38</t>
  </si>
  <si>
    <t>39</t>
  </si>
  <si>
    <t>40</t>
  </si>
  <si>
    <t>41</t>
  </si>
  <si>
    <r>
      <t>FIRM POWER WHEELED FOR OTHERS - SOUTHERN JEA/LP - NF/STF</t>
    </r>
    <r>
      <rPr>
        <vertAlign val="superscript"/>
        <sz val="10"/>
        <rFont val="Arial"/>
        <family val="2"/>
      </rPr>
      <t xml:space="preserve"> (a)</t>
    </r>
  </si>
  <si>
    <t>42</t>
  </si>
  <si>
    <t>43</t>
  </si>
  <si>
    <t>44</t>
  </si>
  <si>
    <t>45</t>
  </si>
  <si>
    <r>
      <rPr>
        <vertAlign val="superscript"/>
        <sz val="10"/>
        <rFont val="Arial"/>
        <family val="2"/>
      </rPr>
      <t xml:space="preserve">(a) </t>
    </r>
    <r>
      <rPr>
        <sz val="10"/>
        <rFont val="Arial"/>
        <family val="2"/>
      </rPr>
      <t>GSU, transmission and distribution substation losses provided by Power Supply.</t>
    </r>
  </si>
  <si>
    <t>46</t>
  </si>
  <si>
    <r>
      <rPr>
        <vertAlign val="superscript"/>
        <sz val="10"/>
        <rFont val="Arial"/>
        <family val="2"/>
      </rPr>
      <t xml:space="preserve">(b) </t>
    </r>
    <r>
      <rPr>
        <sz val="10"/>
        <rFont val="Arial"/>
        <family val="2"/>
      </rPr>
      <t>Specifications provided by Distribution Engineering.</t>
    </r>
  </si>
  <si>
    <t>47</t>
  </si>
  <si>
    <r>
      <rPr>
        <vertAlign val="superscript"/>
        <sz val="10"/>
        <rFont val="Arial"/>
        <family val="2"/>
      </rPr>
      <t xml:space="preserve">(c) </t>
    </r>
    <r>
      <rPr>
        <sz val="10"/>
        <rFont val="Arial"/>
        <family val="2"/>
      </rPr>
      <t>Secondary losses include electricity theft and unknown usage.</t>
    </r>
  </si>
  <si>
    <t>48</t>
  </si>
  <si>
    <t>DEMAND FLOW THROUGH SYSTEM</t>
  </si>
  <si>
    <t>LOAD FACTOR</t>
  </si>
  <si>
    <r>
      <rPr>
        <b/>
        <sz val="10"/>
        <rFont val="Arial"/>
        <family val="2"/>
      </rPr>
      <t>ENERGY LOSS % DIVIDED BY        (.3 + (.7* LF))</t>
    </r>
    <r>
      <rPr>
        <vertAlign val="superscript"/>
        <sz val="10"/>
        <rFont val="Arial"/>
        <family val="2"/>
      </rPr>
      <t xml:space="preserve"> (a)</t>
    </r>
  </si>
  <si>
    <t>FLOW MW</t>
  </si>
  <si>
    <t>LOSS FACTOR</t>
  </si>
  <si>
    <t>EXPANSION FACTOR</t>
  </si>
  <si>
    <t>Net Demand to Transmission</t>
  </si>
  <si>
    <t>Generation Step-up Transformer Losses</t>
  </si>
  <si>
    <t>Flow to Transmission</t>
  </si>
  <si>
    <t>Transmission Line &amp; Substation Losses</t>
  </si>
  <si>
    <t>Flow on Transmission</t>
  </si>
  <si>
    <r>
      <t>Delivered Demand at Transmission</t>
    </r>
    <r>
      <rPr>
        <vertAlign val="superscript"/>
        <sz val="10"/>
        <rFont val="Arial"/>
        <family val="2"/>
      </rPr>
      <t xml:space="preserve"> (b)</t>
    </r>
  </si>
  <si>
    <t>Flow to Distribution</t>
  </si>
  <si>
    <t>Distribution Substation Losses</t>
  </si>
  <si>
    <t>Flow to Primary Lines</t>
  </si>
  <si>
    <t>Primary Line Losses</t>
  </si>
  <si>
    <t>Flow on Primary</t>
  </si>
  <si>
    <r>
      <t>Delivered Demand at Primary</t>
    </r>
    <r>
      <rPr>
        <vertAlign val="superscript"/>
        <sz val="10"/>
        <rFont val="Arial"/>
        <family val="2"/>
      </rPr>
      <t xml:space="preserve"> (c)</t>
    </r>
  </si>
  <si>
    <t>Flow to Secondary</t>
  </si>
  <si>
    <t>Transformer Losses</t>
  </si>
  <si>
    <t>Flow on Secondary</t>
  </si>
  <si>
    <t>Secondary Line &amp; Service Losses</t>
  </si>
  <si>
    <t>Balance For Use</t>
  </si>
  <si>
    <t>Company Use</t>
  </si>
  <si>
    <r>
      <t>Delivered Demand at Secondary</t>
    </r>
    <r>
      <rPr>
        <vertAlign val="superscript"/>
        <sz val="10"/>
        <rFont val="Arial"/>
        <family val="2"/>
      </rPr>
      <t xml:space="preserve"> (d)</t>
    </r>
  </si>
  <si>
    <r>
      <rPr>
        <vertAlign val="superscript"/>
        <sz val="10"/>
        <rFont val="Arial"/>
        <family val="2"/>
      </rPr>
      <t xml:space="preserve">(a) </t>
    </r>
    <r>
      <rPr>
        <sz val="10"/>
        <rFont val="Arial"/>
        <family val="2"/>
      </rPr>
      <t>Westinghouse Formula</t>
    </r>
  </si>
  <si>
    <r>
      <rPr>
        <vertAlign val="superscript"/>
        <sz val="10"/>
        <rFont val="Arial"/>
        <family val="2"/>
      </rPr>
      <t xml:space="preserve">(b) </t>
    </r>
    <r>
      <rPr>
        <sz val="10"/>
        <rFont val="Arial"/>
        <family val="2"/>
      </rPr>
      <t>Total Company average 12-month coincident peak MWs at meter for transmission voltage level.</t>
    </r>
  </si>
  <si>
    <r>
      <rPr>
        <vertAlign val="superscript"/>
        <sz val="10"/>
        <rFont val="Arial"/>
        <family val="2"/>
      </rPr>
      <t xml:space="preserve">(c) </t>
    </r>
    <r>
      <rPr>
        <sz val="10"/>
        <rFont val="Arial"/>
        <family val="2"/>
      </rPr>
      <t>Total Company average 12-month coincident peak MWs at meter for primary voltage level.</t>
    </r>
  </si>
  <si>
    <r>
      <rPr>
        <vertAlign val="superscript"/>
        <sz val="10"/>
        <rFont val="Arial"/>
        <family val="2"/>
      </rPr>
      <t xml:space="preserve">(d) </t>
    </r>
    <r>
      <rPr>
        <sz val="10"/>
        <rFont val="Arial"/>
        <family val="2"/>
      </rPr>
      <t>Total Company average 12-month coincident peak MWs at meter for secondary voltage level.</t>
    </r>
  </si>
  <si>
    <t>ENERGY FLOW THROUGH SYSTEM</t>
  </si>
  <si>
    <t>FLOW MWH</t>
  </si>
  <si>
    <t>LOSS %</t>
  </si>
  <si>
    <t>LOSS MULTIPLIER</t>
  </si>
  <si>
    <t>CUMULATIVE LOSS %</t>
  </si>
  <si>
    <t>Net Energy to Transmission</t>
  </si>
  <si>
    <r>
      <t>Remove Southern JEA/ LP, NF &amp; STF Wheeling Losses</t>
    </r>
    <r>
      <rPr>
        <vertAlign val="superscript"/>
        <sz val="10"/>
        <rFont val="Arial"/>
        <family val="2"/>
      </rPr>
      <t xml:space="preserve"> (a)</t>
    </r>
  </si>
  <si>
    <t>Adjusted Transmission Line &amp; Substation Losses</t>
  </si>
  <si>
    <t>Delivered Sales at Transmission</t>
  </si>
  <si>
    <t>Seminole &amp; Firm Power Wheeled for Others</t>
  </si>
  <si>
    <r>
      <t>Include Southern JEA/LP, NF &amp; STF Wheeling Losses</t>
    </r>
    <r>
      <rPr>
        <vertAlign val="superscript"/>
        <sz val="10"/>
        <rFont val="Arial"/>
        <family val="2"/>
      </rPr>
      <t xml:space="preserve"> (a)</t>
    </r>
  </si>
  <si>
    <t>Delivered Sales at Primary</t>
  </si>
  <si>
    <t>Delivered Sales at Secondary</t>
  </si>
  <si>
    <r>
      <rPr>
        <vertAlign val="superscript"/>
        <sz val="10"/>
        <rFont val="Arial"/>
        <family val="2"/>
      </rPr>
      <t xml:space="preserve">(a) </t>
    </r>
    <r>
      <rPr>
        <sz val="10"/>
        <rFont val="Arial"/>
        <family val="2"/>
      </rPr>
      <t xml:space="preserve">JEA/Southern loss payback and the non-firm and short-term wheeling losses are excluded from the transmission loss percentage calculation because the </t>
    </r>
  </si>
  <si>
    <t xml:space="preserve">    flows that create these losses are not in the flow to transmission.  However, because these are real losses, they are included in the flow to distribution.</t>
  </si>
  <si>
    <t>VOLTAGE LEVEL</t>
  </si>
  <si>
    <t xml:space="preserve"> </t>
  </si>
  <si>
    <t>DEMAND EXPANSION FACTOR</t>
  </si>
  <si>
    <t>ENERGY EXPANSION FACTOR</t>
  </si>
  <si>
    <t>ENERGY LOSS %</t>
  </si>
  <si>
    <t>TRANSMISSION</t>
  </si>
  <si>
    <t>PRIMARY</t>
  </si>
  <si>
    <t>SECONDARY</t>
  </si>
  <si>
    <t>COMPANY USE - DEMAND:</t>
  </si>
  <si>
    <t xml:space="preserve">GSD-1 Delivered Sales (MWH)  / </t>
  </si>
  <si>
    <t>Hours in Year  /</t>
  </si>
  <si>
    <t>GSD-1 12CP (MW)</t>
  </si>
  <si>
    <t>GSD-1 Load Factor</t>
  </si>
  <si>
    <t xml:space="preserve">Company Use - MWH  /   </t>
  </si>
  <si>
    <t xml:space="preserve">GSD-1 Load Factor  </t>
  </si>
  <si>
    <t>COMPANY USE - 12CP DEMAND (MW)</t>
  </si>
  <si>
    <t>CALCULATION OF NET ENERGY TO TRANSMISSION:</t>
  </si>
  <si>
    <t>Net Energy for Load (NEL)</t>
  </si>
  <si>
    <t>+ Seminole Load Received</t>
  </si>
  <si>
    <t>+ St. Lucie Entitlement Received</t>
  </si>
  <si>
    <t>+ Power Wheeled for Others</t>
  </si>
  <si>
    <t>- Southern JEA / Transfers Loss Payback</t>
  </si>
  <si>
    <t>- Non-Firm Wheeling Losses</t>
  </si>
  <si>
    <t>- Short Term Firm Wheeling Losses</t>
  </si>
  <si>
    <t>SUBTOTAL: Firm Power Wheeled for Others - Southern JEA/LP - NF/STF:</t>
  </si>
  <si>
    <t>NET ENERGY TO TRANSMISSION (MWH)</t>
  </si>
  <si>
    <t>LINE LOSS TOTALS USING BILLED SALES:</t>
  </si>
  <si>
    <t>NEL</t>
  </si>
  <si>
    <t>Prior Month Unbilled</t>
  </si>
  <si>
    <t>SUBTOTAL</t>
  </si>
  <si>
    <t>Billed Sales</t>
  </si>
  <si>
    <t>Current Month Unbilled</t>
  </si>
  <si>
    <t>ENERGY LOST OR UNACCOUNTED FOR</t>
  </si>
  <si>
    <t>49</t>
  </si>
  <si>
    <t>% LOST OR UNACCOUNTED FOR</t>
  </si>
  <si>
    <t>50</t>
  </si>
  <si>
    <t>51</t>
  </si>
  <si>
    <t>52</t>
  </si>
  <si>
    <t>53</t>
  </si>
  <si>
    <t>54</t>
  </si>
  <si>
    <t>TOTAL DELIVERED TO BILLED SALES RATIO:</t>
  </si>
  <si>
    <t>55</t>
  </si>
  <si>
    <t>Total Delivered MWH</t>
  </si>
  <si>
    <t>56</t>
  </si>
  <si>
    <t>Total Billed MWH</t>
  </si>
  <si>
    <t>57</t>
  </si>
  <si>
    <t>TOTAL DELIVERED TO BILLED SALES RATIO</t>
  </si>
  <si>
    <t>58</t>
  </si>
  <si>
    <t>59</t>
  </si>
  <si>
    <t>GNCP DEMAND @ MTR</t>
  </si>
  <si>
    <t>GNCP DEMAND @ GEN</t>
  </si>
  <si>
    <t>Summary of Loss Expansion Factors and Loss Percentages</t>
  </si>
  <si>
    <t>Energy Expansion Factor</t>
  </si>
  <si>
    <t>Demand - 12 CP Expansion Factor</t>
  </si>
  <si>
    <t>Voltage Level</t>
  </si>
  <si>
    <t>Variance</t>
  </si>
  <si>
    <t>Energy Loss %</t>
  </si>
  <si>
    <t>Demand Loss %</t>
  </si>
  <si>
    <t>Variance - Year Ended December 2017 vs. Year Ended December 2016</t>
  </si>
  <si>
    <t>LINE LOSS STUDY - 2017 ACTUALS</t>
  </si>
  <si>
    <t>FLORIDA POWER &amp; LIGHT COMPANY</t>
  </si>
  <si>
    <t>FPL 003532</t>
  </si>
  <si>
    <t>20190015-EG</t>
  </si>
  <si>
    <t>FPL 003533</t>
  </si>
  <si>
    <t>FPL 003534</t>
  </si>
  <si>
    <t>FPL 003535</t>
  </si>
  <si>
    <t>FPL 003536</t>
  </si>
  <si>
    <t>FPL 003537</t>
  </si>
  <si>
    <t>FPL 003538</t>
  </si>
  <si>
    <t>FPL 003539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</si>
</sst>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#,##0_);[Red]\(#,##0\);&quot; &quot;"/>
    <numFmt numFmtId="165" formatCode="#,##0.000000_);[Red]\(#,##0.000000\);&quot; &quot;"/>
    <numFmt numFmtId="166" formatCode="#,##0.000000_);[Red]\(#,##0.000000\);&quot;0&quot;"/>
    <numFmt numFmtId="167" formatCode="#,##0.000000_);\(#,##0.000000\)"/>
    <numFmt numFmtId="168" formatCode="#,##0.0000%_);[Red]\(#,##0.0000%\);&quot; &quot;"/>
    <numFmt numFmtId="169" formatCode="#,##0.00%_);[Red]\(#,##0.00%\);&quot; &quot;"/>
    <numFmt numFmtId="170" formatCode="#0.000000_);\(#0.000000\);0.000000"/>
    <numFmt numFmtId="171" formatCode="#,##0.00000"/>
    <numFmt numFmtId="172" formatCode="General_)"/>
    <numFmt numFmtId="173" formatCode="#,##0.00000_);[Red]\(#,##0.00000\)"/>
    <numFmt numFmtId="174" formatCode="0.000_)"/>
    <numFmt numFmtId="175" formatCode="0.00_)"/>
  </numFmts>
  <fonts count="350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FFFE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FFFE"/>
      <name val="Arial"/>
      <family val="2"/>
    </font>
    <font>
      <sz val="10"/>
      <color rgb="FFFFFFFE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10"/>
      <name val="MS Sans Serif"/>
      <family val="2"/>
    </font>
    <font>
      <b/>
      <sz val="10"/>
      <color rgb="FFFF0000"/>
      <name val="Courier"/>
      <family val="3"/>
    </font>
    <font>
      <sz val="10"/>
      <color rgb="FFFF0000"/>
      <name val="Arial"/>
      <family val="2"/>
    </font>
    <font>
      <sz val="11"/>
      <name val="Tms Rmn"/>
      <family val="1"/>
    </font>
    <font>
      <b/>
      <i/>
      <sz val="16"/>
      <name val="Helv"/>
    </font>
  </fonts>
  <fills count="5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172" fontId="343" fillId="0" borderId="0"/>
    <xf numFmtId="40" fontId="345" fillId="0" borderId="0" applyFont="0" applyFill="0" applyBorder="0" applyAlignment="0" applyProtection="0"/>
    <xf numFmtId="9" fontId="345" fillId="0" borderId="0" applyFont="0" applyFill="0" applyBorder="0" applyAlignment="0" applyProtection="0"/>
    <xf numFmtId="174" fontId="348" fillId="0" borderId="0"/>
    <xf numFmtId="174" fontId="348" fillId="0" borderId="0"/>
    <xf numFmtId="174" fontId="348" fillId="0" borderId="0"/>
    <xf numFmtId="174" fontId="348" fillId="0" borderId="0"/>
    <xf numFmtId="174" fontId="348" fillId="0" borderId="0"/>
    <xf numFmtId="174" fontId="348" fillId="0" borderId="0"/>
    <xf numFmtId="174" fontId="348" fillId="0" borderId="0"/>
    <xf numFmtId="174" fontId="348" fillId="0" borderId="0"/>
    <xf numFmtId="175" fontId="349" fillId="0" borderId="0"/>
    <xf numFmtId="0" fontId="3" fillId="0" borderId="0"/>
    <xf numFmtId="0" fontId="3" fillId="0" borderId="0"/>
    <xf numFmtId="0" fontId="3" fillId="0" borderId="0"/>
    <xf numFmtId="172" fontId="343" fillId="0" borderId="0"/>
    <xf numFmtId="0" fontId="3" fillId="0" borderId="0">
      <alignment horizontal="left" wrapText="1"/>
    </xf>
  </cellStyleXfs>
  <cellXfs count="369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164" fontId="12" fillId="0" borderId="2" xfId="0" applyNumberFormat="1" applyFont="1" applyBorder="1" applyAlignment="1">
      <alignment horizontal="right"/>
    </xf>
    <xf numFmtId="165" fontId="13" fillId="0" borderId="2" xfId="0" applyNumberFormat="1" applyFont="1" applyBorder="1" applyAlignment="1">
      <alignment horizontal="right"/>
    </xf>
    <xf numFmtId="165" fontId="14" fillId="0" borderId="2" xfId="0" applyNumberFormat="1" applyFont="1" applyBorder="1" applyAlignment="1">
      <alignment horizontal="right"/>
    </xf>
    <xf numFmtId="166" fontId="15" fillId="0" borderId="2" xfId="0" applyNumberFormat="1" applyFont="1" applyBorder="1" applyAlignment="1">
      <alignment horizontal="right"/>
    </xf>
    <xf numFmtId="0" fontId="16" fillId="0" borderId="0" xfId="0" applyFont="1" applyAlignment="1">
      <alignment horizontal="left" indent="1"/>
    </xf>
    <xf numFmtId="164" fontId="17" fillId="0" borderId="3" xfId="0" applyNumberFormat="1" applyFont="1" applyBorder="1" applyAlignment="1">
      <alignment horizontal="right"/>
    </xf>
    <xf numFmtId="165" fontId="18" fillId="0" borderId="3" xfId="0" applyNumberFormat="1" applyFont="1" applyBorder="1" applyAlignment="1">
      <alignment horizontal="right"/>
    </xf>
    <xf numFmtId="164" fontId="19" fillId="0" borderId="3" xfId="0" applyNumberFormat="1" applyFont="1" applyBorder="1" applyAlignment="1">
      <alignment horizontal="right"/>
    </xf>
    <xf numFmtId="165" fontId="20" fillId="0" borderId="3" xfId="0" applyNumberFormat="1" applyFont="1" applyBorder="1" applyAlignment="1">
      <alignment horizontal="right"/>
    </xf>
    <xf numFmtId="164" fontId="21" fillId="0" borderId="3" xfId="0" applyNumberFormat="1" applyFont="1" applyBorder="1" applyAlignment="1">
      <alignment horizontal="right"/>
    </xf>
    <xf numFmtId="165" fontId="22" fillId="0" borderId="3" xfId="0" applyNumberFormat="1" applyFont="1" applyBorder="1" applyAlignment="1">
      <alignment horizontal="right"/>
    </xf>
    <xf numFmtId="0" fontId="23" fillId="0" borderId="0" xfId="0" applyFont="1" applyAlignment="1">
      <alignment horizontal="left" indent="1"/>
    </xf>
    <xf numFmtId="164" fontId="24" fillId="0" borderId="3" xfId="0" applyNumberFormat="1" applyFont="1" applyBorder="1" applyAlignment="1">
      <alignment horizontal="right"/>
    </xf>
    <xf numFmtId="165" fontId="25" fillId="0" borderId="3" xfId="0" applyNumberFormat="1" applyFont="1" applyBorder="1" applyAlignment="1">
      <alignment horizontal="right"/>
    </xf>
    <xf numFmtId="164" fontId="26" fillId="0" borderId="3" xfId="0" applyNumberFormat="1" applyFont="1" applyBorder="1" applyAlignment="1">
      <alignment horizontal="right"/>
    </xf>
    <xf numFmtId="165" fontId="27" fillId="0" borderId="3" xfId="0" applyNumberFormat="1" applyFont="1" applyBorder="1" applyAlignment="1">
      <alignment horizontal="right"/>
    </xf>
    <xf numFmtId="164" fontId="28" fillId="0" borderId="3" xfId="0" applyNumberFormat="1" applyFont="1" applyBorder="1" applyAlignment="1">
      <alignment horizontal="right"/>
    </xf>
    <xf numFmtId="165" fontId="29" fillId="0" borderId="3" xfId="0" applyNumberFormat="1" applyFont="1" applyBorder="1" applyAlignment="1">
      <alignment horizontal="right"/>
    </xf>
    <xf numFmtId="0" fontId="30" fillId="0" borderId="0" xfId="0" applyFont="1" applyAlignment="1">
      <alignment horizontal="left" indent="1"/>
    </xf>
    <xf numFmtId="164" fontId="31" fillId="0" borderId="3" xfId="0" applyNumberFormat="1" applyFont="1" applyBorder="1" applyAlignment="1">
      <alignment horizontal="right"/>
    </xf>
    <xf numFmtId="165" fontId="32" fillId="0" borderId="3" xfId="0" applyNumberFormat="1" applyFont="1" applyBorder="1" applyAlignment="1">
      <alignment horizontal="right"/>
    </xf>
    <xf numFmtId="164" fontId="33" fillId="0" borderId="3" xfId="0" applyNumberFormat="1" applyFont="1" applyBorder="1" applyAlignment="1">
      <alignment horizontal="right"/>
    </xf>
    <xf numFmtId="165" fontId="34" fillId="0" borderId="3" xfId="0" applyNumberFormat="1" applyFont="1" applyBorder="1" applyAlignment="1">
      <alignment horizontal="right"/>
    </xf>
    <xf numFmtId="164" fontId="35" fillId="0" borderId="3" xfId="0" applyNumberFormat="1" applyFont="1" applyBorder="1" applyAlignment="1">
      <alignment horizontal="right"/>
    </xf>
    <xf numFmtId="165" fontId="36" fillId="0" borderId="3" xfId="0" applyNumberFormat="1" applyFont="1" applyBorder="1" applyAlignment="1">
      <alignment horizontal="right"/>
    </xf>
    <xf numFmtId="165" fontId="37" fillId="0" borderId="2" xfId="0" applyNumberFormat="1" applyFont="1" applyBorder="1" applyAlignment="1">
      <alignment horizontal="right"/>
    </xf>
    <xf numFmtId="165" fontId="38" fillId="0" borderId="2" xfId="0" applyNumberFormat="1" applyFont="1" applyBorder="1" applyAlignment="1">
      <alignment horizontal="right"/>
    </xf>
    <xf numFmtId="165" fontId="39" fillId="0" borderId="0" xfId="0" applyNumberFormat="1" applyFont="1" applyAlignment="1">
      <alignment horizontal="right"/>
    </xf>
    <xf numFmtId="0" fontId="40" fillId="0" borderId="0" xfId="0" applyFont="1" applyAlignment="1">
      <alignment horizontal="left" indent="1"/>
    </xf>
    <xf numFmtId="164" fontId="41" fillId="0" borderId="6" xfId="0" applyNumberFormat="1" applyFont="1" applyBorder="1" applyAlignment="1">
      <alignment horizontal="right"/>
    </xf>
    <xf numFmtId="165" fontId="42" fillId="0" borderId="6" xfId="0" applyNumberFormat="1" applyFont="1" applyBorder="1" applyAlignment="1">
      <alignment horizontal="right"/>
    </xf>
    <xf numFmtId="164" fontId="43" fillId="0" borderId="6" xfId="0" applyNumberFormat="1" applyFont="1" applyBorder="1" applyAlignment="1">
      <alignment horizontal="right"/>
    </xf>
    <xf numFmtId="165" fontId="44" fillId="0" borderId="6" xfId="0" applyNumberFormat="1" applyFont="1" applyBorder="1" applyAlignment="1">
      <alignment horizontal="right"/>
    </xf>
    <xf numFmtId="164" fontId="45" fillId="0" borderId="6" xfId="0" applyNumberFormat="1" applyFont="1" applyBorder="1" applyAlignment="1">
      <alignment horizontal="right"/>
    </xf>
    <xf numFmtId="165" fontId="46" fillId="0" borderId="0" xfId="0" applyNumberFormat="1" applyFont="1" applyAlignment="1">
      <alignment horizontal="right"/>
    </xf>
    <xf numFmtId="0" fontId="47" fillId="2" borderId="4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left"/>
    </xf>
    <xf numFmtId="164" fontId="49" fillId="0" borderId="0" xfId="0" applyNumberFormat="1" applyFont="1" applyAlignment="1">
      <alignment horizontal="right"/>
    </xf>
    <xf numFmtId="164" fontId="50" fillId="0" borderId="0" xfId="0" applyNumberFormat="1" applyFont="1" applyAlignment="1">
      <alignment horizontal="right"/>
    </xf>
    <xf numFmtId="164" fontId="51" fillId="0" borderId="0" xfId="0" applyNumberFormat="1" applyFont="1" applyAlignment="1">
      <alignment horizontal="right"/>
    </xf>
    <xf numFmtId="164" fontId="52" fillId="0" borderId="0" xfId="0" applyNumberFormat="1" applyFont="1" applyAlignment="1">
      <alignment horizontal="right"/>
    </xf>
    <xf numFmtId="0" fontId="53" fillId="0" borderId="0" xfId="0" applyFont="1" applyAlignment="1">
      <alignment horizontal="left" indent="1"/>
    </xf>
    <xf numFmtId="165" fontId="54" fillId="0" borderId="0" xfId="0" applyNumberFormat="1" applyFont="1" applyAlignment="1">
      <alignment horizontal="right"/>
    </xf>
    <xf numFmtId="165" fontId="55" fillId="0" borderId="0" xfId="0" applyNumberFormat="1" applyFont="1" applyAlignment="1">
      <alignment horizontal="right"/>
    </xf>
    <xf numFmtId="164" fontId="56" fillId="0" borderId="0" xfId="0" applyNumberFormat="1" applyFont="1" applyAlignment="1">
      <alignment horizontal="right"/>
    </xf>
    <xf numFmtId="0" fontId="57" fillId="0" borderId="0" xfId="0" applyFont="1" applyAlignment="1">
      <alignment horizontal="left" indent="1"/>
    </xf>
    <xf numFmtId="164" fontId="58" fillId="0" borderId="2" xfId="0" applyNumberFormat="1" applyFont="1" applyBorder="1" applyAlignment="1">
      <alignment horizontal="right"/>
    </xf>
    <xf numFmtId="165" fontId="59" fillId="0" borderId="2" xfId="0" applyNumberFormat="1" applyFont="1" applyBorder="1" applyAlignment="1">
      <alignment horizontal="right"/>
    </xf>
    <xf numFmtId="165" fontId="60" fillId="0" borderId="2" xfId="0" applyNumberFormat="1" applyFont="1" applyBorder="1" applyAlignment="1">
      <alignment horizontal="right"/>
    </xf>
    <xf numFmtId="166" fontId="61" fillId="0" borderId="2" xfId="0" applyNumberFormat="1" applyFont="1" applyBorder="1" applyAlignment="1">
      <alignment horizontal="right"/>
    </xf>
    <xf numFmtId="0" fontId="62" fillId="0" borderId="0" xfId="0" applyFont="1" applyAlignment="1">
      <alignment horizontal="left"/>
    </xf>
    <xf numFmtId="0" fontId="63" fillId="0" borderId="0" xfId="0" applyFont="1" applyAlignment="1">
      <alignment horizontal="left" indent="1"/>
    </xf>
    <xf numFmtId="164" fontId="64" fillId="0" borderId="3" xfId="0" applyNumberFormat="1" applyFont="1" applyBorder="1" applyAlignment="1">
      <alignment horizontal="right"/>
    </xf>
    <xf numFmtId="166" fontId="65" fillId="0" borderId="3" xfId="0" applyNumberFormat="1" applyFont="1" applyBorder="1" applyAlignment="1">
      <alignment horizontal="right"/>
    </xf>
    <xf numFmtId="164" fontId="66" fillId="0" borderId="3" xfId="0" applyNumberFormat="1" applyFont="1" applyBorder="1" applyAlignment="1">
      <alignment horizontal="right"/>
    </xf>
    <xf numFmtId="166" fontId="67" fillId="0" borderId="3" xfId="0" applyNumberFormat="1" applyFont="1" applyBorder="1" applyAlignment="1">
      <alignment horizontal="right"/>
    </xf>
    <xf numFmtId="164" fontId="68" fillId="0" borderId="3" xfId="0" applyNumberFormat="1" applyFont="1" applyBorder="1" applyAlignment="1">
      <alignment horizontal="right"/>
    </xf>
    <xf numFmtId="166" fontId="69" fillId="0" borderId="3" xfId="0" applyNumberFormat="1" applyFont="1" applyBorder="1" applyAlignment="1">
      <alignment horizontal="right"/>
    </xf>
    <xf numFmtId="0" fontId="70" fillId="0" borderId="0" xfId="0" applyFont="1" applyAlignment="1">
      <alignment horizontal="left"/>
    </xf>
    <xf numFmtId="0" fontId="71" fillId="0" borderId="0" xfId="0" applyFont="1" applyAlignment="1">
      <alignment horizontal="left" indent="1"/>
    </xf>
    <xf numFmtId="164" fontId="72" fillId="0" borderId="2" xfId="0" applyNumberFormat="1" applyFont="1" applyBorder="1" applyAlignment="1">
      <alignment horizontal="right"/>
    </xf>
    <xf numFmtId="165" fontId="73" fillId="0" borderId="2" xfId="0" applyNumberFormat="1" applyFont="1" applyBorder="1" applyAlignment="1">
      <alignment horizontal="right"/>
    </xf>
    <xf numFmtId="164" fontId="74" fillId="0" borderId="2" xfId="0" applyNumberFormat="1" applyFont="1" applyBorder="1" applyAlignment="1">
      <alignment horizontal="right"/>
    </xf>
    <xf numFmtId="165" fontId="75" fillId="0" borderId="2" xfId="0" applyNumberFormat="1" applyFont="1" applyBorder="1" applyAlignment="1">
      <alignment horizontal="right"/>
    </xf>
    <xf numFmtId="164" fontId="76" fillId="0" borderId="2" xfId="0" applyNumberFormat="1" applyFont="1" applyBorder="1" applyAlignment="1">
      <alignment horizontal="right"/>
    </xf>
    <xf numFmtId="165" fontId="77" fillId="0" borderId="2" xfId="0" applyNumberFormat="1" applyFont="1" applyBorder="1" applyAlignment="1">
      <alignment horizontal="right"/>
    </xf>
    <xf numFmtId="0" fontId="78" fillId="0" borderId="0" xfId="0" applyFont="1" applyAlignment="1">
      <alignment horizontal="left"/>
    </xf>
    <xf numFmtId="0" fontId="79" fillId="0" borderId="0" xfId="0" applyFont="1" applyAlignment="1">
      <alignment horizontal="left" indent="1"/>
    </xf>
    <xf numFmtId="164" fontId="80" fillId="0" borderId="3" xfId="0" applyNumberFormat="1" applyFont="1" applyBorder="1" applyAlignment="1">
      <alignment horizontal="right"/>
    </xf>
    <xf numFmtId="166" fontId="81" fillId="0" borderId="3" xfId="0" applyNumberFormat="1" applyFont="1" applyBorder="1" applyAlignment="1">
      <alignment horizontal="right"/>
    </xf>
    <xf numFmtId="164" fontId="82" fillId="0" borderId="3" xfId="0" applyNumberFormat="1" applyFont="1" applyBorder="1" applyAlignment="1">
      <alignment horizontal="right"/>
    </xf>
    <xf numFmtId="166" fontId="83" fillId="0" borderId="3" xfId="0" applyNumberFormat="1" applyFont="1" applyBorder="1" applyAlignment="1">
      <alignment horizontal="right"/>
    </xf>
    <xf numFmtId="164" fontId="84" fillId="0" borderId="3" xfId="0" applyNumberFormat="1" applyFont="1" applyBorder="1" applyAlignment="1">
      <alignment horizontal="right"/>
    </xf>
    <xf numFmtId="166" fontId="85" fillId="0" borderId="3" xfId="0" applyNumberFormat="1" applyFont="1" applyBorder="1" applyAlignment="1">
      <alignment horizontal="right"/>
    </xf>
    <xf numFmtId="0" fontId="86" fillId="0" borderId="0" xfId="0" applyFont="1" applyAlignment="1">
      <alignment horizontal="left" indent="1"/>
    </xf>
    <xf numFmtId="164" fontId="87" fillId="0" borderId="0" xfId="0" applyNumberFormat="1" applyFont="1" applyAlignment="1">
      <alignment horizontal="right"/>
    </xf>
    <xf numFmtId="164" fontId="88" fillId="0" borderId="0" xfId="0" applyNumberFormat="1" applyFont="1" applyAlignment="1">
      <alignment horizontal="right"/>
    </xf>
    <xf numFmtId="164" fontId="89" fillId="0" borderId="0" xfId="0" applyNumberFormat="1" applyFont="1" applyAlignment="1">
      <alignment horizontal="right"/>
    </xf>
    <xf numFmtId="164" fontId="90" fillId="0" borderId="0" xfId="0" applyNumberFormat="1" applyFont="1" applyAlignment="1">
      <alignment horizontal="right"/>
    </xf>
    <xf numFmtId="164" fontId="91" fillId="0" borderId="0" xfId="0" applyNumberFormat="1" applyFont="1" applyAlignment="1">
      <alignment horizontal="right"/>
    </xf>
    <xf numFmtId="0" fontId="92" fillId="0" borderId="0" xfId="0" applyFont="1" applyAlignment="1">
      <alignment horizontal="left" indent="1"/>
    </xf>
    <xf numFmtId="164" fontId="93" fillId="0" borderId="6" xfId="0" applyNumberFormat="1" applyFont="1" applyBorder="1" applyAlignment="1">
      <alignment horizontal="right"/>
    </xf>
    <xf numFmtId="165" fontId="94" fillId="0" borderId="6" xfId="0" applyNumberFormat="1" applyFont="1" applyBorder="1" applyAlignment="1">
      <alignment horizontal="right"/>
    </xf>
    <xf numFmtId="164" fontId="95" fillId="0" borderId="6" xfId="0" applyNumberFormat="1" applyFont="1" applyBorder="1" applyAlignment="1">
      <alignment horizontal="right"/>
    </xf>
    <xf numFmtId="165" fontId="96" fillId="0" borderId="6" xfId="0" applyNumberFormat="1" applyFont="1" applyBorder="1" applyAlignment="1">
      <alignment horizontal="right"/>
    </xf>
    <xf numFmtId="164" fontId="97" fillId="0" borderId="6" xfId="0" applyNumberFormat="1" applyFont="1" applyBorder="1" applyAlignment="1">
      <alignment horizontal="right"/>
    </xf>
    <xf numFmtId="165" fontId="98" fillId="0" borderId="0" xfId="0" applyNumberFormat="1" applyFont="1" applyAlignment="1">
      <alignment horizontal="right"/>
    </xf>
    <xf numFmtId="0" fontId="99" fillId="2" borderId="4" xfId="0" applyFont="1" applyFill="1" applyBorder="1" applyAlignment="1">
      <alignment horizontal="center" vertical="center" wrapText="1"/>
    </xf>
    <xf numFmtId="0" fontId="102" fillId="0" borderId="0" xfId="0" applyFont="1" applyAlignment="1">
      <alignment horizontal="center" vertical="center"/>
    </xf>
    <xf numFmtId="0" fontId="103" fillId="0" borderId="0" xfId="0" applyFont="1" applyAlignment="1">
      <alignment horizontal="left" vertical="center"/>
    </xf>
    <xf numFmtId="164" fontId="104" fillId="0" borderId="0" xfId="0" applyNumberFormat="1" applyFont="1" applyAlignment="1">
      <alignment horizontal="right" vertical="center"/>
    </xf>
    <xf numFmtId="37" fontId="105" fillId="0" borderId="0" xfId="0" applyNumberFormat="1" applyFont="1" applyAlignment="1">
      <alignment horizontal="right"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 indent="1"/>
    </xf>
    <xf numFmtId="164" fontId="108" fillId="0" borderId="3" xfId="0" applyNumberFormat="1" applyFont="1" applyBorder="1" applyAlignment="1">
      <alignment horizontal="right" vertical="center"/>
    </xf>
    <xf numFmtId="0" fontId="109" fillId="0" borderId="0" xfId="0" applyFont="1" applyAlignment="1">
      <alignment horizontal="left" vertical="center" indent="2"/>
    </xf>
    <xf numFmtId="0" fontId="110" fillId="0" borderId="0" xfId="0" applyFont="1" applyAlignment="1">
      <alignment horizontal="left" vertical="center" indent="2"/>
    </xf>
    <xf numFmtId="164" fontId="111" fillId="0" borderId="0" xfId="0" applyNumberFormat="1" applyFont="1" applyAlignment="1">
      <alignment horizontal="right" vertical="center"/>
    </xf>
    <xf numFmtId="0" fontId="112" fillId="0" borderId="0" xfId="0" applyFont="1" applyAlignment="1">
      <alignment horizontal="left" vertical="center" indent="1"/>
    </xf>
    <xf numFmtId="164" fontId="113" fillId="0" borderId="3" xfId="0" applyNumberFormat="1" applyFont="1" applyBorder="1" applyAlignment="1">
      <alignment horizontal="right" vertical="center"/>
    </xf>
    <xf numFmtId="0" fontId="114" fillId="0" borderId="0" xfId="0" applyFont="1" applyAlignment="1">
      <alignment horizontal="left" vertical="center" indent="1"/>
    </xf>
    <xf numFmtId="164" fontId="115" fillId="0" borderId="3" xfId="0" applyNumberFormat="1" applyFont="1" applyBorder="1" applyAlignment="1">
      <alignment horizontal="right" vertical="center"/>
    </xf>
    <xf numFmtId="0" fontId="116" fillId="0" borderId="0" xfId="0" applyFont="1" applyAlignment="1">
      <alignment horizontal="left" vertical="center" indent="1"/>
    </xf>
    <xf numFmtId="0" fontId="117" fillId="0" borderId="0" xfId="0" applyFont="1" applyAlignment="1">
      <alignment horizontal="left" vertical="center" indent="2"/>
    </xf>
    <xf numFmtId="0" fontId="118" fillId="0" borderId="0" xfId="0" applyFont="1" applyAlignment="1">
      <alignment horizontal="left" vertical="center" indent="2"/>
    </xf>
    <xf numFmtId="0" fontId="119" fillId="0" borderId="0" xfId="0" applyFont="1" applyAlignment="1">
      <alignment horizontal="left" vertical="center" indent="2"/>
    </xf>
    <xf numFmtId="164" fontId="120" fillId="0" borderId="0" xfId="0" applyNumberFormat="1" applyFont="1" applyAlignment="1">
      <alignment horizontal="right" vertical="center"/>
    </xf>
    <xf numFmtId="0" fontId="121" fillId="0" borderId="0" xfId="0" applyFont="1" applyAlignment="1">
      <alignment horizontal="left" vertical="center" indent="1"/>
    </xf>
    <xf numFmtId="164" fontId="122" fillId="0" borderId="3" xfId="0" applyNumberFormat="1" applyFont="1" applyBorder="1" applyAlignment="1">
      <alignment horizontal="right" vertical="center"/>
    </xf>
    <xf numFmtId="37" fontId="123" fillId="0" borderId="1" xfId="0" applyNumberFormat="1" applyFont="1" applyBorder="1" applyAlignment="1">
      <alignment horizontal="right" vertical="center"/>
    </xf>
    <xf numFmtId="164" fontId="124" fillId="0" borderId="5" xfId="0" applyNumberFormat="1" applyFont="1" applyBorder="1" applyAlignment="1">
      <alignment horizontal="right" vertical="center"/>
    </xf>
    <xf numFmtId="0" fontId="125" fillId="0" borderId="0" xfId="0" applyNumberFormat="1" applyFont="1" applyAlignment="1">
      <alignment horizontal="right" vertical="center"/>
    </xf>
    <xf numFmtId="0" fontId="126" fillId="0" borderId="0" xfId="0" applyFont="1" applyAlignment="1">
      <alignment horizontal="left" vertical="center"/>
    </xf>
    <xf numFmtId="0" fontId="127" fillId="0" borderId="0" xfId="0" applyFont="1" applyAlignment="1">
      <alignment horizontal="left" vertical="center" indent="1"/>
    </xf>
    <xf numFmtId="0" fontId="128" fillId="0" borderId="0" xfId="0" applyFont="1" applyAlignment="1">
      <alignment horizontal="left" vertical="center" indent="2"/>
    </xf>
    <xf numFmtId="0" fontId="129" fillId="0" borderId="0" xfId="0" applyFont="1" applyAlignment="1">
      <alignment horizontal="left" vertical="center" indent="2"/>
    </xf>
    <xf numFmtId="0" fontId="130" fillId="0" borderId="0" xfId="0" applyFont="1" applyAlignment="1">
      <alignment horizontal="left" vertical="center" indent="2"/>
    </xf>
    <xf numFmtId="164" fontId="131" fillId="0" borderId="1" xfId="0" applyNumberFormat="1" applyFont="1" applyBorder="1" applyAlignment="1">
      <alignment horizontal="right" vertical="center"/>
    </xf>
    <xf numFmtId="0" fontId="132" fillId="0" borderId="0" xfId="0" applyFont="1" applyAlignment="1">
      <alignment horizontal="left" vertical="center" indent="1"/>
    </xf>
    <xf numFmtId="0" fontId="133" fillId="0" borderId="0" xfId="0" applyFont="1" applyAlignment="1">
      <alignment horizontal="left" vertical="center" indent="1"/>
    </xf>
    <xf numFmtId="0" fontId="134" fillId="0" borderId="0" xfId="0" applyFont="1" applyAlignment="1">
      <alignment horizontal="left" vertical="center" indent="2"/>
    </xf>
    <xf numFmtId="164" fontId="135" fillId="0" borderId="1" xfId="0" applyNumberFormat="1" applyFont="1" applyBorder="1" applyAlignment="1">
      <alignment horizontal="right" vertical="center"/>
    </xf>
    <xf numFmtId="0" fontId="136" fillId="0" borderId="0" xfId="0" applyFont="1" applyAlignment="1">
      <alignment horizontal="left" vertical="center" indent="1"/>
    </xf>
    <xf numFmtId="0" fontId="137" fillId="0" borderId="0" xfId="0" applyFont="1" applyAlignment="1">
      <alignment horizontal="left" vertical="center"/>
    </xf>
    <xf numFmtId="0" fontId="138" fillId="0" borderId="0" xfId="0" applyFont="1" applyAlignment="1">
      <alignment horizontal="left" vertical="center"/>
    </xf>
    <xf numFmtId="0" fontId="139" fillId="0" borderId="0" xfId="0" applyFont="1" applyAlignment="1">
      <alignment horizontal="left" vertical="center"/>
    </xf>
    <xf numFmtId="0" fontId="140" fillId="0" borderId="0" xfId="0" applyNumberFormat="1" applyFont="1" applyAlignment="1">
      <alignment horizontal="right" vertical="center"/>
    </xf>
    <xf numFmtId="0" fontId="141" fillId="0" borderId="0" xfId="0" applyNumberFormat="1" applyFont="1" applyAlignment="1">
      <alignment horizontal="right" vertical="center"/>
    </xf>
    <xf numFmtId="164" fontId="142" fillId="0" borderId="6" xfId="0" applyNumberFormat="1" applyFont="1" applyBorder="1" applyAlignment="1">
      <alignment horizontal="right" vertical="center"/>
    </xf>
    <xf numFmtId="0" fontId="100" fillId="0" borderId="0" xfId="0" applyFont="1"/>
    <xf numFmtId="0" fontId="143" fillId="2" borderId="4" xfId="0" applyFont="1" applyFill="1" applyBorder="1" applyAlignment="1">
      <alignment horizontal="center" vertical="center" wrapText="1"/>
    </xf>
    <xf numFmtId="0" fontId="145" fillId="0" borderId="0" xfId="0" applyFont="1" applyAlignment="1">
      <alignment horizontal="left"/>
    </xf>
    <xf numFmtId="165" fontId="146" fillId="0" borderId="0" xfId="0" applyNumberFormat="1" applyFont="1" applyAlignment="1">
      <alignment horizontal="right"/>
    </xf>
    <xf numFmtId="167" fontId="147" fillId="0" borderId="0" xfId="0" applyNumberFormat="1" applyFont="1" applyAlignment="1">
      <alignment horizontal="right"/>
    </xf>
    <xf numFmtId="37" fontId="148" fillId="0" borderId="0" xfId="0" applyNumberFormat="1" applyFont="1" applyAlignment="1">
      <alignment horizontal="right"/>
    </xf>
    <xf numFmtId="167" fontId="149" fillId="0" borderId="0" xfId="0" applyNumberFormat="1" applyFont="1" applyAlignment="1">
      <alignment horizontal="right"/>
    </xf>
    <xf numFmtId="167" fontId="150" fillId="0" borderId="0" xfId="0" applyNumberFormat="1" applyFont="1" applyAlignment="1">
      <alignment horizontal="right"/>
    </xf>
    <xf numFmtId="37" fontId="151" fillId="0" borderId="1" xfId="0" applyNumberFormat="1" applyFont="1" applyBorder="1" applyAlignment="1">
      <alignment horizontal="right"/>
    </xf>
    <xf numFmtId="37" fontId="152" fillId="0" borderId="1" xfId="0" applyNumberFormat="1" applyFont="1" applyBorder="1" applyAlignment="1">
      <alignment horizontal="right"/>
    </xf>
    <xf numFmtId="0" fontId="153" fillId="0" borderId="3" xfId="0" applyFont="1" applyBorder="1" applyAlignment="1">
      <alignment horizontal="left"/>
    </xf>
    <xf numFmtId="164" fontId="154" fillId="0" borderId="3" xfId="0" applyNumberFormat="1" applyFont="1" applyBorder="1" applyAlignment="1">
      <alignment horizontal="right"/>
    </xf>
    <xf numFmtId="164" fontId="155" fillId="0" borderId="3" xfId="0" applyNumberFormat="1" applyFont="1" applyBorder="1" applyAlignment="1">
      <alignment horizontal="right"/>
    </xf>
    <xf numFmtId="37" fontId="156" fillId="0" borderId="3" xfId="0" applyNumberFormat="1" applyFont="1" applyBorder="1" applyAlignment="1">
      <alignment horizontal="right"/>
    </xf>
    <xf numFmtId="164" fontId="157" fillId="0" borderId="3" xfId="0" applyNumberFormat="1" applyFont="1" applyBorder="1" applyAlignment="1">
      <alignment horizontal="right"/>
    </xf>
    <xf numFmtId="167" fontId="158" fillId="0" borderId="3" xfId="0" applyNumberFormat="1" applyFont="1" applyBorder="1" applyAlignment="1">
      <alignment horizontal="right"/>
    </xf>
    <xf numFmtId="37" fontId="159" fillId="0" borderId="1" xfId="0" applyNumberFormat="1" applyFont="1" applyBorder="1" applyAlignment="1">
      <alignment horizontal="right"/>
    </xf>
    <xf numFmtId="37" fontId="160" fillId="0" borderId="1" xfId="0" applyNumberFormat="1" applyFont="1" applyBorder="1" applyAlignment="1">
      <alignment horizontal="right"/>
    </xf>
    <xf numFmtId="0" fontId="161" fillId="0" borderId="3" xfId="0" applyFont="1" applyBorder="1" applyAlignment="1">
      <alignment horizontal="left"/>
    </xf>
    <xf numFmtId="164" fontId="162" fillId="0" borderId="3" xfId="0" applyNumberFormat="1" applyFont="1" applyBorder="1" applyAlignment="1">
      <alignment horizontal="right"/>
    </xf>
    <xf numFmtId="164" fontId="163" fillId="0" borderId="3" xfId="0" applyNumberFormat="1" applyFont="1" applyBorder="1" applyAlignment="1">
      <alignment horizontal="right"/>
    </xf>
    <xf numFmtId="37" fontId="164" fillId="0" borderId="3" xfId="0" applyNumberFormat="1" applyFont="1" applyBorder="1" applyAlignment="1">
      <alignment horizontal="right"/>
    </xf>
    <xf numFmtId="164" fontId="165" fillId="0" borderId="3" xfId="0" applyNumberFormat="1" applyFont="1" applyBorder="1" applyAlignment="1">
      <alignment horizontal="right"/>
    </xf>
    <xf numFmtId="167" fontId="166" fillId="0" borderId="3" xfId="0" applyNumberFormat="1" applyFont="1" applyBorder="1" applyAlignment="1">
      <alignment horizontal="right"/>
    </xf>
    <xf numFmtId="37" fontId="167" fillId="0" borderId="1" xfId="0" applyNumberFormat="1" applyFont="1" applyBorder="1" applyAlignment="1">
      <alignment horizontal="right"/>
    </xf>
    <xf numFmtId="37" fontId="168" fillId="0" borderId="1" xfId="0" applyNumberFormat="1" applyFont="1" applyBorder="1" applyAlignment="1">
      <alignment horizontal="right"/>
    </xf>
    <xf numFmtId="0" fontId="169" fillId="0" borderId="3" xfId="0" applyFont="1" applyBorder="1" applyAlignment="1">
      <alignment horizontal="left"/>
    </xf>
    <xf numFmtId="164" fontId="170" fillId="0" borderId="3" xfId="0" applyNumberFormat="1" applyFont="1" applyBorder="1" applyAlignment="1">
      <alignment horizontal="right"/>
    </xf>
    <xf numFmtId="164" fontId="171" fillId="0" borderId="3" xfId="0" applyNumberFormat="1" applyFont="1" applyBorder="1" applyAlignment="1">
      <alignment horizontal="right"/>
    </xf>
    <xf numFmtId="164" fontId="172" fillId="0" borderId="3" xfId="0" applyNumberFormat="1" applyFont="1" applyBorder="1" applyAlignment="1">
      <alignment horizontal="right"/>
    </xf>
    <xf numFmtId="164" fontId="173" fillId="0" borderId="3" xfId="0" applyNumberFormat="1" applyFont="1" applyBorder="1" applyAlignment="1">
      <alignment horizontal="right"/>
    </xf>
    <xf numFmtId="167" fontId="174" fillId="0" borderId="3" xfId="0" applyNumberFormat="1" applyFont="1" applyBorder="1" applyAlignment="1">
      <alignment horizontal="right"/>
    </xf>
    <xf numFmtId="0" fontId="144" fillId="0" borderId="0" xfId="0" applyFont="1"/>
    <xf numFmtId="0" fontId="175" fillId="2" borderId="4" xfId="0" applyFont="1" applyFill="1" applyBorder="1" applyAlignment="1">
      <alignment horizontal="center" vertical="center" wrapText="1"/>
    </xf>
    <xf numFmtId="0" fontId="177" fillId="0" borderId="0" xfId="0" applyFont="1" applyAlignment="1">
      <alignment horizontal="left" vertical="center"/>
    </xf>
    <xf numFmtId="37" fontId="178" fillId="0" borderId="0" xfId="0" applyNumberFormat="1" applyFont="1" applyAlignment="1">
      <alignment horizontal="right" vertical="center"/>
    </xf>
    <xf numFmtId="168" fontId="179" fillId="0" borderId="0" xfId="0" applyNumberFormat="1" applyFont="1" applyAlignment="1">
      <alignment horizontal="right" vertical="center"/>
    </xf>
    <xf numFmtId="165" fontId="180" fillId="0" borderId="0" xfId="0" applyNumberFormat="1" applyFont="1" applyAlignment="1">
      <alignment horizontal="right" vertical="center"/>
    </xf>
    <xf numFmtId="164" fontId="181" fillId="0" borderId="0" xfId="0" applyNumberFormat="1" applyFont="1" applyAlignment="1">
      <alignment horizontal="right" vertical="center"/>
    </xf>
    <xf numFmtId="169" fontId="182" fillId="0" borderId="0" xfId="0" applyNumberFormat="1" applyFont="1" applyAlignment="1">
      <alignment horizontal="right" vertical="center"/>
    </xf>
    <xf numFmtId="37" fontId="183" fillId="0" borderId="1" xfId="0" applyNumberFormat="1" applyFont="1" applyBorder="1" applyAlignment="1">
      <alignment horizontal="right" vertical="center"/>
    </xf>
    <xf numFmtId="164" fontId="184" fillId="0" borderId="1" xfId="0" applyNumberFormat="1" applyFont="1" applyBorder="1" applyAlignment="1">
      <alignment horizontal="right" vertical="center"/>
    </xf>
    <xf numFmtId="37" fontId="185" fillId="0" borderId="1" xfId="0" applyNumberFormat="1" applyFont="1" applyBorder="1" applyAlignment="1">
      <alignment horizontal="right" vertical="center"/>
    </xf>
    <xf numFmtId="0" fontId="186" fillId="0" borderId="3" xfId="0" applyFont="1" applyBorder="1" applyAlignment="1">
      <alignment horizontal="left" vertical="center"/>
    </xf>
    <xf numFmtId="37" fontId="187" fillId="0" borderId="3" xfId="0" applyNumberFormat="1" applyFont="1" applyBorder="1" applyAlignment="1">
      <alignment horizontal="right" vertical="center"/>
    </xf>
    <xf numFmtId="164" fontId="188" fillId="0" borderId="3" xfId="0" applyNumberFormat="1" applyFont="1" applyBorder="1" applyAlignment="1">
      <alignment horizontal="right" vertical="center"/>
    </xf>
    <xf numFmtId="164" fontId="189" fillId="0" borderId="3" xfId="0" applyNumberFormat="1" applyFont="1" applyBorder="1" applyAlignment="1">
      <alignment horizontal="right" vertical="center"/>
    </xf>
    <xf numFmtId="165" fontId="190" fillId="0" borderId="3" xfId="0" applyNumberFormat="1" applyFont="1" applyBorder="1" applyAlignment="1">
      <alignment horizontal="right" vertical="center"/>
    </xf>
    <xf numFmtId="168" fontId="191" fillId="0" borderId="3" xfId="0" applyNumberFormat="1" applyFont="1" applyBorder="1" applyAlignment="1">
      <alignment horizontal="right" vertical="center"/>
    </xf>
    <xf numFmtId="37" fontId="192" fillId="0" borderId="1" xfId="0" applyNumberFormat="1" applyFont="1" applyBorder="1" applyAlignment="1">
      <alignment horizontal="right" vertical="center"/>
    </xf>
    <xf numFmtId="37" fontId="193" fillId="0" borderId="1" xfId="0" applyNumberFormat="1" applyFont="1" applyBorder="1" applyAlignment="1">
      <alignment horizontal="right" vertical="center"/>
    </xf>
    <xf numFmtId="37" fontId="194" fillId="0" borderId="1" xfId="0" applyNumberFormat="1" applyFont="1" applyBorder="1" applyAlignment="1">
      <alignment horizontal="right" vertical="center"/>
    </xf>
    <xf numFmtId="0" fontId="195" fillId="0" borderId="3" xfId="0" applyFont="1" applyBorder="1" applyAlignment="1">
      <alignment horizontal="left" vertical="center"/>
    </xf>
    <xf numFmtId="37" fontId="196" fillId="0" borderId="3" xfId="0" applyNumberFormat="1" applyFont="1" applyBorder="1" applyAlignment="1">
      <alignment horizontal="right" vertical="center"/>
    </xf>
    <xf numFmtId="164" fontId="197" fillId="0" borderId="3" xfId="0" applyNumberFormat="1" applyFont="1" applyBorder="1" applyAlignment="1">
      <alignment horizontal="right" vertical="center"/>
    </xf>
    <xf numFmtId="164" fontId="198" fillId="0" borderId="3" xfId="0" applyNumberFormat="1" applyFont="1" applyBorder="1" applyAlignment="1">
      <alignment horizontal="right" vertical="center"/>
    </xf>
    <xf numFmtId="165" fontId="199" fillId="0" borderId="3" xfId="0" applyNumberFormat="1" applyFont="1" applyBorder="1" applyAlignment="1">
      <alignment horizontal="right" vertical="center"/>
    </xf>
    <xf numFmtId="168" fontId="200" fillId="0" borderId="3" xfId="0" applyNumberFormat="1" applyFont="1" applyBorder="1" applyAlignment="1">
      <alignment horizontal="right" vertical="center"/>
    </xf>
    <xf numFmtId="37" fontId="201" fillId="0" borderId="1" xfId="0" applyNumberFormat="1" applyFont="1" applyBorder="1" applyAlignment="1">
      <alignment horizontal="right" vertical="center"/>
    </xf>
    <xf numFmtId="37" fontId="202" fillId="0" borderId="1" xfId="0" applyNumberFormat="1" applyFont="1" applyBorder="1" applyAlignment="1">
      <alignment horizontal="right" vertical="center"/>
    </xf>
    <xf numFmtId="0" fontId="203" fillId="0" borderId="3" xfId="0" applyFont="1" applyBorder="1" applyAlignment="1">
      <alignment horizontal="left" vertical="center"/>
    </xf>
    <xf numFmtId="37" fontId="204" fillId="0" borderId="3" xfId="0" applyNumberFormat="1" applyFont="1" applyBorder="1" applyAlignment="1">
      <alignment horizontal="right" vertical="center"/>
    </xf>
    <xf numFmtId="164" fontId="205" fillId="0" borderId="3" xfId="0" applyNumberFormat="1" applyFont="1" applyBorder="1" applyAlignment="1">
      <alignment horizontal="right" vertical="center"/>
    </xf>
    <xf numFmtId="164" fontId="206" fillId="0" borderId="3" xfId="0" applyNumberFormat="1" applyFont="1" applyBorder="1" applyAlignment="1">
      <alignment horizontal="right" vertical="center"/>
    </xf>
    <xf numFmtId="165" fontId="207" fillId="0" borderId="3" xfId="0" applyNumberFormat="1" applyFont="1" applyBorder="1" applyAlignment="1">
      <alignment horizontal="right" vertical="center"/>
    </xf>
    <xf numFmtId="168" fontId="208" fillId="0" borderId="3" xfId="0" applyNumberFormat="1" applyFont="1" applyBorder="1" applyAlignment="1">
      <alignment horizontal="right" vertical="center"/>
    </xf>
    <xf numFmtId="0" fontId="176" fillId="0" borderId="0" xfId="0" applyFont="1"/>
    <xf numFmtId="0" fontId="209" fillId="2" borderId="4" xfId="0" applyFont="1" applyFill="1" applyBorder="1" applyAlignment="1">
      <alignment horizontal="center" vertical="center" wrapText="1"/>
    </xf>
    <xf numFmtId="0" fontId="210" fillId="0" borderId="0" xfId="0" applyFont="1" applyAlignment="1">
      <alignment horizontal="center"/>
    </xf>
    <xf numFmtId="0" fontId="211" fillId="0" borderId="0" xfId="0" applyFont="1" applyAlignment="1">
      <alignment horizontal="left"/>
    </xf>
    <xf numFmtId="37" fontId="212" fillId="0" borderId="0" xfId="0" applyNumberFormat="1" applyFont="1" applyAlignment="1">
      <alignment horizontal="right"/>
    </xf>
    <xf numFmtId="167" fontId="213" fillId="0" borderId="0" xfId="0" applyNumberFormat="1" applyFont="1" applyAlignment="1">
      <alignment horizontal="right"/>
    </xf>
    <xf numFmtId="168" fontId="214" fillId="0" borderId="0" xfId="0" applyNumberFormat="1" applyFont="1" applyAlignment="1">
      <alignment horizontal="right"/>
    </xf>
    <xf numFmtId="0" fontId="215" fillId="0" borderId="0" xfId="0" applyFont="1" applyAlignment="1">
      <alignment horizontal="left"/>
    </xf>
    <xf numFmtId="0" fontId="216" fillId="0" borderId="1" xfId="0" applyFont="1" applyBorder="1" applyAlignment="1">
      <alignment horizontal="left"/>
    </xf>
    <xf numFmtId="164" fontId="217" fillId="0" borderId="1" xfId="0" applyNumberFormat="1" applyFont="1" applyBorder="1" applyAlignment="1">
      <alignment horizontal="right"/>
    </xf>
    <xf numFmtId="164" fontId="218" fillId="0" borderId="1" xfId="0" applyNumberFormat="1" applyFont="1" applyBorder="1" applyAlignment="1">
      <alignment horizontal="right"/>
    </xf>
    <xf numFmtId="164" fontId="219" fillId="0" borderId="1" xfId="0" applyNumberFormat="1" applyFont="1" applyBorder="1" applyAlignment="1">
      <alignment horizontal="right"/>
    </xf>
    <xf numFmtId="164" fontId="220" fillId="0" borderId="1" xfId="0" applyNumberFormat="1" applyFont="1" applyBorder="1" applyAlignment="1">
      <alignment horizontal="right"/>
    </xf>
    <xf numFmtId="0" fontId="221" fillId="0" borderId="0" xfId="0" applyFont="1" applyAlignment="1">
      <alignment horizontal="left"/>
    </xf>
    <xf numFmtId="164" fontId="222" fillId="0" borderId="0" xfId="0" applyNumberFormat="1" applyFont="1" applyAlignment="1">
      <alignment horizontal="right"/>
    </xf>
    <xf numFmtId="0" fontId="223" fillId="0" borderId="0" xfId="0" applyFont="1" applyAlignment="1">
      <alignment horizontal="left" indent="1"/>
    </xf>
    <xf numFmtId="0" fontId="224" fillId="0" borderId="0" xfId="0" applyFont="1" applyAlignment="1">
      <alignment horizontal="left" indent="1"/>
    </xf>
    <xf numFmtId="0" fontId="225" fillId="0" borderId="0" xfId="0" applyFont="1" applyAlignment="1">
      <alignment horizontal="left" indent="1"/>
    </xf>
    <xf numFmtId="0" fontId="226" fillId="0" borderId="0" xfId="0" applyFont="1" applyAlignment="1">
      <alignment horizontal="left" indent="1"/>
    </xf>
    <xf numFmtId="170" fontId="227" fillId="0" borderId="6" xfId="0" applyNumberFormat="1" applyFont="1" applyBorder="1" applyAlignment="1">
      <alignment horizontal="right"/>
    </xf>
    <xf numFmtId="164" fontId="228" fillId="0" borderId="0" xfId="0" applyNumberFormat="1" applyFont="1" applyAlignment="1">
      <alignment horizontal="right"/>
    </xf>
    <xf numFmtId="164" fontId="229" fillId="0" borderId="0" xfId="0" applyNumberFormat="1" applyFont="1" applyAlignment="1">
      <alignment horizontal="right"/>
    </xf>
    <xf numFmtId="0" fontId="230" fillId="0" borderId="0" xfId="0" applyFont="1" applyAlignment="1">
      <alignment horizontal="left" indent="1"/>
    </xf>
    <xf numFmtId="164" fontId="231" fillId="0" borderId="0" xfId="0" applyNumberFormat="1" applyFont="1" applyAlignment="1">
      <alignment horizontal="right"/>
    </xf>
    <xf numFmtId="0" fontId="232" fillId="0" borderId="0" xfId="0" applyFont="1" applyAlignment="1">
      <alignment horizontal="left" indent="1"/>
    </xf>
    <xf numFmtId="0" fontId="233" fillId="0" borderId="0" xfId="0" applyFont="1" applyAlignment="1">
      <alignment horizontal="left" indent="1"/>
    </xf>
    <xf numFmtId="166" fontId="234" fillId="0" borderId="1" xfId="0" applyNumberFormat="1" applyFont="1" applyBorder="1" applyAlignment="1">
      <alignment horizontal="right"/>
    </xf>
    <xf numFmtId="0" fontId="235" fillId="0" borderId="0" xfId="0" applyFont="1" applyAlignment="1">
      <alignment horizontal="left" wrapText="1"/>
    </xf>
    <xf numFmtId="164" fontId="236" fillId="0" borderId="5" xfId="0" applyNumberFormat="1" applyFont="1" applyBorder="1" applyAlignment="1">
      <alignment horizontal="right"/>
    </xf>
    <xf numFmtId="164" fontId="237" fillId="0" borderId="0" xfId="0" applyNumberFormat="1" applyFont="1" applyAlignment="1">
      <alignment horizontal="right"/>
    </xf>
    <xf numFmtId="164" fontId="238" fillId="0" borderId="0" xfId="0" applyNumberFormat="1" applyFont="1" applyAlignment="1">
      <alignment horizontal="right"/>
    </xf>
    <xf numFmtId="0" fontId="239" fillId="0" borderId="1" xfId="0" applyFont="1" applyBorder="1" applyAlignment="1">
      <alignment horizontal="left"/>
    </xf>
    <xf numFmtId="164" fontId="240" fillId="0" borderId="1" xfId="0" applyNumberFormat="1" applyFont="1" applyBorder="1" applyAlignment="1">
      <alignment horizontal="right"/>
    </xf>
    <xf numFmtId="164" fontId="241" fillId="0" borderId="1" xfId="0" applyNumberFormat="1" applyFont="1" applyBorder="1" applyAlignment="1">
      <alignment horizontal="right"/>
    </xf>
    <xf numFmtId="164" fontId="242" fillId="0" borderId="1" xfId="0" applyNumberFormat="1" applyFont="1" applyBorder="1" applyAlignment="1">
      <alignment horizontal="right"/>
    </xf>
    <xf numFmtId="164" fontId="243" fillId="0" borderId="1" xfId="0" applyNumberFormat="1" applyFont="1" applyBorder="1" applyAlignment="1">
      <alignment horizontal="right"/>
    </xf>
    <xf numFmtId="0" fontId="244" fillId="0" borderId="0" xfId="0" applyFont="1" applyAlignment="1">
      <alignment horizontal="left"/>
    </xf>
    <xf numFmtId="164" fontId="245" fillId="0" borderId="0" xfId="0" applyNumberFormat="1" applyFont="1" applyAlignment="1">
      <alignment horizontal="right"/>
    </xf>
    <xf numFmtId="0" fontId="246" fillId="0" borderId="0" xfId="0" applyFont="1" applyAlignment="1">
      <alignment horizontal="left" indent="1"/>
    </xf>
    <xf numFmtId="0" fontId="247" fillId="0" borderId="0" xfId="0" applyFont="1" applyAlignment="1">
      <alignment horizontal="left" indent="2"/>
    </xf>
    <xf numFmtId="0" fontId="248" fillId="0" borderId="0" xfId="0" applyFont="1" applyAlignment="1">
      <alignment horizontal="left" indent="2"/>
    </xf>
    <xf numFmtId="0" fontId="249" fillId="0" borderId="0" xfId="0" applyFont="1" applyAlignment="1">
      <alignment horizontal="left" indent="2"/>
    </xf>
    <xf numFmtId="0" fontId="250" fillId="0" borderId="0" xfId="0" applyFont="1" applyAlignment="1">
      <alignment horizontal="left" indent="2"/>
    </xf>
    <xf numFmtId="0" fontId="251" fillId="0" borderId="0" xfId="0" applyFont="1" applyAlignment="1">
      <alignment horizontal="left" indent="2"/>
    </xf>
    <xf numFmtId="0" fontId="252" fillId="0" borderId="0" xfId="0" applyFont="1" applyAlignment="1">
      <alignment horizontal="left" indent="2"/>
    </xf>
    <xf numFmtId="0" fontId="253" fillId="0" borderId="0" xfId="0" applyFont="1" applyAlignment="1">
      <alignment horizontal="left" indent="1"/>
    </xf>
    <xf numFmtId="164" fontId="254" fillId="0" borderId="2" xfId="0" applyNumberFormat="1" applyFont="1" applyBorder="1" applyAlignment="1">
      <alignment horizontal="right"/>
    </xf>
    <xf numFmtId="164" fontId="255" fillId="0" borderId="0" xfId="0" applyNumberFormat="1" applyFont="1" applyAlignment="1">
      <alignment horizontal="right"/>
    </xf>
    <xf numFmtId="164" fontId="256" fillId="0" borderId="0" xfId="0" applyNumberFormat="1" applyFont="1" applyAlignment="1">
      <alignment horizontal="right"/>
    </xf>
    <xf numFmtId="0" fontId="257" fillId="0" borderId="0" xfId="0" applyFont="1" applyAlignment="1">
      <alignment horizontal="left"/>
    </xf>
    <xf numFmtId="164" fontId="258" fillId="0" borderId="6" xfId="0" applyNumberFormat="1" applyFont="1" applyBorder="1" applyAlignment="1">
      <alignment horizontal="right"/>
    </xf>
    <xf numFmtId="164" fontId="259" fillId="0" borderId="0" xfId="0" applyNumberFormat="1" applyFont="1" applyAlignment="1">
      <alignment horizontal="right"/>
    </xf>
    <xf numFmtId="164" fontId="260" fillId="0" borderId="0" xfId="0" applyNumberFormat="1" applyFont="1" applyAlignment="1">
      <alignment horizontal="right"/>
    </xf>
    <xf numFmtId="0" fontId="261" fillId="0" borderId="1" xfId="0" applyFont="1" applyBorder="1" applyAlignment="1">
      <alignment horizontal="left"/>
    </xf>
    <xf numFmtId="164" fontId="262" fillId="0" borderId="1" xfId="0" applyNumberFormat="1" applyFont="1" applyBorder="1" applyAlignment="1">
      <alignment horizontal="right"/>
    </xf>
    <xf numFmtId="164" fontId="263" fillId="0" borderId="1" xfId="0" applyNumberFormat="1" applyFont="1" applyBorder="1" applyAlignment="1">
      <alignment horizontal="right"/>
    </xf>
    <xf numFmtId="164" fontId="264" fillId="0" borderId="1" xfId="0" applyNumberFormat="1" applyFont="1" applyBorder="1" applyAlignment="1">
      <alignment horizontal="right"/>
    </xf>
    <xf numFmtId="164" fontId="265" fillId="0" borderId="1" xfId="0" applyNumberFormat="1" applyFont="1" applyBorder="1" applyAlignment="1">
      <alignment horizontal="right"/>
    </xf>
    <xf numFmtId="0" fontId="266" fillId="0" borderId="0" xfId="0" applyFont="1" applyAlignment="1">
      <alignment horizontal="left"/>
    </xf>
    <xf numFmtId="0" fontId="267" fillId="0" borderId="0" xfId="0" applyFont="1" applyAlignment="1">
      <alignment horizontal="left" indent="1"/>
    </xf>
    <xf numFmtId="37" fontId="268" fillId="0" borderId="0" xfId="0" applyNumberFormat="1" applyFont="1" applyAlignment="1">
      <alignment horizontal="right"/>
    </xf>
    <xf numFmtId="164" fontId="269" fillId="0" borderId="0" xfId="0" applyNumberFormat="1" applyFont="1" applyAlignment="1">
      <alignment horizontal="right"/>
    </xf>
    <xf numFmtId="164" fontId="270" fillId="0" borderId="0" xfId="0" applyNumberFormat="1" applyFont="1" applyAlignment="1">
      <alignment horizontal="right"/>
    </xf>
    <xf numFmtId="0" fontId="271" fillId="0" borderId="0" xfId="0" applyFont="1" applyAlignment="1">
      <alignment horizontal="left" indent="1"/>
    </xf>
    <xf numFmtId="37" fontId="272" fillId="0" borderId="1" xfId="0" applyNumberFormat="1" applyFont="1" applyBorder="1" applyAlignment="1">
      <alignment horizontal="right"/>
    </xf>
    <xf numFmtId="0" fontId="273" fillId="0" borderId="0" xfId="0" applyFont="1" applyAlignment="1">
      <alignment horizontal="left" indent="1"/>
    </xf>
    <xf numFmtId="0" fontId="274" fillId="0" borderId="0" xfId="0" applyFont="1" applyAlignment="1">
      <alignment horizontal="left" indent="1"/>
    </xf>
    <xf numFmtId="0" fontId="275" fillId="0" borderId="0" xfId="0" applyFont="1" applyAlignment="1">
      <alignment horizontal="left" indent="1"/>
    </xf>
    <xf numFmtId="0" fontId="276" fillId="0" borderId="0" xfId="0" applyFont="1" applyAlignment="1">
      <alignment horizontal="left" indent="1"/>
    </xf>
    <xf numFmtId="37" fontId="277" fillId="0" borderId="1" xfId="0" applyNumberFormat="1" applyFont="1" applyBorder="1" applyAlignment="1">
      <alignment horizontal="right"/>
    </xf>
    <xf numFmtId="0" fontId="278" fillId="0" borderId="0" xfId="0" applyFont="1" applyAlignment="1">
      <alignment horizontal="left"/>
    </xf>
    <xf numFmtId="0" fontId="279" fillId="0" borderId="0" xfId="0" applyFont="1" applyAlignment="1">
      <alignment horizontal="left"/>
    </xf>
    <xf numFmtId="168" fontId="280" fillId="0" borderId="6" xfId="0" applyNumberFormat="1" applyFont="1" applyBorder="1" applyAlignment="1">
      <alignment horizontal="right"/>
    </xf>
    <xf numFmtId="164" fontId="281" fillId="0" borderId="0" xfId="0" applyNumberFormat="1" applyFont="1" applyAlignment="1">
      <alignment horizontal="right"/>
    </xf>
    <xf numFmtId="164" fontId="282" fillId="0" borderId="0" xfId="0" applyNumberFormat="1" applyFont="1" applyAlignment="1">
      <alignment horizontal="right"/>
    </xf>
    <xf numFmtId="0" fontId="283" fillId="0" borderId="1" xfId="0" applyFont="1" applyBorder="1" applyAlignment="1">
      <alignment horizontal="left"/>
    </xf>
    <xf numFmtId="164" fontId="284" fillId="0" borderId="1" xfId="0" applyNumberFormat="1" applyFont="1" applyBorder="1" applyAlignment="1">
      <alignment horizontal="right"/>
    </xf>
    <xf numFmtId="164" fontId="285" fillId="0" borderId="1" xfId="0" applyNumberFormat="1" applyFont="1" applyBorder="1" applyAlignment="1">
      <alignment horizontal="right"/>
    </xf>
    <xf numFmtId="164" fontId="286" fillId="0" borderId="1" xfId="0" applyNumberFormat="1" applyFont="1" applyBorder="1" applyAlignment="1">
      <alignment horizontal="right"/>
    </xf>
    <xf numFmtId="164" fontId="287" fillId="0" borderId="1" xfId="0" applyNumberFormat="1" applyFont="1" applyBorder="1" applyAlignment="1">
      <alignment horizontal="right"/>
    </xf>
    <xf numFmtId="0" fontId="288" fillId="0" borderId="0" xfId="0" applyFont="1" applyAlignment="1">
      <alignment horizontal="left"/>
    </xf>
    <xf numFmtId="0" fontId="289" fillId="0" borderId="0" xfId="0" applyFont="1" applyAlignment="1">
      <alignment horizontal="left" indent="1"/>
    </xf>
    <xf numFmtId="164" fontId="290" fillId="0" borderId="0" xfId="0" applyNumberFormat="1" applyFont="1" applyAlignment="1">
      <alignment horizontal="right"/>
    </xf>
    <xf numFmtId="164" fontId="291" fillId="0" borderId="0" xfId="0" applyNumberFormat="1" applyFont="1" applyAlignment="1">
      <alignment horizontal="right"/>
    </xf>
    <xf numFmtId="164" fontId="292" fillId="0" borderId="0" xfId="0" applyNumberFormat="1" applyFont="1" applyAlignment="1">
      <alignment horizontal="right"/>
    </xf>
    <xf numFmtId="0" fontId="293" fillId="0" borderId="0" xfId="0" applyFont="1" applyAlignment="1">
      <alignment horizontal="left" indent="1"/>
    </xf>
    <xf numFmtId="0" fontId="294" fillId="0" borderId="0" xfId="0" applyFont="1" applyAlignment="1">
      <alignment horizontal="left"/>
    </xf>
    <xf numFmtId="171" fontId="295" fillId="0" borderId="6" xfId="0" applyNumberFormat="1" applyFont="1" applyBorder="1" applyAlignment="1">
      <alignment horizontal="right"/>
    </xf>
    <xf numFmtId="164" fontId="296" fillId="0" borderId="0" xfId="0" applyNumberFormat="1" applyFont="1" applyAlignment="1">
      <alignment horizontal="right"/>
    </xf>
    <xf numFmtId="164" fontId="297" fillId="0" borderId="0" xfId="0" applyNumberFormat="1" applyFont="1" applyAlignment="1">
      <alignment horizontal="right"/>
    </xf>
    <xf numFmtId="0" fontId="298" fillId="0" borderId="1" xfId="0" applyFont="1" applyBorder="1" applyAlignment="1">
      <alignment horizontal="left"/>
    </xf>
    <xf numFmtId="164" fontId="299" fillId="0" borderId="1" xfId="0" applyNumberFormat="1" applyFont="1" applyBorder="1" applyAlignment="1">
      <alignment horizontal="right"/>
    </xf>
    <xf numFmtId="164" fontId="300" fillId="0" borderId="1" xfId="0" applyNumberFormat="1" applyFont="1" applyBorder="1" applyAlignment="1">
      <alignment horizontal="right"/>
    </xf>
    <xf numFmtId="164" fontId="301" fillId="0" borderId="1" xfId="0" applyNumberFormat="1" applyFont="1" applyBorder="1" applyAlignment="1">
      <alignment horizontal="right"/>
    </xf>
    <xf numFmtId="164" fontId="302" fillId="0" borderId="1" xfId="0" applyNumberFormat="1" applyFont="1" applyBorder="1" applyAlignment="1">
      <alignment horizontal="right"/>
    </xf>
    <xf numFmtId="0" fontId="303" fillId="2" borderId="4" xfId="0" applyFont="1" applyFill="1" applyBorder="1" applyAlignment="1">
      <alignment horizontal="center" vertical="center" wrapText="1"/>
    </xf>
    <xf numFmtId="0" fontId="304" fillId="0" borderId="0" xfId="0" applyFont="1" applyAlignment="1">
      <alignment horizontal="left"/>
    </xf>
    <xf numFmtId="164" fontId="305" fillId="0" borderId="0" xfId="0" applyNumberFormat="1" applyFont="1" applyAlignment="1">
      <alignment horizontal="right"/>
    </xf>
    <xf numFmtId="164" fontId="306" fillId="0" borderId="0" xfId="0" applyNumberFormat="1" applyFont="1" applyAlignment="1">
      <alignment horizontal="right"/>
    </xf>
    <xf numFmtId="164" fontId="307" fillId="0" borderId="0" xfId="0" applyNumberFormat="1" applyFont="1" applyAlignment="1">
      <alignment horizontal="right"/>
    </xf>
    <xf numFmtId="164" fontId="308" fillId="0" borderId="0" xfId="0" applyNumberFormat="1" applyFont="1" applyAlignment="1">
      <alignment horizontal="right"/>
    </xf>
    <xf numFmtId="0" fontId="309" fillId="0" borderId="0" xfId="0" applyFont="1" applyAlignment="1">
      <alignment horizontal="left" indent="1"/>
    </xf>
    <xf numFmtId="165" fontId="310" fillId="0" borderId="0" xfId="0" applyNumberFormat="1" applyFont="1" applyAlignment="1">
      <alignment horizontal="right"/>
    </xf>
    <xf numFmtId="165" fontId="311" fillId="0" borderId="0" xfId="0" applyNumberFormat="1" applyFont="1" applyAlignment="1">
      <alignment horizontal="right"/>
    </xf>
    <xf numFmtId="164" fontId="312" fillId="0" borderId="0" xfId="0" applyNumberFormat="1" applyFont="1" applyAlignment="1">
      <alignment horizontal="right"/>
    </xf>
    <xf numFmtId="0" fontId="313" fillId="0" borderId="0" xfId="0" applyFont="1" applyAlignment="1">
      <alignment horizontal="left" indent="1"/>
    </xf>
    <xf numFmtId="164" fontId="314" fillId="0" borderId="2" xfId="0" applyNumberFormat="1" applyFont="1" applyBorder="1" applyAlignment="1">
      <alignment horizontal="right"/>
    </xf>
    <xf numFmtId="165" fontId="315" fillId="0" borderId="2" xfId="0" applyNumberFormat="1" applyFont="1" applyBorder="1" applyAlignment="1">
      <alignment horizontal="right"/>
    </xf>
    <xf numFmtId="165" fontId="316" fillId="0" borderId="2" xfId="0" applyNumberFormat="1" applyFont="1" applyBorder="1" applyAlignment="1">
      <alignment horizontal="right"/>
    </xf>
    <xf numFmtId="165" fontId="317" fillId="0" borderId="2" xfId="0" applyNumberFormat="1" applyFont="1" applyBorder="1" applyAlignment="1">
      <alignment horizontal="right"/>
    </xf>
    <xf numFmtId="0" fontId="318" fillId="0" borderId="0" xfId="0" applyFont="1" applyAlignment="1">
      <alignment horizontal="left" indent="1"/>
    </xf>
    <xf numFmtId="164" fontId="319" fillId="0" borderId="3" xfId="0" applyNumberFormat="1" applyFont="1" applyBorder="1" applyAlignment="1">
      <alignment horizontal="right"/>
    </xf>
    <xf numFmtId="165" fontId="320" fillId="0" borderId="3" xfId="0" applyNumberFormat="1" applyFont="1" applyBorder="1" applyAlignment="1">
      <alignment horizontal="right"/>
    </xf>
    <xf numFmtId="164" fontId="321" fillId="0" borderId="3" xfId="0" applyNumberFormat="1" applyFont="1" applyBorder="1" applyAlignment="1">
      <alignment horizontal="right"/>
    </xf>
    <xf numFmtId="165" fontId="322" fillId="0" borderId="3" xfId="0" applyNumberFormat="1" applyFont="1" applyBorder="1" applyAlignment="1">
      <alignment horizontal="right"/>
    </xf>
    <xf numFmtId="164" fontId="323" fillId="0" borderId="3" xfId="0" applyNumberFormat="1" applyFont="1" applyBorder="1" applyAlignment="1">
      <alignment horizontal="right"/>
    </xf>
    <xf numFmtId="165" fontId="324" fillId="0" borderId="3" xfId="0" applyNumberFormat="1" applyFont="1" applyBorder="1" applyAlignment="1">
      <alignment horizontal="right"/>
    </xf>
    <xf numFmtId="0" fontId="325" fillId="0" borderId="0" xfId="0" applyFont="1" applyAlignment="1">
      <alignment horizontal="left" indent="1"/>
    </xf>
    <xf numFmtId="164" fontId="326" fillId="0" borderId="3" xfId="0" applyNumberFormat="1" applyFont="1" applyBorder="1" applyAlignment="1">
      <alignment horizontal="right"/>
    </xf>
    <xf numFmtId="165" fontId="327" fillId="0" borderId="3" xfId="0" applyNumberFormat="1" applyFont="1" applyBorder="1" applyAlignment="1">
      <alignment horizontal="right"/>
    </xf>
    <xf numFmtId="164" fontId="328" fillId="0" borderId="3" xfId="0" applyNumberFormat="1" applyFont="1" applyBorder="1" applyAlignment="1">
      <alignment horizontal="right"/>
    </xf>
    <xf numFmtId="165" fontId="329" fillId="0" borderId="3" xfId="0" applyNumberFormat="1" applyFont="1" applyBorder="1" applyAlignment="1">
      <alignment horizontal="right"/>
    </xf>
    <xf numFmtId="164" fontId="330" fillId="0" borderId="3" xfId="0" applyNumberFormat="1" applyFont="1" applyBorder="1" applyAlignment="1">
      <alignment horizontal="right"/>
    </xf>
    <xf numFmtId="165" fontId="331" fillId="0" borderId="3" xfId="0" applyNumberFormat="1" applyFont="1" applyBorder="1" applyAlignment="1">
      <alignment horizontal="right"/>
    </xf>
    <xf numFmtId="165" fontId="332" fillId="0" borderId="2" xfId="0" applyNumberFormat="1" applyFont="1" applyBorder="1" applyAlignment="1">
      <alignment horizontal="right"/>
    </xf>
    <xf numFmtId="165" fontId="333" fillId="0" borderId="2" xfId="0" applyNumberFormat="1" applyFont="1" applyBorder="1" applyAlignment="1">
      <alignment horizontal="right"/>
    </xf>
    <xf numFmtId="164" fontId="334" fillId="0" borderId="2" xfId="0" applyNumberFormat="1" applyFont="1" applyBorder="1" applyAlignment="1">
      <alignment horizontal="right"/>
    </xf>
    <xf numFmtId="164" fontId="335" fillId="0" borderId="0" xfId="0" applyNumberFormat="1" applyFont="1" applyAlignment="1">
      <alignment horizontal="right"/>
    </xf>
    <xf numFmtId="0" fontId="336" fillId="0" borderId="0" xfId="0" applyFont="1" applyAlignment="1">
      <alignment horizontal="left" indent="1"/>
    </xf>
    <xf numFmtId="164" fontId="337" fillId="0" borderId="6" xfId="0" applyNumberFormat="1" applyFont="1" applyBorder="1" applyAlignment="1">
      <alignment horizontal="right"/>
    </xf>
    <xf numFmtId="165" fontId="338" fillId="0" borderId="6" xfId="0" applyNumberFormat="1" applyFont="1" applyBorder="1" applyAlignment="1">
      <alignment horizontal="right"/>
    </xf>
    <xf numFmtId="164" fontId="339" fillId="0" borderId="6" xfId="0" applyNumberFormat="1" applyFont="1" applyBorder="1" applyAlignment="1">
      <alignment horizontal="right"/>
    </xf>
    <xf numFmtId="165" fontId="340" fillId="0" borderId="6" xfId="0" applyNumberFormat="1" applyFont="1" applyBorder="1" applyAlignment="1">
      <alignment horizontal="right"/>
    </xf>
    <xf numFmtId="164" fontId="341" fillId="0" borderId="6" xfId="0" applyNumberFormat="1" applyFont="1" applyBorder="1" applyAlignment="1">
      <alignment horizontal="right"/>
    </xf>
    <xf numFmtId="164" fontId="342" fillId="0" borderId="0" xfId="0" applyNumberFormat="1" applyFont="1" applyAlignment="1">
      <alignment horizontal="right"/>
    </xf>
    <xf numFmtId="172" fontId="343" fillId="0" borderId="0" xfId="1"/>
    <xf numFmtId="172" fontId="1" fillId="0" borderId="0" xfId="1" quotePrefix="1" applyNumberFormat="1" applyFont="1" applyAlignment="1" applyProtection="1">
      <alignment horizontal="center"/>
    </xf>
    <xf numFmtId="172" fontId="344" fillId="0" borderId="0" xfId="1" applyFont="1"/>
    <xf numFmtId="172" fontId="1" fillId="0" borderId="0" xfId="1" applyFont="1" applyAlignment="1">
      <alignment horizontal="center"/>
    </xf>
    <xf numFmtId="172" fontId="1" fillId="0" borderId="0" xfId="1" applyNumberFormat="1" applyFont="1" applyAlignment="1" applyProtection="1">
      <alignment horizontal="center"/>
    </xf>
    <xf numFmtId="172" fontId="2" fillId="0" borderId="0" xfId="1" applyNumberFormat="1" applyFont="1" applyFill="1" applyBorder="1" applyAlignment="1" applyProtection="1">
      <alignment horizontal="left"/>
    </xf>
    <xf numFmtId="172" fontId="1" fillId="4" borderId="7" xfId="1" applyNumberFormat="1" applyFont="1" applyFill="1" applyBorder="1" applyAlignment="1" applyProtection="1">
      <alignment horizontal="center"/>
    </xf>
    <xf numFmtId="172" fontId="1" fillId="4" borderId="10" xfId="1" applyNumberFormat="1" applyFont="1" applyFill="1" applyBorder="1" applyAlignment="1" applyProtection="1">
      <alignment horizontal="center"/>
    </xf>
    <xf numFmtId="172" fontId="1" fillId="4" borderId="9" xfId="1" applyNumberFormat="1" applyFont="1" applyFill="1" applyBorder="1" applyAlignment="1" applyProtection="1">
      <alignment horizontal="center"/>
    </xf>
    <xf numFmtId="172" fontId="3" fillId="0" borderId="0" xfId="1" applyFont="1"/>
    <xf numFmtId="172" fontId="3" fillId="0" borderId="0" xfId="1" applyNumberFormat="1" applyFont="1" applyAlignment="1" applyProtection="1">
      <alignment horizontal="left"/>
    </xf>
    <xf numFmtId="173" fontId="3" fillId="0" borderId="0" xfId="2" applyNumberFormat="1" applyFont="1" applyProtection="1"/>
    <xf numFmtId="173" fontId="3" fillId="0" borderId="0" xfId="2" applyNumberFormat="1" applyFont="1" applyFill="1" applyProtection="1"/>
    <xf numFmtId="172" fontId="343" fillId="0" borderId="0" xfId="1" applyFill="1"/>
    <xf numFmtId="172" fontId="346" fillId="0" borderId="0" xfId="1" applyFont="1"/>
    <xf numFmtId="10" fontId="3" fillId="0" borderId="0" xfId="3" applyNumberFormat="1" applyFont="1" applyProtection="1"/>
    <xf numFmtId="173" fontId="3" fillId="0" borderId="0" xfId="2" applyNumberFormat="1" applyFont="1" applyBorder="1" applyProtection="1"/>
    <xf numFmtId="172" fontId="347" fillId="0" borderId="0" xfId="1" applyFont="1"/>
    <xf numFmtId="10" fontId="3" fillId="0" borderId="0" xfId="3" applyNumberFormat="1" applyFont="1"/>
    <xf numFmtId="172" fontId="3" fillId="0" borderId="0" xfId="1" applyNumberFormat="1" applyFont="1" applyFill="1" applyAlignment="1" applyProtection="1">
      <alignment horizontal="left"/>
    </xf>
    <xf numFmtId="10" fontId="3" fillId="0" borderId="0" xfId="3" applyNumberFormat="1" applyFont="1" applyFill="1" applyProtection="1"/>
    <xf numFmtId="172" fontId="1" fillId="0" borderId="0" xfId="1" applyFont="1"/>
    <xf numFmtId="172" fontId="1" fillId="3" borderId="7" xfId="1" applyNumberFormat="1" applyFont="1" applyFill="1" applyBorder="1" applyAlignment="1" applyProtection="1">
      <alignment horizontal="center"/>
    </xf>
    <xf numFmtId="172" fontId="1" fillId="3" borderId="8" xfId="1" applyNumberFormat="1" applyFont="1" applyFill="1" applyBorder="1" applyAlignment="1" applyProtection="1">
      <alignment horizontal="center"/>
    </xf>
    <xf numFmtId="172" fontId="1" fillId="3" borderId="9" xfId="1" applyNumberFormat="1" applyFont="1" applyFill="1" applyBorder="1" applyAlignment="1" applyProtection="1">
      <alignment horizontal="center"/>
    </xf>
    <xf numFmtId="172" fontId="1" fillId="0" borderId="0" xfId="1" applyNumberFormat="1" applyFont="1" applyAlignment="1" applyProtection="1">
      <alignment horizontal="center"/>
    </xf>
    <xf numFmtId="172" fontId="1" fillId="0" borderId="0" xfId="1" quotePrefix="1" applyNumberFormat="1" applyFont="1" applyAlignment="1" applyProtection="1">
      <alignment horizontal="center"/>
    </xf>
  </cellXfs>
  <cellStyles count="18">
    <cellStyle name="Comma  - Style1" xfId="4"/>
    <cellStyle name="Comma  - Style2" xfId="5"/>
    <cellStyle name="Comma  - Style3" xfId="6"/>
    <cellStyle name="Comma  - Style4" xfId="7"/>
    <cellStyle name="Comma  - Style5" xfId="8"/>
    <cellStyle name="Comma  - Style6" xfId="9"/>
    <cellStyle name="Comma  - Style7" xfId="10"/>
    <cellStyle name="Comma  - Style8" xfId="11"/>
    <cellStyle name="Comma 2" xfId="2"/>
    <cellStyle name="Normal" xfId="0" builtinId="0"/>
    <cellStyle name="Normal - Style1" xfId="12"/>
    <cellStyle name="Normal 10" xfId="13"/>
    <cellStyle name="Normal 13" xfId="14"/>
    <cellStyle name="Normal 2" xfId="1"/>
    <cellStyle name="Normal 3" xfId="15"/>
    <cellStyle name="Normal 4" xfId="16"/>
    <cellStyle name="Percent 2" xfId="3"/>
    <cellStyle name="Style 1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2" Type="http://schemas.openxmlformats.org/officeDocument/2006/relationships/styles" Target="styles.xml" />
  <Relationship Id="rId11" Type="http://schemas.openxmlformats.org/officeDocument/2006/relationships/theme" Target="theme/theme1.xml" />
  <Relationship Id="rId13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8" Type="http://schemas.openxmlformats.org/officeDocument/2006/relationships/worksheet" Target="worksheets/sheet8.xml" />
  <Relationship Id="rId10" Type="http://schemas.openxmlformats.org/officeDocument/2006/relationships/externalLink" Target="externalLinks/externalLink2.xml" />
  <Relationship Id="rId9" Type="http://schemas.openxmlformats.org/officeDocument/2006/relationships/externalLink" Target="externalLinks/externalLink1.xml" />
  <Relationship Id="rId14" Type="http://schemas.openxmlformats.org/officeDocument/2006/relationships/calcChain" Target="calcChain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COMBCYC/PMG/performance/UNIT4PRF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GOXSF01\VOL1\USERS\UACGCAS\EXCEL\WORKBOOK\0396JV.XLW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O59"/>
  <sheetViews>
    <sheetView showGridLines="0" tabSelected="1" zoomScaleNormal="100" workbookViewId="0">
      <selection activeCell="A2" sqref="A1:A2"/>
    </sheetView>
  </sheetViews>
  <sheetFormatPr defaultRowHeight="12" x14ac:dyDescent="0.15"/>
  <cols>
    <col min="1" max="1" width="16" style="342" bestFit="1" customWidth="1"/>
    <col min="2" max="2" width="6.42578125" style="342" customWidth="1"/>
    <col min="3" max="5" width="11.140625" style="342" customWidth="1"/>
    <col min="6" max="6" width="6.42578125" style="342" customWidth="1"/>
    <col min="7" max="9" width="11.140625" style="342" customWidth="1"/>
    <col min="10" max="10" width="9.140625" style="342" customWidth="1"/>
    <col min="11" max="16384" width="9.140625" style="342"/>
  </cols>
  <sheetData>
    <row r="1" spans="1:9" ht="12.75" x14ac:dyDescent="0.2">
      <c r="A1" s="363" t="s">
        <v>232</v>
      </c>
    </row>
    <row r="2" spans="1:9" ht="12.75" x14ac:dyDescent="0.2">
      <c r="A2" s="363" t="s">
        <v>233</v>
      </c>
    </row>
    <row r="3" spans="1:9" ht="12.75" x14ac:dyDescent="0.2">
      <c r="A3" s="367" t="s">
        <v>231</v>
      </c>
      <c r="B3" s="367"/>
      <c r="C3" s="367"/>
      <c r="D3" s="367"/>
      <c r="E3" s="367"/>
      <c r="F3" s="367"/>
      <c r="G3" s="367"/>
      <c r="H3" s="367"/>
      <c r="I3" s="367"/>
    </row>
    <row r="4" spans="1:9" ht="12.75" x14ac:dyDescent="0.2">
      <c r="A4" s="367" t="s">
        <v>230</v>
      </c>
      <c r="B4" s="367"/>
      <c r="C4" s="367"/>
      <c r="D4" s="367"/>
      <c r="E4" s="367"/>
      <c r="F4" s="367"/>
      <c r="G4" s="367"/>
      <c r="H4" s="367"/>
      <c r="I4" s="367"/>
    </row>
    <row r="5" spans="1:9" ht="12.75" x14ac:dyDescent="0.2">
      <c r="A5" s="367" t="s">
        <v>222</v>
      </c>
      <c r="B5" s="367"/>
      <c r="C5" s="367"/>
      <c r="D5" s="367"/>
      <c r="E5" s="367"/>
      <c r="F5" s="367"/>
      <c r="G5" s="367"/>
      <c r="H5" s="367"/>
      <c r="I5" s="367"/>
    </row>
    <row r="6" spans="1:9" ht="12.75" x14ac:dyDescent="0.2">
      <c r="A6" s="368" t="s">
        <v>229</v>
      </c>
      <c r="B6" s="368"/>
      <c r="C6" s="368"/>
      <c r="D6" s="368"/>
      <c r="E6" s="368"/>
      <c r="F6" s="368"/>
      <c r="G6" s="368"/>
      <c r="H6" s="368"/>
      <c r="I6" s="368"/>
    </row>
    <row r="7" spans="1:9" ht="12.75" x14ac:dyDescent="0.2">
      <c r="A7" s="343"/>
      <c r="B7" s="343"/>
      <c r="C7" s="343"/>
      <c r="D7" s="343"/>
      <c r="E7" s="343"/>
      <c r="F7" s="343"/>
      <c r="G7" s="343"/>
      <c r="H7" s="343"/>
      <c r="I7" s="343"/>
    </row>
    <row r="8" spans="1:9" ht="12.75" x14ac:dyDescent="0.2">
      <c r="A8" s="344"/>
      <c r="B8" s="344"/>
      <c r="C8" s="343"/>
      <c r="F8" s="344"/>
    </row>
    <row r="9" spans="1:9" ht="13.5" thickBot="1" x14ac:dyDescent="0.25">
      <c r="A9" s="345"/>
      <c r="B9" s="345"/>
      <c r="C9" s="346"/>
      <c r="D9" s="346"/>
      <c r="E9" s="346"/>
      <c r="F9" s="345"/>
      <c r="G9" s="346"/>
    </row>
    <row r="10" spans="1:9" ht="13.5" thickBot="1" x14ac:dyDescent="0.25">
      <c r="A10" s="345"/>
      <c r="B10" s="345"/>
      <c r="C10" s="364" t="s">
        <v>224</v>
      </c>
      <c r="D10" s="365"/>
      <c r="E10" s="366"/>
      <c r="F10" s="345"/>
      <c r="G10" s="364" t="s">
        <v>223</v>
      </c>
      <c r="H10" s="365"/>
      <c r="I10" s="366"/>
    </row>
    <row r="11" spans="1:9" ht="13.5" thickBot="1" x14ac:dyDescent="0.25">
      <c r="A11" s="347" t="s">
        <v>225</v>
      </c>
      <c r="B11" s="346"/>
      <c r="C11" s="348">
        <f>+G11</f>
        <v>2017</v>
      </c>
      <c r="D11" s="349">
        <f>+H11</f>
        <v>2016</v>
      </c>
      <c r="E11" s="350" t="s">
        <v>226</v>
      </c>
      <c r="F11" s="346"/>
      <c r="G11" s="348">
        <v>2017</v>
      </c>
      <c r="H11" s="349">
        <v>2016</v>
      </c>
      <c r="I11" s="350" t="s">
        <v>226</v>
      </c>
    </row>
    <row r="12" spans="1:9" ht="12.75" x14ac:dyDescent="0.2">
      <c r="A12" s="351"/>
      <c r="B12" s="351"/>
      <c r="C12" s="351"/>
      <c r="F12" s="351"/>
      <c r="G12" s="351"/>
      <c r="H12" s="351"/>
      <c r="I12" s="351"/>
    </row>
    <row r="13" spans="1:9" ht="12.75" x14ac:dyDescent="0.2">
      <c r="A13" s="352" t="s">
        <v>13</v>
      </c>
      <c r="B13" s="352"/>
      <c r="C13" s="354">
        <f>+LLS_Expansion_Factors_Summary_!D5</f>
        <v>1.0213776498495919</v>
      </c>
      <c r="D13" s="354">
        <v>1.021895633175911</v>
      </c>
      <c r="E13" s="353">
        <f>+C13-D13</f>
        <v>-5.1798332631913802E-4</v>
      </c>
      <c r="F13" s="352"/>
      <c r="G13" s="353">
        <f>+LLS_Expansion_Factors_Summary_!E5</f>
        <v>1.0171958914538382</v>
      </c>
      <c r="H13" s="353">
        <v>1.0177060561620699</v>
      </c>
      <c r="I13" s="353">
        <f>+G13-H13</f>
        <v>-5.1016470823173066E-4</v>
      </c>
    </row>
    <row r="14" spans="1:9" ht="12.75" x14ac:dyDescent="0.2">
      <c r="A14" s="351"/>
      <c r="B14" s="351"/>
      <c r="C14" s="354"/>
      <c r="D14" s="354"/>
      <c r="E14" s="353"/>
      <c r="F14" s="351"/>
      <c r="G14" s="353"/>
      <c r="H14" s="353"/>
      <c r="I14" s="353"/>
    </row>
    <row r="15" spans="1:9" ht="12.75" x14ac:dyDescent="0.2">
      <c r="A15" s="352" t="s">
        <v>8</v>
      </c>
      <c r="B15" s="352"/>
      <c r="C15" s="354">
        <f>+LLS_Expansion_Factors_Summary_!D7</f>
        <v>1.0368539601645059</v>
      </c>
      <c r="D15" s="354">
        <v>1.0369788374648434</v>
      </c>
      <c r="E15" s="353">
        <f>+C15-D15</f>
        <v>-1.2487730033750033E-4</v>
      </c>
      <c r="F15" s="352"/>
      <c r="G15" s="353">
        <f>+LLS_Expansion_Factors_Summary_!E7</f>
        <v>1.0291657788800952</v>
      </c>
      <c r="H15" s="353">
        <v>1.0294124373102607</v>
      </c>
      <c r="I15" s="353">
        <f>+G15-H15</f>
        <v>-2.4665843016546951E-4</v>
      </c>
    </row>
    <row r="16" spans="1:9" ht="12.75" x14ac:dyDescent="0.2">
      <c r="A16" s="351"/>
      <c r="B16" s="351"/>
      <c r="C16" s="354"/>
      <c r="D16" s="354"/>
      <c r="E16" s="353"/>
      <c r="F16" s="351"/>
      <c r="G16" s="353"/>
      <c r="H16" s="353"/>
      <c r="I16" s="353"/>
    </row>
    <row r="17" spans="1:9" ht="12.75" x14ac:dyDescent="0.2">
      <c r="A17" s="352" t="s">
        <v>9</v>
      </c>
      <c r="B17" s="352"/>
      <c r="C17" s="354">
        <f>+LLS_Expansion_Factors_Summary_!D9</f>
        <v>1.0653721867381469</v>
      </c>
      <c r="D17" s="354">
        <v>1.0614200468635642</v>
      </c>
      <c r="E17" s="353">
        <f>+C17-D17</f>
        <v>3.9521398745827607E-3</v>
      </c>
      <c r="F17" s="352"/>
      <c r="G17" s="353">
        <f>+LLS_Expansion_Factors_Summary_!E9</f>
        <v>1.0511214736586005</v>
      </c>
      <c r="H17" s="353">
        <v>1.0482872470406441</v>
      </c>
      <c r="I17" s="353">
        <f>+G17-H17</f>
        <v>2.8342266179564035E-3</v>
      </c>
    </row>
    <row r="19" spans="1:9" x14ac:dyDescent="0.15">
      <c r="C19" s="355"/>
      <c r="D19" s="355"/>
      <c r="E19" s="355"/>
    </row>
    <row r="20" spans="1:9" x14ac:dyDescent="0.15">
      <c r="E20" s="356"/>
    </row>
    <row r="22" spans="1:9" ht="13.5" thickBot="1" x14ac:dyDescent="0.25">
      <c r="A22" s="345"/>
      <c r="B22" s="345"/>
      <c r="C22" s="346"/>
      <c r="F22" s="345"/>
      <c r="G22" s="346"/>
      <c r="H22" s="346"/>
      <c r="I22" s="346"/>
    </row>
    <row r="23" spans="1:9" ht="13.5" thickBot="1" x14ac:dyDescent="0.25">
      <c r="A23" s="345"/>
      <c r="B23" s="345"/>
      <c r="C23" s="364" t="s">
        <v>228</v>
      </c>
      <c r="D23" s="365"/>
      <c r="E23" s="366"/>
      <c r="F23" s="345"/>
      <c r="G23" s="364" t="s">
        <v>227</v>
      </c>
      <c r="H23" s="365"/>
      <c r="I23" s="366"/>
    </row>
    <row r="24" spans="1:9" ht="13.5" thickBot="1" x14ac:dyDescent="0.25">
      <c r="A24" s="347" t="s">
        <v>225</v>
      </c>
      <c r="B24" s="346"/>
      <c r="C24" s="348">
        <f>+G11</f>
        <v>2017</v>
      </c>
      <c r="D24" s="349">
        <f>+H11</f>
        <v>2016</v>
      </c>
      <c r="E24" s="350" t="s">
        <v>226</v>
      </c>
      <c r="F24" s="346"/>
      <c r="G24" s="348">
        <f>+G11</f>
        <v>2017</v>
      </c>
      <c r="H24" s="349">
        <f>+H11</f>
        <v>2016</v>
      </c>
      <c r="I24" s="350" t="s">
        <v>226</v>
      </c>
    </row>
    <row r="25" spans="1:9" ht="12.75" x14ac:dyDescent="0.2">
      <c r="A25" s="351"/>
      <c r="B25" s="351"/>
      <c r="C25" s="351"/>
      <c r="F25" s="351"/>
      <c r="G25" s="351"/>
      <c r="H25" s="351"/>
      <c r="I25" s="351"/>
    </row>
    <row r="26" spans="1:9" ht="12.75" x14ac:dyDescent="0.2">
      <c r="A26" s="352" t="s">
        <v>13</v>
      </c>
      <c r="B26" s="352"/>
      <c r="C26" s="357">
        <f>+(C13-1)/C13</f>
        <v>2.093021112488605E-2</v>
      </c>
      <c r="D26" s="357">
        <f>+(D13-1)/D13</f>
        <v>2.1426486683246135E-2</v>
      </c>
      <c r="E26" s="357">
        <f>+C26-D26</f>
        <v>-4.9627555836008475E-4</v>
      </c>
      <c r="F26" s="352"/>
      <c r="G26" s="357">
        <f>+(G13-1)/G13</f>
        <v>1.6905191613840222E-2</v>
      </c>
      <c r="H26" s="357">
        <f>+(H13-1)/H13</f>
        <v>1.7398006089147405E-2</v>
      </c>
      <c r="I26" s="357">
        <f>+G26-H26</f>
        <v>-4.9281447530718364E-4</v>
      </c>
    </row>
    <row r="27" spans="1:9" ht="12.75" x14ac:dyDescent="0.2">
      <c r="A27" s="351"/>
      <c r="B27" s="351"/>
      <c r="C27" s="353"/>
      <c r="D27" s="353"/>
      <c r="E27" s="353"/>
      <c r="F27" s="351"/>
      <c r="G27" s="353"/>
      <c r="H27" s="353"/>
      <c r="I27" s="353"/>
    </row>
    <row r="28" spans="1:9" ht="12.75" x14ac:dyDescent="0.2">
      <c r="A28" s="352" t="s">
        <v>8</v>
      </c>
      <c r="B28" s="352"/>
      <c r="C28" s="357">
        <f>+(C15-1)/C15</f>
        <v>3.5544022186749159E-2</v>
      </c>
      <c r="D28" s="357">
        <f>+(D15-1)/D15</f>
        <v>3.5660165982989135E-2</v>
      </c>
      <c r="E28" s="357">
        <f>+C28-D28</f>
        <v>-1.1614379623997584E-4</v>
      </c>
      <c r="F28" s="352"/>
      <c r="G28" s="357">
        <f>+(G15-1)/G15</f>
        <v>2.8339242791217221E-2</v>
      </c>
      <c r="H28" s="357">
        <f>+(H15-1)/H15</f>
        <v>2.8572063289921061E-2</v>
      </c>
      <c r="I28" s="357">
        <f>+G28-H28</f>
        <v>-2.3282049870384028E-4</v>
      </c>
    </row>
    <row r="29" spans="1:9" ht="12.75" x14ac:dyDescent="0.2">
      <c r="A29" s="351"/>
      <c r="B29" s="351"/>
      <c r="C29" s="358"/>
      <c r="D29" s="353"/>
      <c r="E29" s="353"/>
      <c r="F29" s="351"/>
      <c r="G29" s="358"/>
      <c r="H29" s="353"/>
      <c r="I29" s="353"/>
    </row>
    <row r="30" spans="1:9" s="355" customFormat="1" ht="12.75" x14ac:dyDescent="0.2">
      <c r="A30" s="361" t="s">
        <v>9</v>
      </c>
      <c r="B30" s="361"/>
      <c r="C30" s="362">
        <f>+(C17-1)/C17</f>
        <v>6.1360891106325144E-2</v>
      </c>
      <c r="D30" s="362">
        <f>+(D17-1)/D17</f>
        <v>5.7865919383242211E-2</v>
      </c>
      <c r="E30" s="362">
        <f>+C30-D30</f>
        <v>3.4949717230829333E-3</v>
      </c>
      <c r="F30" s="361"/>
      <c r="G30" s="362">
        <f>+(G17-1)/G17</f>
        <v>4.8635171994597229E-2</v>
      </c>
      <c r="H30" s="362">
        <f>+(H17-1)/H17</f>
        <v>4.6062991968051616E-2</v>
      </c>
      <c r="I30" s="362">
        <f>+G30-H30</f>
        <v>2.5721800265456132E-3</v>
      </c>
    </row>
    <row r="33" spans="1:15" ht="12.75" x14ac:dyDescent="0.2">
      <c r="A33" s="359"/>
    </row>
    <row r="34" spans="1:15" ht="12.75" x14ac:dyDescent="0.2">
      <c r="A34" s="351"/>
      <c r="B34" s="351"/>
      <c r="C34" s="351"/>
      <c r="D34" s="351"/>
      <c r="E34" s="351"/>
      <c r="F34" s="351"/>
      <c r="G34" s="351"/>
      <c r="H34" s="351"/>
      <c r="I34" s="351"/>
      <c r="J34" s="351"/>
      <c r="K34" s="351"/>
      <c r="L34" s="351"/>
      <c r="M34" s="351"/>
      <c r="N34" s="351"/>
      <c r="O34" s="351"/>
    </row>
    <row r="35" spans="1:15" ht="12.75" x14ac:dyDescent="0.2">
      <c r="A35" s="351"/>
      <c r="B35" s="351"/>
      <c r="C35" s="351"/>
      <c r="D35" s="351"/>
      <c r="E35" s="351"/>
      <c r="F35" s="351"/>
      <c r="G35" s="351"/>
      <c r="H35" s="351"/>
      <c r="I35" s="351"/>
      <c r="J35" s="351"/>
      <c r="K35" s="351"/>
      <c r="L35" s="351"/>
      <c r="M35" s="351"/>
      <c r="N35" s="351"/>
      <c r="O35" s="351"/>
    </row>
    <row r="36" spans="1:15" ht="12.75" x14ac:dyDescent="0.2">
      <c r="A36" s="351"/>
      <c r="B36" s="351"/>
      <c r="C36" s="360"/>
      <c r="D36" s="351"/>
      <c r="E36" s="351"/>
      <c r="F36" s="351"/>
      <c r="G36" s="360"/>
      <c r="H36" s="351"/>
      <c r="I36" s="351"/>
      <c r="J36" s="351"/>
      <c r="K36" s="351"/>
      <c r="L36" s="351"/>
      <c r="M36" s="351"/>
      <c r="N36" s="351"/>
      <c r="O36" s="351"/>
    </row>
    <row r="37" spans="1:15" ht="12.75" x14ac:dyDescent="0.2">
      <c r="A37" s="351"/>
      <c r="B37" s="351"/>
      <c r="C37" s="360"/>
      <c r="D37" s="351"/>
      <c r="E37" s="351"/>
      <c r="F37" s="351"/>
      <c r="G37" s="360"/>
      <c r="H37" s="351"/>
      <c r="I37" s="351"/>
      <c r="J37" s="351"/>
      <c r="K37" s="351"/>
      <c r="L37" s="351"/>
      <c r="M37" s="351"/>
      <c r="N37" s="351"/>
      <c r="O37" s="351"/>
    </row>
    <row r="38" spans="1:15" ht="12.75" x14ac:dyDescent="0.2">
      <c r="A38" s="351"/>
      <c r="B38" s="351"/>
      <c r="C38" s="360"/>
      <c r="D38" s="351"/>
      <c r="E38" s="351"/>
      <c r="F38" s="351"/>
      <c r="G38" s="360"/>
      <c r="H38" s="351"/>
      <c r="I38" s="351"/>
      <c r="J38" s="351"/>
      <c r="K38" s="351"/>
      <c r="L38" s="351"/>
      <c r="M38" s="351"/>
      <c r="N38" s="351"/>
      <c r="O38" s="351"/>
    </row>
    <row r="39" spans="1:15" ht="12.75" x14ac:dyDescent="0.2">
      <c r="A39" s="351"/>
      <c r="B39" s="351"/>
      <c r="C39" s="351"/>
      <c r="D39" s="351"/>
      <c r="E39" s="351"/>
      <c r="F39" s="351"/>
      <c r="G39" s="351"/>
      <c r="H39" s="351"/>
      <c r="I39" s="351"/>
      <c r="J39" s="351"/>
      <c r="K39" s="351"/>
      <c r="L39" s="351"/>
      <c r="M39" s="351"/>
      <c r="N39" s="351"/>
      <c r="O39" s="351"/>
    </row>
    <row r="40" spans="1:15" ht="12.75" x14ac:dyDescent="0.2">
      <c r="A40" s="351"/>
      <c r="B40" s="351"/>
      <c r="C40" s="360"/>
      <c r="D40" s="351"/>
      <c r="E40" s="351"/>
      <c r="F40" s="351"/>
      <c r="G40" s="360"/>
      <c r="H40" s="351"/>
      <c r="I40" s="351"/>
      <c r="J40" s="351"/>
      <c r="K40" s="351"/>
      <c r="L40" s="351"/>
      <c r="M40" s="351"/>
      <c r="N40" s="351"/>
      <c r="O40" s="351"/>
    </row>
    <row r="41" spans="1:15" ht="12.75" x14ac:dyDescent="0.2">
      <c r="A41" s="351"/>
      <c r="B41" s="351"/>
      <c r="C41" s="351"/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</row>
    <row r="42" spans="1:15" ht="12.75" x14ac:dyDescent="0.2">
      <c r="A42" s="351"/>
      <c r="B42" s="351"/>
      <c r="C42" s="351"/>
      <c r="D42" s="351"/>
      <c r="E42" s="351"/>
      <c r="F42" s="351"/>
      <c r="G42" s="351"/>
      <c r="H42" s="351"/>
      <c r="I42" s="351"/>
      <c r="J42" s="351"/>
      <c r="K42" s="351"/>
      <c r="L42" s="351"/>
      <c r="M42" s="351"/>
      <c r="N42" s="351"/>
      <c r="O42" s="351"/>
    </row>
    <row r="43" spans="1:15" ht="12.75" x14ac:dyDescent="0.2">
      <c r="A43" s="351"/>
      <c r="B43" s="351"/>
      <c r="C43" s="351"/>
      <c r="D43" s="351"/>
      <c r="E43" s="351"/>
      <c r="F43" s="351"/>
      <c r="G43" s="351"/>
      <c r="H43" s="351"/>
      <c r="I43" s="351"/>
      <c r="J43" s="351"/>
      <c r="K43" s="351"/>
      <c r="L43" s="351"/>
      <c r="M43" s="351"/>
      <c r="N43" s="351"/>
      <c r="O43" s="351"/>
    </row>
    <row r="44" spans="1:15" ht="12.75" x14ac:dyDescent="0.2">
      <c r="A44" s="351"/>
      <c r="B44" s="351"/>
      <c r="C44" s="351"/>
      <c r="D44" s="351"/>
      <c r="E44" s="351"/>
      <c r="F44" s="351"/>
      <c r="G44" s="351"/>
      <c r="H44" s="351"/>
      <c r="I44" s="351"/>
      <c r="J44" s="351"/>
      <c r="K44" s="351"/>
      <c r="L44" s="351"/>
      <c r="M44" s="351"/>
      <c r="N44" s="351"/>
      <c r="O44" s="351"/>
    </row>
    <row r="45" spans="1:15" ht="12.75" x14ac:dyDescent="0.2">
      <c r="A45" s="351"/>
      <c r="B45" s="351"/>
      <c r="C45" s="351"/>
      <c r="D45" s="351"/>
      <c r="E45" s="351"/>
      <c r="F45" s="351"/>
      <c r="G45" s="351"/>
      <c r="H45" s="351"/>
      <c r="I45" s="351"/>
      <c r="J45" s="351"/>
      <c r="K45" s="351"/>
      <c r="L45" s="351"/>
      <c r="M45" s="351"/>
      <c r="N45" s="351"/>
      <c r="O45" s="351"/>
    </row>
    <row r="46" spans="1:15" ht="12.75" x14ac:dyDescent="0.2">
      <c r="A46" s="351"/>
      <c r="B46" s="351"/>
      <c r="C46" s="351"/>
      <c r="D46" s="351"/>
      <c r="E46" s="351"/>
      <c r="F46" s="351"/>
      <c r="G46" s="351"/>
      <c r="H46" s="351"/>
      <c r="I46" s="351"/>
      <c r="J46" s="351"/>
      <c r="K46" s="351"/>
      <c r="L46" s="351"/>
      <c r="M46" s="351"/>
      <c r="N46" s="351"/>
      <c r="O46" s="351"/>
    </row>
    <row r="47" spans="1:15" ht="12.75" x14ac:dyDescent="0.2">
      <c r="A47" s="351"/>
      <c r="B47" s="351"/>
      <c r="C47" s="351"/>
      <c r="D47" s="351"/>
      <c r="E47" s="351"/>
      <c r="F47" s="351"/>
      <c r="G47" s="351"/>
      <c r="H47" s="351"/>
      <c r="I47" s="351"/>
      <c r="J47" s="351"/>
      <c r="K47" s="351"/>
      <c r="L47" s="351"/>
      <c r="M47" s="351"/>
      <c r="N47" s="351"/>
      <c r="O47" s="351"/>
    </row>
    <row r="48" spans="1:15" ht="12.75" x14ac:dyDescent="0.2">
      <c r="A48" s="351"/>
      <c r="B48" s="351"/>
      <c r="C48" s="351"/>
      <c r="D48" s="351"/>
      <c r="E48" s="351"/>
      <c r="F48" s="351"/>
      <c r="G48" s="351"/>
      <c r="H48" s="351"/>
      <c r="I48" s="351"/>
      <c r="J48" s="351"/>
      <c r="K48" s="351"/>
      <c r="L48" s="351"/>
      <c r="M48" s="351"/>
      <c r="N48" s="351"/>
      <c r="O48" s="351"/>
    </row>
    <row r="49" spans="1:15" ht="12.75" x14ac:dyDescent="0.2">
      <c r="A49" s="351"/>
      <c r="B49" s="351"/>
      <c r="C49" s="351"/>
      <c r="D49" s="351"/>
      <c r="E49" s="351"/>
      <c r="F49" s="351"/>
      <c r="G49" s="351"/>
      <c r="H49" s="351"/>
      <c r="I49" s="351"/>
      <c r="J49" s="351"/>
      <c r="K49" s="351"/>
      <c r="L49" s="351"/>
      <c r="M49" s="351"/>
      <c r="N49" s="351"/>
      <c r="O49" s="351"/>
    </row>
    <row r="50" spans="1:15" ht="12.75" x14ac:dyDescent="0.2">
      <c r="A50" s="351"/>
      <c r="B50" s="351"/>
      <c r="C50" s="351"/>
      <c r="D50" s="351"/>
      <c r="E50" s="351"/>
      <c r="F50" s="351"/>
      <c r="G50" s="351"/>
      <c r="H50" s="351"/>
      <c r="I50" s="351"/>
      <c r="J50" s="351"/>
      <c r="K50" s="351"/>
      <c r="L50" s="351"/>
      <c r="M50" s="351"/>
      <c r="N50" s="351"/>
      <c r="O50" s="351"/>
    </row>
    <row r="51" spans="1:15" ht="12.75" x14ac:dyDescent="0.2">
      <c r="A51" s="351"/>
      <c r="B51" s="351"/>
      <c r="C51" s="351"/>
      <c r="D51" s="351"/>
      <c r="E51" s="351"/>
      <c r="F51" s="351"/>
      <c r="G51" s="351"/>
      <c r="H51" s="351"/>
      <c r="I51" s="351"/>
      <c r="J51" s="351"/>
      <c r="K51" s="351"/>
      <c r="L51" s="351"/>
      <c r="M51" s="351"/>
      <c r="N51" s="351"/>
      <c r="O51" s="351"/>
    </row>
    <row r="52" spans="1:15" ht="12.75" x14ac:dyDescent="0.2">
      <c r="A52" s="351"/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1"/>
      <c r="O52" s="351"/>
    </row>
    <row r="53" spans="1:15" ht="12.75" x14ac:dyDescent="0.2">
      <c r="A53" s="351"/>
      <c r="B53" s="351"/>
      <c r="C53" s="351"/>
      <c r="D53" s="351"/>
      <c r="E53" s="351"/>
      <c r="F53" s="351"/>
      <c r="G53" s="351"/>
      <c r="H53" s="351"/>
      <c r="I53" s="351"/>
      <c r="J53" s="351"/>
      <c r="K53" s="351"/>
      <c r="L53" s="351"/>
      <c r="M53" s="351"/>
      <c r="N53" s="351"/>
      <c r="O53" s="351"/>
    </row>
    <row r="54" spans="1:15" ht="12.75" x14ac:dyDescent="0.2">
      <c r="A54" s="351"/>
      <c r="B54" s="351"/>
      <c r="C54" s="351"/>
      <c r="D54" s="351"/>
      <c r="E54" s="351"/>
      <c r="F54" s="351"/>
      <c r="G54" s="351"/>
      <c r="H54" s="351"/>
      <c r="I54" s="351"/>
      <c r="J54" s="351"/>
      <c r="K54" s="351"/>
      <c r="L54" s="351"/>
      <c r="M54" s="351"/>
      <c r="N54" s="351"/>
      <c r="O54" s="351"/>
    </row>
    <row r="55" spans="1:15" ht="12.75" x14ac:dyDescent="0.2">
      <c r="A55" s="351"/>
      <c r="B55" s="351"/>
      <c r="C55" s="351"/>
      <c r="D55" s="351"/>
      <c r="E55" s="351"/>
      <c r="F55" s="351"/>
      <c r="G55" s="351"/>
      <c r="H55" s="351"/>
      <c r="I55" s="351"/>
      <c r="J55" s="351"/>
      <c r="K55" s="351"/>
      <c r="L55" s="351"/>
      <c r="M55" s="351"/>
      <c r="N55" s="351"/>
      <c r="O55" s="351"/>
    </row>
    <row r="56" spans="1:15" ht="12.75" x14ac:dyDescent="0.2">
      <c r="A56" s="351"/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</row>
    <row r="57" spans="1:15" ht="12.75" x14ac:dyDescent="0.2">
      <c r="A57" s="351"/>
      <c r="B57" s="351"/>
      <c r="C57" s="351"/>
      <c r="D57" s="351"/>
      <c r="E57" s="351"/>
      <c r="F57" s="351"/>
      <c r="G57" s="351"/>
      <c r="H57" s="351"/>
      <c r="I57" s="351"/>
      <c r="J57" s="351"/>
      <c r="K57" s="351"/>
      <c r="L57" s="351"/>
      <c r="M57" s="351"/>
      <c r="N57" s="351"/>
      <c r="O57" s="351"/>
    </row>
    <row r="58" spans="1:15" ht="12.75" x14ac:dyDescent="0.2">
      <c r="A58" s="351"/>
      <c r="B58" s="351"/>
      <c r="C58" s="351"/>
      <c r="D58" s="351"/>
      <c r="E58" s="351"/>
      <c r="F58" s="351"/>
      <c r="G58" s="351"/>
      <c r="H58" s="351"/>
      <c r="I58" s="351"/>
      <c r="J58" s="351"/>
      <c r="K58" s="351"/>
      <c r="L58" s="351"/>
      <c r="M58" s="351"/>
      <c r="N58" s="351"/>
      <c r="O58" s="351"/>
    </row>
    <row r="59" spans="1:15" ht="12.75" x14ac:dyDescent="0.2">
      <c r="A59" s="351"/>
      <c r="B59" s="351"/>
      <c r="C59" s="351"/>
      <c r="D59" s="351"/>
      <c r="E59" s="351"/>
      <c r="F59" s="351"/>
      <c r="G59" s="351"/>
      <c r="H59" s="351"/>
      <c r="I59" s="351"/>
      <c r="J59" s="351"/>
      <c r="K59" s="351"/>
      <c r="L59" s="351"/>
      <c r="M59" s="351"/>
      <c r="N59" s="351"/>
      <c r="O59" s="351"/>
    </row>
  </sheetData>
  <mergeCells count="8">
    <mergeCell ref="G23:I23"/>
    <mergeCell ref="C23:E23"/>
    <mergeCell ref="A4:I4"/>
    <mergeCell ref="A3:I3"/>
    <mergeCell ref="A5:I5"/>
    <mergeCell ref="A6:I6"/>
    <mergeCell ref="G10:I10"/>
    <mergeCell ref="C10:E10"/>
  </mergeCells>
  <printOptions horizontalCentered="1"/>
  <pageMargins left="0.5" right="0.5" top="1.25" bottom="0.5" header="0.75" footer="0.3"/>
  <pageSetup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showGridLines="0" showZeros="0" workbookViewId="0">
      <pane ySplit="3" topLeftCell="A4" activePane="bottomLeft" state="frozen"/>
      <selection pane="bottomLeft" sqref="A1:A2"/>
    </sheetView>
  </sheetViews>
  <sheetFormatPr defaultRowHeight="15" x14ac:dyDescent="0.25"/>
  <cols>
    <col min="1" max="1" width="50.7109375" customWidth="1"/>
    <col min="2" max="6" width="13.7109375" customWidth="1"/>
  </cols>
  <sheetData>
    <row r="1" spans="1:6" x14ac:dyDescent="0.25">
      <c r="A1" s="363" t="s">
        <v>234</v>
      </c>
    </row>
    <row r="2" spans="1:6" x14ac:dyDescent="0.25">
      <c r="A2" s="363" t="s">
        <v>233</v>
      </c>
    </row>
    <row r="3" spans="1:6" ht="25.5" x14ac:dyDescent="0.25">
      <c r="A3" s="174" t="s">
        <v>156</v>
      </c>
      <c r="B3" s="174" t="s">
        <v>157</v>
      </c>
      <c r="C3" s="174" t="s">
        <v>158</v>
      </c>
      <c r="D3" s="174" t="s">
        <v>159</v>
      </c>
      <c r="E3" s="174" t="s">
        <v>132</v>
      </c>
      <c r="F3" s="174" t="s">
        <v>160</v>
      </c>
    </row>
    <row r="5" spans="1:6" x14ac:dyDescent="0.25">
      <c r="A5" s="175" t="s">
        <v>161</v>
      </c>
      <c r="B5" s="176">
        <v>128438432</v>
      </c>
      <c r="C5" s="177">
        <v>0</v>
      </c>
      <c r="D5" s="178">
        <v>0</v>
      </c>
      <c r="E5" s="179">
        <v>0</v>
      </c>
      <c r="F5" s="180">
        <v>0</v>
      </c>
    </row>
    <row r="7" spans="1:6" x14ac:dyDescent="0.25">
      <c r="A7" s="175" t="s">
        <v>134</v>
      </c>
      <c r="B7" s="181">
        <v>-254662.7</v>
      </c>
      <c r="C7" s="177">
        <v>1.9827608920046612E-3</v>
      </c>
      <c r="D7" s="178">
        <v>1.0019867000431544</v>
      </c>
      <c r="E7" s="179">
        <v>0</v>
      </c>
      <c r="F7" s="180">
        <v>0</v>
      </c>
    </row>
    <row r="9" spans="1:6" x14ac:dyDescent="0.25">
      <c r="A9" s="175" t="s">
        <v>135</v>
      </c>
      <c r="B9" s="176">
        <v>128183769.3</v>
      </c>
      <c r="C9" s="177">
        <v>0</v>
      </c>
      <c r="D9" s="178">
        <v>0</v>
      </c>
      <c r="E9" s="179">
        <v>0</v>
      </c>
      <c r="F9" s="180">
        <v>0</v>
      </c>
    </row>
    <row r="11" spans="1:6" x14ac:dyDescent="0.25">
      <c r="A11" s="175" t="s">
        <v>136</v>
      </c>
      <c r="B11" s="176">
        <v>-1959812.60354119</v>
      </c>
      <c r="C11" s="177">
        <v>0</v>
      </c>
      <c r="D11" s="178">
        <v>0</v>
      </c>
      <c r="E11" s="179">
        <v>0</v>
      </c>
      <c r="F11" s="180">
        <v>0</v>
      </c>
    </row>
    <row r="12" spans="1:6" x14ac:dyDescent="0.25">
      <c r="A12" s="175" t="s">
        <v>162</v>
      </c>
      <c r="B12" s="182">
        <v>43199</v>
      </c>
      <c r="C12" s="177">
        <v>0</v>
      </c>
      <c r="D12" s="178">
        <v>0</v>
      </c>
      <c r="E12" s="179">
        <v>0</v>
      </c>
      <c r="F12" s="180">
        <v>0</v>
      </c>
    </row>
    <row r="13" spans="1:6" x14ac:dyDescent="0.25">
      <c r="A13" s="175" t="s">
        <v>163</v>
      </c>
      <c r="B13" s="183">
        <v>-1916613.60354119</v>
      </c>
      <c r="C13" s="177">
        <v>1.4952077115594618E-2</v>
      </c>
      <c r="D13" s="178">
        <v>1.0151790352207557</v>
      </c>
      <c r="E13" s="179">
        <v>0</v>
      </c>
      <c r="F13" s="180">
        <v>0</v>
      </c>
    </row>
    <row r="15" spans="1:6" x14ac:dyDescent="0.25">
      <c r="A15" s="175" t="s">
        <v>137</v>
      </c>
      <c r="B15" s="176">
        <v>126267155.6964588</v>
      </c>
      <c r="C15" s="177">
        <v>0</v>
      </c>
      <c r="D15" s="178">
        <v>0</v>
      </c>
      <c r="E15" s="179">
        <v>0</v>
      </c>
      <c r="F15" s="180">
        <v>0</v>
      </c>
    </row>
    <row r="17" spans="1:6" x14ac:dyDescent="0.25">
      <c r="A17" s="184" t="s">
        <v>164</v>
      </c>
      <c r="B17" s="185">
        <v>-8049650.6908213831</v>
      </c>
      <c r="C17" s="186">
        <v>0</v>
      </c>
      <c r="D17" s="187">
        <v>0</v>
      </c>
      <c r="E17" s="188">
        <v>1.0171958914538382</v>
      </c>
      <c r="F17" s="189">
        <v>1.6905191613840222E-2</v>
      </c>
    </row>
    <row r="19" spans="1:6" x14ac:dyDescent="0.25">
      <c r="A19" s="175" t="s">
        <v>165</v>
      </c>
      <c r="B19" s="176">
        <v>-7693314</v>
      </c>
      <c r="C19" s="177">
        <v>0</v>
      </c>
      <c r="D19" s="178">
        <v>0</v>
      </c>
      <c r="E19" s="179">
        <v>0</v>
      </c>
      <c r="F19" s="180">
        <v>0</v>
      </c>
    </row>
    <row r="21" spans="1:6" x14ac:dyDescent="0.25">
      <c r="A21" s="175" t="s">
        <v>166</v>
      </c>
      <c r="B21" s="190">
        <v>-43199</v>
      </c>
      <c r="C21" s="177">
        <v>0</v>
      </c>
      <c r="D21" s="178">
        <v>0</v>
      </c>
      <c r="E21" s="179">
        <v>0</v>
      </c>
      <c r="F21" s="180">
        <v>0</v>
      </c>
    </row>
    <row r="23" spans="1:6" x14ac:dyDescent="0.25">
      <c r="A23" s="175" t="s">
        <v>139</v>
      </c>
      <c r="B23" s="176">
        <v>110480992.00563742</v>
      </c>
      <c r="C23" s="177">
        <v>0</v>
      </c>
      <c r="D23" s="178">
        <v>0</v>
      </c>
      <c r="E23" s="179">
        <v>0</v>
      </c>
      <c r="F23" s="180">
        <v>0</v>
      </c>
    </row>
    <row r="25" spans="1:6" x14ac:dyDescent="0.25">
      <c r="A25" s="175" t="s">
        <v>140</v>
      </c>
      <c r="B25" s="191">
        <v>-476293.60800000001</v>
      </c>
      <c r="C25" s="177">
        <v>4.311090979122423E-3</v>
      </c>
      <c r="D25" s="178">
        <v>1.004329756955274</v>
      </c>
      <c r="E25" s="179">
        <v>0</v>
      </c>
      <c r="F25" s="180">
        <v>0</v>
      </c>
    </row>
    <row r="27" spans="1:6" x14ac:dyDescent="0.25">
      <c r="A27" s="175" t="s">
        <v>141</v>
      </c>
      <c r="B27" s="176">
        <v>110004698.39763743</v>
      </c>
      <c r="C27" s="177">
        <v>0</v>
      </c>
      <c r="D27" s="178">
        <v>0</v>
      </c>
      <c r="E27" s="179">
        <v>0</v>
      </c>
      <c r="F27" s="180">
        <v>0</v>
      </c>
    </row>
    <row r="29" spans="1:6" x14ac:dyDescent="0.25">
      <c r="A29" s="175" t="s">
        <v>142</v>
      </c>
      <c r="B29" s="192">
        <v>-808674.33806572203</v>
      </c>
      <c r="C29" s="177">
        <v>7.3512708988354445E-3</v>
      </c>
      <c r="D29" s="178">
        <v>1.0074057122961231</v>
      </c>
      <c r="E29" s="179">
        <v>0</v>
      </c>
      <c r="F29" s="180">
        <v>0</v>
      </c>
    </row>
    <row r="31" spans="1:6" x14ac:dyDescent="0.25">
      <c r="A31" s="175" t="s">
        <v>143</v>
      </c>
      <c r="B31" s="176">
        <v>109196024.0595717</v>
      </c>
      <c r="C31" s="177">
        <v>0</v>
      </c>
      <c r="D31" s="178">
        <v>0</v>
      </c>
      <c r="E31" s="179">
        <v>0</v>
      </c>
      <c r="F31" s="180">
        <v>0</v>
      </c>
    </row>
    <row r="33" spans="1:6" x14ac:dyDescent="0.25">
      <c r="A33" s="193" t="s">
        <v>167</v>
      </c>
      <c r="B33" s="194">
        <v>-2579339.3791720523</v>
      </c>
      <c r="C33" s="195">
        <v>0</v>
      </c>
      <c r="D33" s="196">
        <v>0</v>
      </c>
      <c r="E33" s="197">
        <v>1.0291657788800952</v>
      </c>
      <c r="F33" s="198">
        <v>2.8339242791217221E-2</v>
      </c>
    </row>
    <row r="35" spans="1:6" x14ac:dyDescent="0.25">
      <c r="A35" s="175" t="s">
        <v>145</v>
      </c>
      <c r="B35" s="176">
        <v>106616684.68039964</v>
      </c>
      <c r="C35" s="177">
        <v>0</v>
      </c>
      <c r="D35" s="178">
        <v>0</v>
      </c>
      <c r="E35" s="179">
        <v>0</v>
      </c>
      <c r="F35" s="180">
        <v>0</v>
      </c>
    </row>
    <row r="37" spans="1:6" x14ac:dyDescent="0.25">
      <c r="A37" s="175" t="s">
        <v>146</v>
      </c>
      <c r="B37" s="199">
        <v>-1557362.44134547</v>
      </c>
      <c r="C37" s="177">
        <v>1.4607117507113545E-2</v>
      </c>
      <c r="D37" s="178">
        <v>1.0148236482794151</v>
      </c>
      <c r="E37" s="179">
        <v>0</v>
      </c>
      <c r="F37" s="180">
        <v>0</v>
      </c>
    </row>
    <row r="39" spans="1:6" x14ac:dyDescent="0.25">
      <c r="A39" s="175" t="s">
        <v>147</v>
      </c>
      <c r="B39" s="176">
        <v>105059322.23905417</v>
      </c>
      <c r="C39" s="177">
        <v>0</v>
      </c>
      <c r="D39" s="178">
        <v>0</v>
      </c>
      <c r="E39" s="179">
        <v>0</v>
      </c>
      <c r="F39" s="180">
        <v>0</v>
      </c>
    </row>
    <row r="41" spans="1:6" x14ac:dyDescent="0.25">
      <c r="A41" s="175" t="s">
        <v>148</v>
      </c>
      <c r="B41" s="200">
        <v>-669633.62504761759</v>
      </c>
      <c r="C41" s="177">
        <v>6.3738620312428747E-3</v>
      </c>
      <c r="D41" s="178">
        <v>1.006414748754771</v>
      </c>
      <c r="E41" s="179">
        <v>0</v>
      </c>
      <c r="F41" s="180">
        <v>0</v>
      </c>
    </row>
    <row r="43" spans="1:6" x14ac:dyDescent="0.25">
      <c r="A43" s="175" t="s">
        <v>149</v>
      </c>
      <c r="B43" s="176">
        <v>104389688.61400655</v>
      </c>
      <c r="C43" s="177">
        <v>0</v>
      </c>
      <c r="D43" s="178">
        <v>0</v>
      </c>
      <c r="E43" s="179">
        <v>0</v>
      </c>
      <c r="F43" s="180">
        <v>0</v>
      </c>
    </row>
    <row r="45" spans="1:6" x14ac:dyDescent="0.25">
      <c r="A45" s="175" t="s">
        <v>150</v>
      </c>
      <c r="B45" s="176">
        <v>-126388</v>
      </c>
      <c r="C45" s="177">
        <v>0</v>
      </c>
      <c r="D45" s="178">
        <v>0</v>
      </c>
      <c r="E45" s="179">
        <v>0</v>
      </c>
      <c r="F45" s="180">
        <v>0</v>
      </c>
    </row>
    <row r="47" spans="1:6" x14ac:dyDescent="0.25">
      <c r="A47" s="201" t="s">
        <v>168</v>
      </c>
      <c r="B47" s="202">
        <v>-104263300.61400655</v>
      </c>
      <c r="C47" s="203">
        <v>0</v>
      </c>
      <c r="D47" s="204">
        <v>0</v>
      </c>
      <c r="E47" s="205">
        <v>1.0511214736586005</v>
      </c>
      <c r="F47" s="206">
        <v>4.8635171994597229E-2</v>
      </c>
    </row>
    <row r="49" spans="1:1" x14ac:dyDescent="0.25">
      <c r="A49" s="207" t="s">
        <v>58</v>
      </c>
    </row>
    <row r="50" spans="1:1" x14ac:dyDescent="0.25">
      <c r="A50" s="207" t="s">
        <v>169</v>
      </c>
    </row>
    <row r="51" spans="1:1" x14ac:dyDescent="0.25">
      <c r="A51" s="207" t="s">
        <v>170</v>
      </c>
    </row>
  </sheetData>
  <printOptions horizontalCentered="1"/>
  <pageMargins left="0.5" right="0.4" top="1.5" bottom="0.75" header="0.75" footer="0.5"/>
  <pageSetup scale="75" orientation="portrait" r:id="rId1"/>
  <headerFooter>
    <oddHeader>&amp;C&amp;"Arial"&amp;10 &amp;BFLORIDA POWER &amp;&amp; LIGHT COMPANY&amp;B
&amp;B LINE LOSS STUDY&amp;B
&amp;B ENERGY LOSS EXPANSION FACTORS&amp;B
&amp;B December 2017 - ACTUALS&amp;B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showZeros="0" workbookViewId="0">
      <pane ySplit="3" topLeftCell="A4" activePane="bottomLeft" state="frozen"/>
      <selection pane="bottomLeft" sqref="A1:A2"/>
    </sheetView>
  </sheetViews>
  <sheetFormatPr defaultRowHeight="15" x14ac:dyDescent="0.25"/>
  <cols>
    <col min="1" max="1" width="39" customWidth="1"/>
    <col min="2" max="6" width="14.85546875" customWidth="1"/>
  </cols>
  <sheetData>
    <row r="1" spans="1:6" x14ac:dyDescent="0.25">
      <c r="A1" s="363" t="s">
        <v>235</v>
      </c>
    </row>
    <row r="2" spans="1:6" x14ac:dyDescent="0.25">
      <c r="A2" s="363" t="s">
        <v>233</v>
      </c>
    </row>
    <row r="3" spans="1:6" ht="39.75" x14ac:dyDescent="0.25">
      <c r="A3" s="142" t="s">
        <v>127</v>
      </c>
      <c r="B3" s="142" t="s">
        <v>128</v>
      </c>
      <c r="C3" s="142" t="s">
        <v>129</v>
      </c>
      <c r="D3" s="142" t="s">
        <v>130</v>
      </c>
      <c r="E3" s="142" t="s">
        <v>131</v>
      </c>
      <c r="F3" s="142" t="s">
        <v>132</v>
      </c>
    </row>
    <row r="5" spans="1:6" x14ac:dyDescent="0.25">
      <c r="A5" s="143" t="s">
        <v>133</v>
      </c>
      <c r="B5" s="144">
        <v>0</v>
      </c>
      <c r="C5" s="145">
        <v>0</v>
      </c>
      <c r="D5" s="146">
        <v>20303.773055514266</v>
      </c>
      <c r="E5" s="147">
        <v>0</v>
      </c>
      <c r="F5" s="148">
        <v>0</v>
      </c>
    </row>
    <row r="7" spans="1:6" x14ac:dyDescent="0.25">
      <c r="A7" s="143" t="s">
        <v>134</v>
      </c>
      <c r="B7" s="144">
        <v>0</v>
      </c>
      <c r="C7" s="145">
        <v>0.24608199676157655</v>
      </c>
      <c r="D7" s="149">
        <v>-49.963930152945977</v>
      </c>
      <c r="E7" s="147">
        <v>1.0024668905411172</v>
      </c>
      <c r="F7" s="148">
        <v>0</v>
      </c>
    </row>
    <row r="9" spans="1:6" x14ac:dyDescent="0.25">
      <c r="A9" s="143" t="s">
        <v>135</v>
      </c>
      <c r="B9" s="144">
        <v>0.72247399420731351</v>
      </c>
      <c r="C9" s="145">
        <v>0</v>
      </c>
      <c r="D9" s="146">
        <v>20253.80912536132</v>
      </c>
      <c r="E9" s="147">
        <v>0</v>
      </c>
      <c r="F9" s="148">
        <v>0</v>
      </c>
    </row>
    <row r="11" spans="1:6" x14ac:dyDescent="0.25">
      <c r="A11" s="143" t="s">
        <v>136</v>
      </c>
      <c r="B11" s="144">
        <v>0</v>
      </c>
      <c r="C11" s="145">
        <v>1.8514953123616416</v>
      </c>
      <c r="D11" s="150">
        <v>-374.99832653073827</v>
      </c>
      <c r="E11" s="147">
        <v>1.0188642233343657</v>
      </c>
      <c r="F11" s="148">
        <v>0</v>
      </c>
    </row>
    <row r="13" spans="1:6" x14ac:dyDescent="0.25">
      <c r="A13" s="143" t="s">
        <v>137</v>
      </c>
      <c r="B13" s="144">
        <v>0.72509663758692788</v>
      </c>
      <c r="C13" s="145">
        <v>0</v>
      </c>
      <c r="D13" s="146">
        <v>19878.810798830582</v>
      </c>
      <c r="E13" s="147">
        <v>0</v>
      </c>
      <c r="F13" s="148">
        <v>0</v>
      </c>
    </row>
    <row r="15" spans="1:6" x14ac:dyDescent="0.25">
      <c r="A15" s="151" t="s">
        <v>138</v>
      </c>
      <c r="B15" s="152">
        <v>0</v>
      </c>
      <c r="C15" s="153">
        <v>0</v>
      </c>
      <c r="D15" s="154">
        <v>-1385.4387500000003</v>
      </c>
      <c r="E15" s="155">
        <v>0</v>
      </c>
      <c r="F15" s="156">
        <v>1.0213776498495919</v>
      </c>
    </row>
    <row r="17" spans="1:6" x14ac:dyDescent="0.25">
      <c r="A17" s="143" t="s">
        <v>139</v>
      </c>
      <c r="B17" s="144">
        <v>0</v>
      </c>
      <c r="C17" s="145">
        <v>0</v>
      </c>
      <c r="D17" s="146">
        <v>18493.372048830581</v>
      </c>
      <c r="E17" s="147">
        <v>0</v>
      </c>
      <c r="F17" s="148">
        <v>0</v>
      </c>
    </row>
    <row r="19" spans="1:6" x14ac:dyDescent="0.25">
      <c r="A19" s="143" t="s">
        <v>140</v>
      </c>
      <c r="B19" s="144">
        <v>0</v>
      </c>
      <c r="C19" s="145">
        <v>0.55414481170960905</v>
      </c>
      <c r="D19" s="157">
        <v>-102.48006171875022</v>
      </c>
      <c r="E19" s="147">
        <v>1.0055723268773786</v>
      </c>
      <c r="F19" s="148">
        <v>0</v>
      </c>
    </row>
    <row r="21" spans="1:6" x14ac:dyDescent="0.25">
      <c r="A21" s="143" t="s">
        <v>141</v>
      </c>
      <c r="B21" s="144">
        <v>0.68281701513625881</v>
      </c>
      <c r="C21" s="145">
        <v>0</v>
      </c>
      <c r="D21" s="146">
        <v>18390.891987111831</v>
      </c>
      <c r="E21" s="147">
        <v>0</v>
      </c>
      <c r="F21" s="148">
        <v>0</v>
      </c>
    </row>
    <row r="23" spans="1:6" x14ac:dyDescent="0.25">
      <c r="A23" s="143" t="s">
        <v>142</v>
      </c>
      <c r="B23" s="144">
        <v>0</v>
      </c>
      <c r="C23" s="145">
        <v>0.94370668972038763</v>
      </c>
      <c r="D23" s="158">
        <v>-173.556077981626</v>
      </c>
      <c r="E23" s="147">
        <v>1.0095269735842463</v>
      </c>
      <c r="F23" s="148">
        <v>0</v>
      </c>
    </row>
    <row r="25" spans="1:6" x14ac:dyDescent="0.25">
      <c r="A25" s="143" t="s">
        <v>143</v>
      </c>
      <c r="B25" s="144">
        <v>0.68425480061176402</v>
      </c>
      <c r="C25" s="145">
        <v>0</v>
      </c>
      <c r="D25" s="146">
        <v>18217.335909130205</v>
      </c>
      <c r="E25" s="147">
        <v>0</v>
      </c>
      <c r="F25" s="148">
        <v>0</v>
      </c>
    </row>
    <row r="27" spans="1:6" x14ac:dyDescent="0.25">
      <c r="A27" s="159" t="s">
        <v>144</v>
      </c>
      <c r="B27" s="160">
        <v>0</v>
      </c>
      <c r="C27" s="161">
        <v>0</v>
      </c>
      <c r="D27" s="162">
        <v>-358.80102761707604</v>
      </c>
      <c r="E27" s="163">
        <v>0</v>
      </c>
      <c r="F27" s="164">
        <v>1.0368539601645059</v>
      </c>
    </row>
    <row r="29" spans="1:6" x14ac:dyDescent="0.25">
      <c r="A29" s="143" t="s">
        <v>145</v>
      </c>
      <c r="B29" s="144">
        <v>0</v>
      </c>
      <c r="C29" s="145">
        <v>0</v>
      </c>
      <c r="D29" s="146">
        <v>17858.534881513129</v>
      </c>
      <c r="E29" s="147">
        <v>0</v>
      </c>
      <c r="F29" s="148">
        <v>0</v>
      </c>
    </row>
    <row r="31" spans="1:6" x14ac:dyDescent="0.25">
      <c r="A31" s="143" t="s">
        <v>146</v>
      </c>
      <c r="B31" s="144">
        <v>0</v>
      </c>
      <c r="C31" s="145">
        <v>1.8749328999978128</v>
      </c>
      <c r="D31" s="165">
        <v>-334.83554595107489</v>
      </c>
      <c r="E31" s="147">
        <v>1.019107583366919</v>
      </c>
      <c r="F31" s="148">
        <v>0</v>
      </c>
    </row>
    <row r="33" spans="1:6" x14ac:dyDescent="0.25">
      <c r="A33" s="143" t="s">
        <v>147</v>
      </c>
      <c r="B33" s="144">
        <v>0.68439163930541469</v>
      </c>
      <c r="C33" s="145">
        <v>0</v>
      </c>
      <c r="D33" s="146">
        <v>17523.699335562054</v>
      </c>
      <c r="E33" s="147">
        <v>0</v>
      </c>
      <c r="F33" s="148">
        <v>0</v>
      </c>
    </row>
    <row r="35" spans="1:6" x14ac:dyDescent="0.25">
      <c r="A35" s="143" t="s">
        <v>148</v>
      </c>
      <c r="B35" s="144">
        <v>0</v>
      </c>
      <c r="C35" s="145">
        <v>0.81722173704703227</v>
      </c>
      <c r="D35" s="166">
        <v>-143.20748010497846</v>
      </c>
      <c r="E35" s="147">
        <v>1.0082395527868802</v>
      </c>
      <c r="F35" s="148">
        <v>0</v>
      </c>
    </row>
    <row r="37" spans="1:6" x14ac:dyDescent="0.25">
      <c r="A37" s="143" t="s">
        <v>149</v>
      </c>
      <c r="B37" s="144">
        <v>0.68563255973557691</v>
      </c>
      <c r="C37" s="145">
        <v>0</v>
      </c>
      <c r="D37" s="146">
        <v>17380.491855457076</v>
      </c>
      <c r="E37" s="147">
        <v>0</v>
      </c>
      <c r="F37" s="148">
        <v>0</v>
      </c>
    </row>
    <row r="39" spans="1:6" x14ac:dyDescent="0.25">
      <c r="A39" s="143" t="s">
        <v>150</v>
      </c>
      <c r="B39" s="144">
        <v>0</v>
      </c>
      <c r="C39" s="145">
        <v>0</v>
      </c>
      <c r="D39" s="146">
        <v>-20.084799740819239</v>
      </c>
      <c r="E39" s="147">
        <v>0</v>
      </c>
      <c r="F39" s="148">
        <v>0</v>
      </c>
    </row>
    <row r="41" spans="1:6" x14ac:dyDescent="0.25">
      <c r="A41" s="167" t="s">
        <v>151</v>
      </c>
      <c r="B41" s="168">
        <v>0</v>
      </c>
      <c r="C41" s="169">
        <v>0</v>
      </c>
      <c r="D41" s="170">
        <v>17360.407055716256</v>
      </c>
      <c r="E41" s="171">
        <v>0</v>
      </c>
      <c r="F41" s="172">
        <v>1.0653721867381469</v>
      </c>
    </row>
    <row r="43" spans="1:6" x14ac:dyDescent="0.25">
      <c r="A43" s="173" t="s">
        <v>58</v>
      </c>
    </row>
    <row r="44" spans="1:6" x14ac:dyDescent="0.25">
      <c r="A44" s="173" t="s">
        <v>152</v>
      </c>
    </row>
    <row r="45" spans="1:6" x14ac:dyDescent="0.25">
      <c r="A45" s="173" t="s">
        <v>153</v>
      </c>
    </row>
    <row r="46" spans="1:6" x14ac:dyDescent="0.25">
      <c r="A46" s="173" t="s">
        <v>154</v>
      </c>
    </row>
    <row r="47" spans="1:6" x14ac:dyDescent="0.25">
      <c r="A47" s="173" t="s">
        <v>155</v>
      </c>
    </row>
  </sheetData>
  <printOptions horizontalCentered="1"/>
  <pageMargins left="0.5" right="0.5" top="1.5" bottom="0.75" header="0.75" footer="0.5"/>
  <pageSetup scale="75" orientation="portrait" r:id="rId1"/>
  <headerFooter>
    <oddHeader>&amp;C&amp;"Arial"&amp;10 &amp;BFLORIDA POWER &amp;&amp; LIGHT COMPANY&amp;B
&amp;B LINE LOSS STUDY&amp;B
&amp;B DEMAND LOSS EXPANSION FACTORS&amp;B
&amp;B December 2017 - ACTUALS&amp;B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showGridLines="0" showZeros="0" workbookViewId="0">
      <pane ySplit="3" topLeftCell="A4" activePane="bottomLeft" state="frozen"/>
      <selection pane="bottomLeft" activeCell="B1" sqref="B1:B2"/>
    </sheetView>
  </sheetViews>
  <sheetFormatPr defaultRowHeight="15" x14ac:dyDescent="0.25"/>
  <cols>
    <col min="1" max="1" width="0" hidden="1" customWidth="1"/>
    <col min="2" max="2" width="64.42578125" customWidth="1"/>
    <col min="3" max="5" width="15.5703125" customWidth="1"/>
  </cols>
  <sheetData>
    <row r="1" spans="1:5" x14ac:dyDescent="0.25">
      <c r="B1" s="363" t="s">
        <v>236</v>
      </c>
    </row>
    <row r="2" spans="1:5" x14ac:dyDescent="0.25">
      <c r="B2" s="363" t="s">
        <v>233</v>
      </c>
    </row>
    <row r="3" spans="1:5" ht="25.5" x14ac:dyDescent="0.25">
      <c r="A3" s="99" t="s">
        <v>49</v>
      </c>
      <c r="B3" s="99" t="s">
        <v>50</v>
      </c>
      <c r="C3" s="99" t="s">
        <v>51</v>
      </c>
      <c r="D3" s="99" t="s">
        <v>52</v>
      </c>
      <c r="E3" s="99" t="s">
        <v>53</v>
      </c>
    </row>
    <row r="4" spans="1:5" x14ac:dyDescent="0.25">
      <c r="A4" s="100" t="s">
        <v>54</v>
      </c>
    </row>
    <row r="5" spans="1:5" x14ac:dyDescent="0.25">
      <c r="A5" s="100" t="s">
        <v>55</v>
      </c>
      <c r="B5" s="101" t="s">
        <v>56</v>
      </c>
      <c r="C5" s="102">
        <v>0</v>
      </c>
      <c r="D5" s="102">
        <v>0</v>
      </c>
      <c r="E5" s="103">
        <v>128438432</v>
      </c>
    </row>
    <row r="6" spans="1:5" x14ac:dyDescent="0.25">
      <c r="A6" s="100" t="s">
        <v>57</v>
      </c>
      <c r="B6" s="101" t="s">
        <v>58</v>
      </c>
      <c r="C6" s="102">
        <f>0</f>
        <v>0</v>
      </c>
      <c r="D6" s="102">
        <f>0</f>
        <v>0</v>
      </c>
      <c r="E6" s="103">
        <f>0</f>
        <v>0</v>
      </c>
    </row>
    <row r="7" spans="1:5" x14ac:dyDescent="0.25">
      <c r="A7" s="100" t="s">
        <v>59</v>
      </c>
      <c r="B7" s="104" t="s">
        <v>60</v>
      </c>
      <c r="C7" s="102">
        <f>0</f>
        <v>0</v>
      </c>
      <c r="D7" s="102">
        <f>0</f>
        <v>0</v>
      </c>
      <c r="E7" s="103">
        <f>0</f>
        <v>0</v>
      </c>
    </row>
    <row r="8" spans="1:5" x14ac:dyDescent="0.25">
      <c r="A8" s="100" t="s">
        <v>61</v>
      </c>
      <c r="B8" s="105" t="s">
        <v>62</v>
      </c>
      <c r="C8" s="106">
        <v>254662.7</v>
      </c>
      <c r="D8" s="102">
        <v>0</v>
      </c>
      <c r="E8" s="103">
        <v>-254662.7</v>
      </c>
    </row>
    <row r="9" spans="1:5" x14ac:dyDescent="0.25">
      <c r="A9" s="100" t="s">
        <v>63</v>
      </c>
      <c r="B9" s="101" t="s">
        <v>58</v>
      </c>
      <c r="C9" s="102">
        <f>0</f>
        <v>0</v>
      </c>
      <c r="D9" s="102">
        <f>0</f>
        <v>0</v>
      </c>
      <c r="E9" s="103">
        <f>0</f>
        <v>0</v>
      </c>
    </row>
    <row r="10" spans="1:5" x14ac:dyDescent="0.25">
      <c r="A10" s="100" t="s">
        <v>64</v>
      </c>
      <c r="B10" s="107" t="s">
        <v>65</v>
      </c>
      <c r="C10" s="102">
        <v>43199</v>
      </c>
      <c r="D10" s="102">
        <v>0</v>
      </c>
      <c r="E10" s="103">
        <v>0</v>
      </c>
    </row>
    <row r="11" spans="1:5" x14ac:dyDescent="0.25">
      <c r="A11" s="100" t="s">
        <v>66</v>
      </c>
      <c r="B11" s="108" t="s">
        <v>67</v>
      </c>
      <c r="C11" s="109">
        <v>1916613.60354119</v>
      </c>
      <c r="D11" s="102">
        <v>0</v>
      </c>
      <c r="E11" s="103">
        <v>0</v>
      </c>
    </row>
    <row r="12" spans="1:5" x14ac:dyDescent="0.25">
      <c r="A12" s="100" t="s">
        <v>68</v>
      </c>
      <c r="B12" s="110" t="s">
        <v>69</v>
      </c>
      <c r="C12" s="111">
        <v>1959812.60354119</v>
      </c>
      <c r="D12" s="102">
        <v>0</v>
      </c>
      <c r="E12" s="103">
        <v>-1959812.60354119</v>
      </c>
    </row>
    <row r="13" spans="1:5" x14ac:dyDescent="0.25">
      <c r="A13" s="100" t="s">
        <v>70</v>
      </c>
      <c r="B13" s="101" t="s">
        <v>58</v>
      </c>
      <c r="C13" s="102">
        <f>0</f>
        <v>0</v>
      </c>
      <c r="D13" s="102">
        <f>0</f>
        <v>0</v>
      </c>
      <c r="E13" s="103">
        <f>0</f>
        <v>0</v>
      </c>
    </row>
    <row r="14" spans="1:5" x14ac:dyDescent="0.25">
      <c r="A14" s="100" t="s">
        <v>71</v>
      </c>
      <c r="B14" s="112" t="s">
        <v>72</v>
      </c>
      <c r="C14" s="113">
        <v>476293.60800000001</v>
      </c>
      <c r="D14" s="102">
        <v>0</v>
      </c>
      <c r="E14" s="103">
        <v>-476293.60800000001</v>
      </c>
    </row>
    <row r="15" spans="1:5" x14ac:dyDescent="0.25">
      <c r="A15" s="100" t="s">
        <v>73</v>
      </c>
      <c r="B15" s="101" t="s">
        <v>58</v>
      </c>
      <c r="C15" s="102">
        <f>0</f>
        <v>0</v>
      </c>
      <c r="D15" s="102">
        <f>0</f>
        <v>0</v>
      </c>
      <c r="E15" s="103">
        <f>0</f>
        <v>0</v>
      </c>
    </row>
    <row r="16" spans="1:5" x14ac:dyDescent="0.25">
      <c r="A16" s="100" t="s">
        <v>74</v>
      </c>
      <c r="B16" s="114" t="s">
        <v>75</v>
      </c>
      <c r="C16" s="102" t="s">
        <v>58</v>
      </c>
      <c r="D16" s="102" t="s">
        <v>58</v>
      </c>
      <c r="E16" s="103" t="s">
        <v>58</v>
      </c>
    </row>
    <row r="17" spans="1:5" x14ac:dyDescent="0.25">
      <c r="A17" s="100" t="s">
        <v>76</v>
      </c>
      <c r="B17" s="115" t="s">
        <v>77</v>
      </c>
      <c r="C17" s="102">
        <v>808674.33806572203</v>
      </c>
      <c r="D17" s="102">
        <v>0</v>
      </c>
      <c r="E17" s="103">
        <v>0</v>
      </c>
    </row>
    <row r="18" spans="1:5" x14ac:dyDescent="0.25">
      <c r="A18" s="100" t="s">
        <v>78</v>
      </c>
      <c r="B18" s="101" t="s">
        <v>58</v>
      </c>
      <c r="C18" s="102">
        <f>0</f>
        <v>0</v>
      </c>
      <c r="D18" s="102">
        <f>0</f>
        <v>0</v>
      </c>
      <c r="E18" s="103">
        <f>0</f>
        <v>0</v>
      </c>
    </row>
    <row r="19" spans="1:5" x14ac:dyDescent="0.25">
      <c r="A19" s="100" t="s">
        <v>79</v>
      </c>
      <c r="B19" s="116" t="s">
        <v>80</v>
      </c>
      <c r="C19" s="102">
        <v>1557362.44134547</v>
      </c>
      <c r="D19" s="102">
        <v>0</v>
      </c>
      <c r="E19" s="103">
        <v>0</v>
      </c>
    </row>
    <row r="20" spans="1:5" x14ac:dyDescent="0.25">
      <c r="A20" s="100" t="s">
        <v>81</v>
      </c>
      <c r="B20" s="101" t="s">
        <v>58</v>
      </c>
      <c r="C20" s="102">
        <f>0</f>
        <v>0</v>
      </c>
      <c r="D20" s="102">
        <f>0</f>
        <v>0</v>
      </c>
      <c r="E20" s="103">
        <f>0</f>
        <v>0</v>
      </c>
    </row>
    <row r="21" spans="1:5" x14ac:dyDescent="0.25">
      <c r="A21" s="100" t="s">
        <v>82</v>
      </c>
      <c r="B21" s="117" t="s">
        <v>83</v>
      </c>
      <c r="C21" s="118">
        <v>669633.62504761759</v>
      </c>
      <c r="D21" s="102">
        <v>0</v>
      </c>
      <c r="E21" s="103">
        <v>0</v>
      </c>
    </row>
    <row r="22" spans="1:5" x14ac:dyDescent="0.25">
      <c r="A22" s="100" t="s">
        <v>84</v>
      </c>
      <c r="B22" s="101" t="s">
        <v>58</v>
      </c>
      <c r="C22" s="102">
        <f>0</f>
        <v>0</v>
      </c>
      <c r="D22" s="102">
        <f>0</f>
        <v>0</v>
      </c>
      <c r="E22" s="103">
        <f>0</f>
        <v>0</v>
      </c>
    </row>
    <row r="23" spans="1:5" x14ac:dyDescent="0.25">
      <c r="A23" s="100" t="s">
        <v>85</v>
      </c>
      <c r="B23" s="119" t="s">
        <v>86</v>
      </c>
      <c r="C23" s="120">
        <v>3035670.4044588096</v>
      </c>
      <c r="D23" s="102">
        <v>0</v>
      </c>
      <c r="E23" s="121">
        <v>-3035670.4044588096</v>
      </c>
    </row>
    <row r="24" spans="1:5" x14ac:dyDescent="0.25">
      <c r="A24" s="100" t="s">
        <v>87</v>
      </c>
      <c r="B24" s="101" t="s">
        <v>58</v>
      </c>
      <c r="C24" s="102">
        <f>0</f>
        <v>0</v>
      </c>
      <c r="D24" s="102">
        <f>0</f>
        <v>0</v>
      </c>
      <c r="E24" s="103">
        <f>0</f>
        <v>0</v>
      </c>
    </row>
    <row r="25" spans="1:5" x14ac:dyDescent="0.25">
      <c r="A25" s="100" t="s">
        <v>88</v>
      </c>
      <c r="B25" s="101" t="s">
        <v>89</v>
      </c>
      <c r="C25" s="122">
        <v>5726439.3159999996</v>
      </c>
      <c r="D25" s="102">
        <v>0</v>
      </c>
      <c r="E25" s="103">
        <v>0</v>
      </c>
    </row>
    <row r="26" spans="1:5" x14ac:dyDescent="0.25">
      <c r="A26" s="100" t="s">
        <v>90</v>
      </c>
      <c r="B26" s="101" t="s">
        <v>58</v>
      </c>
      <c r="C26" s="102">
        <f>0</f>
        <v>0</v>
      </c>
      <c r="D26" s="102">
        <f>0</f>
        <v>0</v>
      </c>
      <c r="E26" s="103">
        <f>0</f>
        <v>0</v>
      </c>
    </row>
    <row r="27" spans="1:5" x14ac:dyDescent="0.25">
      <c r="A27" s="100" t="s">
        <v>91</v>
      </c>
      <c r="B27" s="101" t="s">
        <v>92</v>
      </c>
      <c r="C27" s="123">
        <f>SUM(C5:C26)</f>
        <v>16448361.639999999</v>
      </c>
      <c r="D27" s="102">
        <f>SUM(D5:D26)</f>
        <v>0</v>
      </c>
      <c r="E27" s="103">
        <f>SUM(E5:E26)</f>
        <v>122711992.684</v>
      </c>
    </row>
    <row r="28" spans="1:5" x14ac:dyDescent="0.25">
      <c r="A28" s="100" t="s">
        <v>93</v>
      </c>
      <c r="B28" s="101" t="s">
        <v>58</v>
      </c>
      <c r="C28" s="102" t="s">
        <v>58</v>
      </c>
      <c r="D28" s="102" t="s">
        <v>58</v>
      </c>
      <c r="E28" s="103" t="s">
        <v>58</v>
      </c>
    </row>
    <row r="29" spans="1:5" x14ac:dyDescent="0.25">
      <c r="A29" s="100" t="s">
        <v>94</v>
      </c>
      <c r="B29" s="124" t="s">
        <v>95</v>
      </c>
      <c r="C29" s="102" t="s">
        <v>58</v>
      </c>
      <c r="D29" s="102" t="s">
        <v>58</v>
      </c>
      <c r="E29" s="103" t="s">
        <v>58</v>
      </c>
    </row>
    <row r="30" spans="1:5" x14ac:dyDescent="0.25">
      <c r="A30" s="100" t="s">
        <v>96</v>
      </c>
      <c r="B30" s="125" t="s">
        <v>97</v>
      </c>
      <c r="C30" s="102">
        <f>0</f>
        <v>0</v>
      </c>
      <c r="D30" s="102">
        <f>0</f>
        <v>0</v>
      </c>
      <c r="E30" s="103">
        <f>0</f>
        <v>0</v>
      </c>
    </row>
    <row r="31" spans="1:5" x14ac:dyDescent="0.25">
      <c r="A31" s="100" t="s">
        <v>98</v>
      </c>
      <c r="B31" s="126" t="s">
        <v>13</v>
      </c>
      <c r="C31" s="102">
        <v>0</v>
      </c>
      <c r="D31" s="102">
        <v>1670954.3658213837</v>
      </c>
      <c r="E31" s="103">
        <v>0</v>
      </c>
    </row>
    <row r="32" spans="1:5" x14ac:dyDescent="0.25">
      <c r="A32" s="100" t="s">
        <v>99</v>
      </c>
      <c r="B32" s="127" t="s">
        <v>8</v>
      </c>
      <c r="C32" s="102">
        <v>0</v>
      </c>
      <c r="D32" s="102">
        <v>2579339.3791720523</v>
      </c>
      <c r="E32" s="103">
        <v>0</v>
      </c>
    </row>
    <row r="33" spans="1:5" x14ac:dyDescent="0.25">
      <c r="A33" s="100" t="s">
        <v>100</v>
      </c>
      <c r="B33" s="128" t="s">
        <v>9</v>
      </c>
      <c r="C33" s="102">
        <v>0</v>
      </c>
      <c r="D33" s="129">
        <v>104263300.61400655</v>
      </c>
      <c r="E33" s="103">
        <v>0</v>
      </c>
    </row>
    <row r="34" spans="1:5" x14ac:dyDescent="0.25">
      <c r="A34" s="100" t="s">
        <v>101</v>
      </c>
      <c r="B34" s="130" t="s">
        <v>102</v>
      </c>
      <c r="C34" s="102">
        <f>SUM(C31:C33)</f>
        <v>0</v>
      </c>
      <c r="D34" s="102">
        <f>SUM(D31:D33)</f>
        <v>108513594.35899998</v>
      </c>
      <c r="E34" s="103">
        <f>SUM(E31:E33)</f>
        <v>0</v>
      </c>
    </row>
    <row r="35" spans="1:5" x14ac:dyDescent="0.25">
      <c r="A35" s="100" t="s">
        <v>103</v>
      </c>
      <c r="B35" s="101" t="s">
        <v>58</v>
      </c>
      <c r="C35" s="102" t="s">
        <v>58</v>
      </c>
      <c r="D35" s="102" t="s">
        <v>58</v>
      </c>
      <c r="E35" s="103" t="s">
        <v>58</v>
      </c>
    </row>
    <row r="36" spans="1:5" x14ac:dyDescent="0.25">
      <c r="A36" s="100" t="s">
        <v>104</v>
      </c>
      <c r="B36" s="131" t="s">
        <v>105</v>
      </c>
      <c r="C36" s="102">
        <f>0</f>
        <v>0</v>
      </c>
      <c r="D36" s="102">
        <f>0</f>
        <v>0</v>
      </c>
      <c r="E36" s="103">
        <f>0</f>
        <v>0</v>
      </c>
    </row>
    <row r="37" spans="1:5" x14ac:dyDescent="0.25">
      <c r="A37" s="100" t="s">
        <v>106</v>
      </c>
      <c r="B37" s="132" t="s">
        <v>13</v>
      </c>
      <c r="C37" s="102">
        <v>0</v>
      </c>
      <c r="D37" s="133">
        <v>6378696.3250000002</v>
      </c>
      <c r="E37" s="103">
        <v>0</v>
      </c>
    </row>
    <row r="38" spans="1:5" x14ac:dyDescent="0.25">
      <c r="A38" s="100" t="s">
        <v>107</v>
      </c>
      <c r="B38" s="134" t="s">
        <v>108</v>
      </c>
      <c r="C38" s="102">
        <f>SUM(C37:C37)</f>
        <v>0</v>
      </c>
      <c r="D38" s="102">
        <f>SUM(D37:D37)</f>
        <v>6378696.3250000002</v>
      </c>
      <c r="E38" s="103">
        <f>SUM(E37:E37)</f>
        <v>0</v>
      </c>
    </row>
    <row r="39" spans="1:5" x14ac:dyDescent="0.25">
      <c r="A39" s="100" t="s">
        <v>109</v>
      </c>
      <c r="B39" s="101" t="s">
        <v>58</v>
      </c>
      <c r="C39" s="102" t="s">
        <v>58</v>
      </c>
      <c r="D39" s="102" t="s">
        <v>58</v>
      </c>
      <c r="E39" s="103" t="s">
        <v>58</v>
      </c>
    </row>
    <row r="40" spans="1:5" x14ac:dyDescent="0.25">
      <c r="A40" s="100" t="s">
        <v>110</v>
      </c>
      <c r="B40" s="135" t="s">
        <v>111</v>
      </c>
      <c r="C40" s="102">
        <v>0</v>
      </c>
      <c r="D40" s="102">
        <v>0</v>
      </c>
      <c r="E40" s="103">
        <v>-114892290.68399999</v>
      </c>
    </row>
    <row r="41" spans="1:5" x14ac:dyDescent="0.25">
      <c r="A41" s="100" t="s">
        <v>112</v>
      </c>
      <c r="B41" s="101" t="s">
        <v>58</v>
      </c>
      <c r="C41" s="102">
        <f>0</f>
        <v>0</v>
      </c>
      <c r="D41" s="102">
        <f>0</f>
        <v>0</v>
      </c>
      <c r="E41" s="103">
        <f>0</f>
        <v>0</v>
      </c>
    </row>
    <row r="42" spans="1:5" x14ac:dyDescent="0.25">
      <c r="A42" s="100" t="s">
        <v>113</v>
      </c>
      <c r="B42" s="136" t="s">
        <v>42</v>
      </c>
      <c r="C42" s="102">
        <v>0</v>
      </c>
      <c r="D42" s="102">
        <v>0</v>
      </c>
      <c r="E42" s="103">
        <v>-126388</v>
      </c>
    </row>
    <row r="43" spans="1:5" x14ac:dyDescent="0.25">
      <c r="A43" s="100" t="s">
        <v>114</v>
      </c>
      <c r="B43" s="101" t="s">
        <v>58</v>
      </c>
      <c r="C43" s="102">
        <f>0</f>
        <v>0</v>
      </c>
      <c r="D43" s="102">
        <f>0</f>
        <v>0</v>
      </c>
      <c r="E43" s="103">
        <f>0</f>
        <v>0</v>
      </c>
    </row>
    <row r="44" spans="1:5" x14ac:dyDescent="0.25">
      <c r="A44" s="100" t="s">
        <v>115</v>
      </c>
      <c r="B44" s="137" t="s">
        <v>116</v>
      </c>
      <c r="C44" s="102">
        <v>0</v>
      </c>
      <c r="D44" s="102">
        <v>0</v>
      </c>
      <c r="E44" s="103">
        <v>-7693314</v>
      </c>
    </row>
    <row r="45" spans="1:5" x14ac:dyDescent="0.25">
      <c r="A45" s="100" t="s">
        <v>117</v>
      </c>
      <c r="B45" s="101" t="s">
        <v>58</v>
      </c>
      <c r="C45" s="102">
        <f>0</f>
        <v>0</v>
      </c>
      <c r="D45" s="102">
        <f>0</f>
        <v>0</v>
      </c>
      <c r="E45" s="103">
        <f>0</f>
        <v>0</v>
      </c>
    </row>
    <row r="46" spans="1:5" x14ac:dyDescent="0.25">
      <c r="A46" s="100" t="s">
        <v>118</v>
      </c>
      <c r="B46" s="101" t="s">
        <v>10</v>
      </c>
      <c r="C46" s="138">
        <f>SUM(C27:C45)</f>
        <v>16448361.639999999</v>
      </c>
      <c r="D46" s="139">
        <f>SUM(D27:D45)</f>
        <v>229784581.36799994</v>
      </c>
      <c r="E46" s="140">
        <f>SUM(E27:E45)</f>
        <v>1.4901161193847656E-8</v>
      </c>
    </row>
    <row r="47" spans="1:5" x14ac:dyDescent="0.25">
      <c r="A47" s="100" t="s">
        <v>119</v>
      </c>
      <c r="B47" s="101" t="s">
        <v>58</v>
      </c>
      <c r="C47" s="102" t="s">
        <v>58</v>
      </c>
      <c r="D47" s="102" t="s">
        <v>58</v>
      </c>
      <c r="E47" s="103" t="s">
        <v>58</v>
      </c>
    </row>
    <row r="48" spans="1:5" x14ac:dyDescent="0.25">
      <c r="A48" s="100" t="s">
        <v>120</v>
      </c>
      <c r="B48" s="141" t="s">
        <v>58</v>
      </c>
    </row>
    <row r="49" spans="1:2" x14ac:dyDescent="0.25">
      <c r="A49" s="100" t="s">
        <v>122</v>
      </c>
      <c r="B49" s="141" t="s">
        <v>121</v>
      </c>
    </row>
    <row r="50" spans="1:2" x14ac:dyDescent="0.25">
      <c r="A50" s="100" t="s">
        <v>124</v>
      </c>
      <c r="B50" s="141" t="s">
        <v>123</v>
      </c>
    </row>
    <row r="51" spans="1:2" x14ac:dyDescent="0.25">
      <c r="A51" s="100" t="s">
        <v>126</v>
      </c>
      <c r="B51" s="141" t="s">
        <v>125</v>
      </c>
    </row>
  </sheetData>
  <printOptions horizontalCentered="1"/>
  <pageMargins left="0.5" right="0.5" top="1.5" bottom="0.75" header="0.75" footer="0.3"/>
  <pageSetup scale="75" orientation="portrait" r:id="rId1"/>
  <headerFooter>
    <oddHeader>&amp;C&amp;"Arial"&amp;10 &amp;BFLORIDA POWER &amp;&amp; LIGHT COMPANY&amp;B
&amp;B LINE LOSS STUDY&amp;B
&amp;B ENERGY LOSSES, SALES, COMPANY USE AND WHEELING&amp;B
&amp;B December 2017 - ACTUALS&amp;B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showGridLines="0" showZeros="0" workbookViewId="0">
      <pane ySplit="3" topLeftCell="A4" activePane="bottomLeft" state="frozen"/>
      <selection pane="bottomLeft" activeCell="B1" sqref="B1:B2"/>
    </sheetView>
  </sheetViews>
  <sheetFormatPr defaultRowHeight="15" x14ac:dyDescent="0.25"/>
  <cols>
    <col min="1" max="1" width="0" hidden="1" customWidth="1"/>
    <col min="2" max="2" width="66.42578125" customWidth="1"/>
    <col min="3" max="6" width="13.7109375" customWidth="1"/>
  </cols>
  <sheetData>
    <row r="1" spans="1:6" x14ac:dyDescent="0.25">
      <c r="B1" s="363" t="s">
        <v>237</v>
      </c>
    </row>
    <row r="2" spans="1:6" x14ac:dyDescent="0.25">
      <c r="B2" s="363" t="s">
        <v>233</v>
      </c>
    </row>
    <row r="3" spans="1:6" ht="38.25" x14ac:dyDescent="0.25">
      <c r="A3" s="208" t="s">
        <v>49</v>
      </c>
      <c r="B3" s="208" t="s">
        <v>171</v>
      </c>
      <c r="C3" s="208" t="s">
        <v>172</v>
      </c>
      <c r="D3" s="208" t="s">
        <v>173</v>
      </c>
      <c r="E3" s="208" t="s">
        <v>174</v>
      </c>
      <c r="F3" s="208" t="s">
        <v>175</v>
      </c>
    </row>
    <row r="4" spans="1:6" x14ac:dyDescent="0.25">
      <c r="A4" s="209" t="s">
        <v>54</v>
      </c>
    </row>
    <row r="5" spans="1:6" x14ac:dyDescent="0.25">
      <c r="A5" s="209" t="s">
        <v>55</v>
      </c>
      <c r="B5" s="210" t="s">
        <v>176</v>
      </c>
      <c r="C5" s="211">
        <v>0</v>
      </c>
      <c r="D5" s="212">
        <v>1.0213776498495919</v>
      </c>
      <c r="E5" s="212">
        <v>1.0171958914538382</v>
      </c>
      <c r="F5" s="213">
        <v>1.6905191613840222E-2</v>
      </c>
    </row>
    <row r="6" spans="1:6" x14ac:dyDescent="0.25">
      <c r="A6" s="209" t="s">
        <v>57</v>
      </c>
      <c r="B6" s="214" t="s">
        <v>58</v>
      </c>
      <c r="C6" s="211">
        <f>0</f>
        <v>0</v>
      </c>
      <c r="D6" s="212">
        <f>0</f>
        <v>0</v>
      </c>
      <c r="E6" s="212">
        <f>0</f>
        <v>0</v>
      </c>
      <c r="F6" s="213">
        <f>0</f>
        <v>0</v>
      </c>
    </row>
    <row r="7" spans="1:6" x14ac:dyDescent="0.25">
      <c r="A7" s="209" t="s">
        <v>59</v>
      </c>
      <c r="B7" s="214" t="s">
        <v>177</v>
      </c>
      <c r="C7" s="211">
        <v>0</v>
      </c>
      <c r="D7" s="212">
        <v>1.0368539601645059</v>
      </c>
      <c r="E7" s="212">
        <v>1.0291657788800952</v>
      </c>
      <c r="F7" s="213">
        <v>2.8339242791217221E-2</v>
      </c>
    </row>
    <row r="8" spans="1:6" x14ac:dyDescent="0.25">
      <c r="A8" s="209" t="s">
        <v>61</v>
      </c>
      <c r="B8" s="214" t="s">
        <v>58</v>
      </c>
      <c r="C8" s="211">
        <f>0</f>
        <v>0</v>
      </c>
      <c r="D8" s="212">
        <f>0</f>
        <v>0</v>
      </c>
      <c r="E8" s="212">
        <f>0</f>
        <v>0</v>
      </c>
      <c r="F8" s="213">
        <f>0</f>
        <v>0</v>
      </c>
    </row>
    <row r="9" spans="1:6" x14ac:dyDescent="0.25">
      <c r="A9" s="209" t="s">
        <v>63</v>
      </c>
      <c r="B9" s="214" t="s">
        <v>178</v>
      </c>
      <c r="C9" s="211">
        <v>0</v>
      </c>
      <c r="D9" s="212">
        <v>1.0653721867381469</v>
      </c>
      <c r="E9" s="212">
        <v>1.0511214736586005</v>
      </c>
      <c r="F9" s="213">
        <v>4.8635171994597229E-2</v>
      </c>
    </row>
    <row r="10" spans="1:6" x14ac:dyDescent="0.25">
      <c r="A10" s="209" t="s">
        <v>64</v>
      </c>
      <c r="B10" s="214" t="s">
        <v>58</v>
      </c>
      <c r="C10" s="211">
        <f>0</f>
        <v>0</v>
      </c>
      <c r="D10" s="212">
        <f>0</f>
        <v>0</v>
      </c>
      <c r="E10" s="212">
        <f>0</f>
        <v>0</v>
      </c>
      <c r="F10" s="213">
        <f>0</f>
        <v>0</v>
      </c>
    </row>
    <row r="11" spans="1:6" x14ac:dyDescent="0.25">
      <c r="A11" s="209" t="s">
        <v>66</v>
      </c>
      <c r="B11" s="215" t="s">
        <v>58</v>
      </c>
      <c r="C11" s="216">
        <f>0</f>
        <v>0</v>
      </c>
      <c r="D11" s="217">
        <f>0</f>
        <v>0</v>
      </c>
      <c r="E11" s="218">
        <f>0</f>
        <v>0</v>
      </c>
      <c r="F11" s="219">
        <f>0</f>
        <v>0</v>
      </c>
    </row>
    <row r="12" spans="1:6" x14ac:dyDescent="0.25">
      <c r="A12" s="209" t="s">
        <v>68</v>
      </c>
      <c r="B12" s="214" t="s">
        <v>58</v>
      </c>
      <c r="C12" s="211" t="s">
        <v>58</v>
      </c>
      <c r="D12" s="212" t="s">
        <v>58</v>
      </c>
      <c r="E12" s="212" t="s">
        <v>58</v>
      </c>
      <c r="F12" s="213" t="s">
        <v>58</v>
      </c>
    </row>
    <row r="13" spans="1:6" x14ac:dyDescent="0.25">
      <c r="A13" s="209" t="s">
        <v>70</v>
      </c>
      <c r="B13" s="214" t="s">
        <v>58</v>
      </c>
      <c r="C13" s="211" t="s">
        <v>58</v>
      </c>
      <c r="D13" s="212" t="s">
        <v>58</v>
      </c>
      <c r="E13" s="212" t="s">
        <v>58</v>
      </c>
      <c r="F13" s="213" t="s">
        <v>58</v>
      </c>
    </row>
    <row r="14" spans="1:6" x14ac:dyDescent="0.25">
      <c r="A14" s="209" t="s">
        <v>71</v>
      </c>
      <c r="B14" s="220" t="s">
        <v>179</v>
      </c>
      <c r="C14" s="221">
        <f>0</f>
        <v>0</v>
      </c>
      <c r="D14" s="212">
        <f>0</f>
        <v>0</v>
      </c>
      <c r="E14" s="212">
        <f>0</f>
        <v>0</v>
      </c>
      <c r="F14" s="213">
        <f>0</f>
        <v>0</v>
      </c>
    </row>
    <row r="15" spans="1:6" x14ac:dyDescent="0.25">
      <c r="A15" s="209" t="s">
        <v>73</v>
      </c>
      <c r="B15" s="222" t="s">
        <v>180</v>
      </c>
      <c r="C15" s="211">
        <v>26293906.425117899</v>
      </c>
      <c r="D15" s="212">
        <v>0</v>
      </c>
      <c r="E15" s="212">
        <v>0</v>
      </c>
      <c r="F15" s="213">
        <v>0</v>
      </c>
    </row>
    <row r="16" spans="1:6" x14ac:dyDescent="0.25">
      <c r="A16" s="209" t="s">
        <v>74</v>
      </c>
      <c r="B16" s="223" t="s">
        <v>181</v>
      </c>
      <c r="C16" s="211">
        <v>8760</v>
      </c>
      <c r="D16" s="212">
        <v>0</v>
      </c>
      <c r="E16" s="212">
        <v>0</v>
      </c>
      <c r="F16" s="213">
        <v>0</v>
      </c>
    </row>
    <row r="17" spans="1:6" x14ac:dyDescent="0.25">
      <c r="A17" s="209" t="s">
        <v>76</v>
      </c>
      <c r="B17" s="224" t="s">
        <v>182</v>
      </c>
      <c r="C17" s="211">
        <v>4178.4650833333335</v>
      </c>
      <c r="D17" s="212">
        <v>0</v>
      </c>
      <c r="E17" s="212">
        <v>0</v>
      </c>
      <c r="F17" s="213">
        <v>0</v>
      </c>
    </row>
    <row r="18" spans="1:6" x14ac:dyDescent="0.25">
      <c r="A18" s="209" t="s">
        <v>78</v>
      </c>
      <c r="B18" s="225" t="s">
        <v>183</v>
      </c>
      <c r="C18" s="226">
        <v>0.71834691246416382</v>
      </c>
      <c r="D18" s="227">
        <v>0</v>
      </c>
      <c r="E18" s="227">
        <v>0</v>
      </c>
      <c r="F18" s="228">
        <v>0</v>
      </c>
    </row>
    <row r="19" spans="1:6" x14ac:dyDescent="0.25">
      <c r="A19" s="209" t="s">
        <v>79</v>
      </c>
      <c r="B19" s="214" t="s">
        <v>58</v>
      </c>
      <c r="C19" s="211">
        <f>0</f>
        <v>0</v>
      </c>
      <c r="D19" s="212">
        <f>0</f>
        <v>0</v>
      </c>
      <c r="E19" s="212">
        <f>0</f>
        <v>0</v>
      </c>
      <c r="F19" s="213">
        <f>0</f>
        <v>0</v>
      </c>
    </row>
    <row r="20" spans="1:6" x14ac:dyDescent="0.25">
      <c r="A20" s="209" t="s">
        <v>81</v>
      </c>
      <c r="B20" s="229" t="s">
        <v>184</v>
      </c>
      <c r="C20" s="230">
        <v>126388</v>
      </c>
      <c r="D20" s="212">
        <v>0</v>
      </c>
      <c r="E20" s="212">
        <v>0</v>
      </c>
      <c r="F20" s="213">
        <v>0</v>
      </c>
    </row>
    <row r="21" spans="1:6" x14ac:dyDescent="0.25">
      <c r="A21" s="209" t="s">
        <v>82</v>
      </c>
      <c r="B21" s="231" t="s">
        <v>181</v>
      </c>
      <c r="C21" s="211">
        <v>8760</v>
      </c>
      <c r="D21" s="212">
        <v>0</v>
      </c>
      <c r="E21" s="212">
        <v>0</v>
      </c>
      <c r="F21" s="213">
        <v>0</v>
      </c>
    </row>
    <row r="22" spans="1:6" x14ac:dyDescent="0.25">
      <c r="A22" s="209" t="s">
        <v>84</v>
      </c>
      <c r="B22" s="232" t="s">
        <v>185</v>
      </c>
      <c r="C22" s="233">
        <v>0.71834691246416382</v>
      </c>
      <c r="D22" s="212">
        <v>0</v>
      </c>
      <c r="E22" s="212">
        <v>0</v>
      </c>
      <c r="F22" s="213">
        <v>0</v>
      </c>
    </row>
    <row r="23" spans="1:6" x14ac:dyDescent="0.25">
      <c r="A23" s="209" t="s">
        <v>85</v>
      </c>
      <c r="B23" s="234" t="s">
        <v>186</v>
      </c>
      <c r="C23" s="235">
        <v>20.084799740819239</v>
      </c>
      <c r="D23" s="236">
        <v>0</v>
      </c>
      <c r="E23" s="236">
        <v>0</v>
      </c>
      <c r="F23" s="237">
        <v>0</v>
      </c>
    </row>
    <row r="24" spans="1:6" x14ac:dyDescent="0.25">
      <c r="A24" s="209" t="s">
        <v>87</v>
      </c>
      <c r="B24" s="214" t="s">
        <v>58</v>
      </c>
      <c r="C24" s="211">
        <f>0</f>
        <v>0</v>
      </c>
      <c r="D24" s="212">
        <f>0</f>
        <v>0</v>
      </c>
      <c r="E24" s="212">
        <f>0</f>
        <v>0</v>
      </c>
      <c r="F24" s="213">
        <f>0</f>
        <v>0</v>
      </c>
    </row>
    <row r="25" spans="1:6" x14ac:dyDescent="0.25">
      <c r="A25" s="209" t="s">
        <v>88</v>
      </c>
      <c r="B25" s="238" t="s">
        <v>58</v>
      </c>
      <c r="C25" s="239" t="s">
        <v>58</v>
      </c>
      <c r="D25" s="240" t="s">
        <v>58</v>
      </c>
      <c r="E25" s="241" t="s">
        <v>58</v>
      </c>
      <c r="F25" s="242" t="s">
        <v>58</v>
      </c>
    </row>
    <row r="26" spans="1:6" x14ac:dyDescent="0.25">
      <c r="A26" s="209" t="s">
        <v>90</v>
      </c>
      <c r="B26" s="214" t="s">
        <v>58</v>
      </c>
      <c r="C26" s="211" t="s">
        <v>58</v>
      </c>
      <c r="D26" s="212" t="s">
        <v>58</v>
      </c>
      <c r="E26" s="212" t="s">
        <v>58</v>
      </c>
      <c r="F26" s="213" t="s">
        <v>58</v>
      </c>
    </row>
    <row r="27" spans="1:6" x14ac:dyDescent="0.25">
      <c r="A27" s="209" t="s">
        <v>91</v>
      </c>
      <c r="B27" s="214" t="s">
        <v>58</v>
      </c>
      <c r="C27" s="211" t="s">
        <v>58</v>
      </c>
      <c r="D27" s="212" t="s">
        <v>58</v>
      </c>
      <c r="E27" s="212" t="s">
        <v>58</v>
      </c>
      <c r="F27" s="213" t="s">
        <v>58</v>
      </c>
    </row>
    <row r="28" spans="1:6" x14ac:dyDescent="0.25">
      <c r="A28" s="209" t="s">
        <v>93</v>
      </c>
      <c r="B28" s="243" t="s">
        <v>187</v>
      </c>
      <c r="C28" s="244" t="s">
        <v>58</v>
      </c>
      <c r="D28" s="212" t="s">
        <v>58</v>
      </c>
      <c r="E28" s="212" t="s">
        <v>58</v>
      </c>
      <c r="F28" s="213" t="s">
        <v>58</v>
      </c>
    </row>
    <row r="29" spans="1:6" x14ac:dyDescent="0.25">
      <c r="A29" s="209" t="s">
        <v>94</v>
      </c>
      <c r="B29" s="245" t="s">
        <v>188</v>
      </c>
      <c r="C29" s="211">
        <v>120745118</v>
      </c>
      <c r="D29" s="212">
        <v>0</v>
      </c>
      <c r="E29" s="212">
        <v>0</v>
      </c>
      <c r="F29" s="213">
        <v>0</v>
      </c>
    </row>
    <row r="30" spans="1:6" x14ac:dyDescent="0.25">
      <c r="A30" s="209" t="s">
        <v>96</v>
      </c>
      <c r="B30" s="214" t="s">
        <v>58</v>
      </c>
      <c r="C30" s="211">
        <f>0</f>
        <v>0</v>
      </c>
      <c r="D30" s="212">
        <f>0</f>
        <v>0</v>
      </c>
      <c r="E30" s="212">
        <f>0</f>
        <v>0</v>
      </c>
      <c r="F30" s="213">
        <f>0</f>
        <v>0</v>
      </c>
    </row>
    <row r="31" spans="1:6" x14ac:dyDescent="0.25">
      <c r="A31" s="209" t="s">
        <v>98</v>
      </c>
      <c r="B31" s="246" t="s">
        <v>189</v>
      </c>
      <c r="C31" s="211">
        <v>2355310</v>
      </c>
      <c r="D31" s="212">
        <v>0</v>
      </c>
      <c r="E31" s="212">
        <v>0</v>
      </c>
      <c r="F31" s="213">
        <v>0</v>
      </c>
    </row>
    <row r="32" spans="1:6" x14ac:dyDescent="0.25">
      <c r="A32" s="209" t="s">
        <v>99</v>
      </c>
      <c r="B32" s="247" t="s">
        <v>190</v>
      </c>
      <c r="C32" s="211">
        <v>551508</v>
      </c>
      <c r="D32" s="212">
        <v>0</v>
      </c>
      <c r="E32" s="212">
        <v>0</v>
      </c>
      <c r="F32" s="213">
        <v>0</v>
      </c>
    </row>
    <row r="33" spans="1:6" x14ac:dyDescent="0.25">
      <c r="A33" s="209" t="s">
        <v>100</v>
      </c>
      <c r="B33" s="248" t="s">
        <v>191</v>
      </c>
      <c r="C33" s="211">
        <v>4829695</v>
      </c>
      <c r="D33" s="212">
        <v>0</v>
      </c>
      <c r="E33" s="212">
        <v>0</v>
      </c>
      <c r="F33" s="213">
        <v>0</v>
      </c>
    </row>
    <row r="34" spans="1:6" x14ac:dyDescent="0.25">
      <c r="A34" s="209" t="s">
        <v>101</v>
      </c>
      <c r="B34" s="249" t="s">
        <v>192</v>
      </c>
      <c r="C34" s="211">
        <v>-19728</v>
      </c>
      <c r="D34" s="212">
        <v>0</v>
      </c>
      <c r="E34" s="212">
        <v>0</v>
      </c>
      <c r="F34" s="213">
        <v>0</v>
      </c>
    </row>
    <row r="35" spans="1:6" x14ac:dyDescent="0.25">
      <c r="A35" s="209" t="s">
        <v>103</v>
      </c>
      <c r="B35" s="250" t="s">
        <v>193</v>
      </c>
      <c r="C35" s="211">
        <v>-14104</v>
      </c>
      <c r="D35" s="212">
        <v>0</v>
      </c>
      <c r="E35" s="212">
        <v>0</v>
      </c>
      <c r="F35" s="213">
        <v>0</v>
      </c>
    </row>
    <row r="36" spans="1:6" x14ac:dyDescent="0.25">
      <c r="A36" s="209" t="s">
        <v>104</v>
      </c>
      <c r="B36" s="251" t="s">
        <v>194</v>
      </c>
      <c r="C36" s="211">
        <v>-9367</v>
      </c>
      <c r="D36" s="212">
        <v>0</v>
      </c>
      <c r="E36" s="212">
        <v>0</v>
      </c>
      <c r="F36" s="213">
        <v>0</v>
      </c>
    </row>
    <row r="37" spans="1:6" x14ac:dyDescent="0.25">
      <c r="A37" s="209" t="s">
        <v>106</v>
      </c>
      <c r="B37" s="252" t="s">
        <v>195</v>
      </c>
      <c r="C37" s="253">
        <v>7693314</v>
      </c>
      <c r="D37" s="254">
        <v>0</v>
      </c>
      <c r="E37" s="254">
        <v>0</v>
      </c>
      <c r="F37" s="255">
        <v>0</v>
      </c>
    </row>
    <row r="38" spans="1:6" x14ac:dyDescent="0.25">
      <c r="A38" s="209" t="s">
        <v>107</v>
      </c>
      <c r="B38" s="214" t="s">
        <v>58</v>
      </c>
      <c r="C38" s="211">
        <f>0</f>
        <v>0</v>
      </c>
      <c r="D38" s="212">
        <f>0</f>
        <v>0</v>
      </c>
      <c r="E38" s="212">
        <f>0</f>
        <v>0</v>
      </c>
      <c r="F38" s="213">
        <f>0</f>
        <v>0</v>
      </c>
    </row>
    <row r="39" spans="1:6" x14ac:dyDescent="0.25">
      <c r="A39" s="209" t="s">
        <v>109</v>
      </c>
      <c r="B39" s="256" t="s">
        <v>196</v>
      </c>
      <c r="C39" s="257">
        <v>128438432</v>
      </c>
      <c r="D39" s="258">
        <v>0</v>
      </c>
      <c r="E39" s="258">
        <v>0</v>
      </c>
      <c r="F39" s="259">
        <v>0</v>
      </c>
    </row>
    <row r="40" spans="1:6" x14ac:dyDescent="0.25">
      <c r="A40" s="209" t="s">
        <v>110</v>
      </c>
      <c r="B40" s="214" t="s">
        <v>58</v>
      </c>
      <c r="C40" s="211">
        <f>0</f>
        <v>0</v>
      </c>
      <c r="D40" s="212">
        <f>0</f>
        <v>0</v>
      </c>
      <c r="E40" s="212">
        <f>0</f>
        <v>0</v>
      </c>
      <c r="F40" s="213">
        <f>0</f>
        <v>0</v>
      </c>
    </row>
    <row r="41" spans="1:6" x14ac:dyDescent="0.25">
      <c r="A41" s="209" t="s">
        <v>112</v>
      </c>
      <c r="B41" s="260" t="s">
        <v>58</v>
      </c>
      <c r="C41" s="261" t="s">
        <v>58</v>
      </c>
      <c r="D41" s="262" t="s">
        <v>58</v>
      </c>
      <c r="E41" s="263" t="s">
        <v>58</v>
      </c>
      <c r="F41" s="264" t="s">
        <v>58</v>
      </c>
    </row>
    <row r="42" spans="1:6" x14ac:dyDescent="0.25">
      <c r="A42" s="209" t="s">
        <v>113</v>
      </c>
      <c r="B42" s="214" t="s">
        <v>58</v>
      </c>
      <c r="C42" s="211" t="s">
        <v>58</v>
      </c>
      <c r="D42" s="212" t="s">
        <v>58</v>
      </c>
      <c r="E42" s="212" t="s">
        <v>58</v>
      </c>
      <c r="F42" s="213" t="s">
        <v>58</v>
      </c>
    </row>
    <row r="43" spans="1:6" x14ac:dyDescent="0.25">
      <c r="A43" s="209" t="s">
        <v>114</v>
      </c>
      <c r="B43" s="214" t="s">
        <v>58</v>
      </c>
      <c r="C43" s="211" t="s">
        <v>58</v>
      </c>
      <c r="D43" s="212" t="s">
        <v>58</v>
      </c>
      <c r="E43" s="212" t="s">
        <v>58</v>
      </c>
      <c r="F43" s="213" t="s">
        <v>58</v>
      </c>
    </row>
    <row r="44" spans="1:6" x14ac:dyDescent="0.25">
      <c r="A44" s="209" t="s">
        <v>115</v>
      </c>
      <c r="B44" s="265" t="s">
        <v>197</v>
      </c>
      <c r="C44" s="211">
        <f>0</f>
        <v>0</v>
      </c>
      <c r="D44" s="212">
        <f>0</f>
        <v>0</v>
      </c>
      <c r="E44" s="212">
        <f>0</f>
        <v>0</v>
      </c>
      <c r="F44" s="213">
        <f>0</f>
        <v>0</v>
      </c>
    </row>
    <row r="45" spans="1:6" x14ac:dyDescent="0.25">
      <c r="A45" s="209" t="s">
        <v>117</v>
      </c>
      <c r="B45" s="266" t="s">
        <v>198</v>
      </c>
      <c r="C45" s="267">
        <v>120745118</v>
      </c>
      <c r="D45" s="268">
        <v>0</v>
      </c>
      <c r="E45" s="268">
        <v>0</v>
      </c>
      <c r="F45" s="269">
        <v>0</v>
      </c>
    </row>
    <row r="46" spans="1:6" x14ac:dyDescent="0.25">
      <c r="A46" s="209" t="s">
        <v>118</v>
      </c>
      <c r="B46" s="270" t="s">
        <v>199</v>
      </c>
      <c r="C46" s="271">
        <v>4773600</v>
      </c>
      <c r="D46" s="212">
        <v>0</v>
      </c>
      <c r="E46" s="212">
        <v>0</v>
      </c>
      <c r="F46" s="213">
        <v>0</v>
      </c>
    </row>
    <row r="47" spans="1:6" x14ac:dyDescent="0.25">
      <c r="A47" s="209" t="s">
        <v>119</v>
      </c>
      <c r="B47" s="272" t="s">
        <v>200</v>
      </c>
      <c r="C47" s="211">
        <v>125518718</v>
      </c>
      <c r="D47" s="212">
        <v>0</v>
      </c>
      <c r="E47" s="212">
        <v>0</v>
      </c>
      <c r="F47" s="213">
        <v>0</v>
      </c>
    </row>
    <row r="48" spans="1:6" x14ac:dyDescent="0.25">
      <c r="A48" s="209" t="s">
        <v>120</v>
      </c>
      <c r="B48" s="273" t="s">
        <v>201</v>
      </c>
      <c r="C48" s="211">
        <v>-115276852.684</v>
      </c>
      <c r="D48" s="212">
        <v>0</v>
      </c>
      <c r="E48" s="212">
        <v>0</v>
      </c>
      <c r="F48" s="213">
        <v>0</v>
      </c>
    </row>
    <row r="49" spans="1:6" x14ac:dyDescent="0.25">
      <c r="A49" s="209" t="s">
        <v>122</v>
      </c>
      <c r="B49" s="274" t="s">
        <v>150</v>
      </c>
      <c r="C49" s="211">
        <v>-126388</v>
      </c>
      <c r="D49" s="212">
        <v>0</v>
      </c>
      <c r="E49" s="212">
        <v>0</v>
      </c>
      <c r="F49" s="213">
        <v>0</v>
      </c>
    </row>
    <row r="50" spans="1:6" x14ac:dyDescent="0.25">
      <c r="A50" s="209" t="s">
        <v>124</v>
      </c>
      <c r="B50" s="275" t="s">
        <v>202</v>
      </c>
      <c r="C50" s="276">
        <v>-4389038</v>
      </c>
      <c r="D50" s="212">
        <v>0</v>
      </c>
      <c r="E50" s="212">
        <v>0</v>
      </c>
      <c r="F50" s="213">
        <v>0</v>
      </c>
    </row>
    <row r="51" spans="1:6" x14ac:dyDescent="0.25">
      <c r="A51" s="209" t="s">
        <v>126</v>
      </c>
      <c r="B51" s="277" t="s">
        <v>203</v>
      </c>
      <c r="C51" s="211">
        <v>5726439.3159999996</v>
      </c>
      <c r="D51" s="212">
        <v>0</v>
      </c>
      <c r="E51" s="212">
        <v>0</v>
      </c>
      <c r="F51" s="213">
        <v>0</v>
      </c>
    </row>
    <row r="52" spans="1:6" x14ac:dyDescent="0.25">
      <c r="A52" s="209" t="s">
        <v>204</v>
      </c>
      <c r="B52" s="278" t="s">
        <v>205</v>
      </c>
      <c r="C52" s="279">
        <v>4.7425845540189873E-2</v>
      </c>
      <c r="D52" s="280">
        <v>0</v>
      </c>
      <c r="E52" s="280">
        <v>0</v>
      </c>
      <c r="F52" s="281">
        <v>0</v>
      </c>
    </row>
    <row r="53" spans="1:6" x14ac:dyDescent="0.25">
      <c r="A53" s="209" t="s">
        <v>206</v>
      </c>
      <c r="B53" s="214" t="s">
        <v>58</v>
      </c>
      <c r="C53" s="211">
        <f>0</f>
        <v>0</v>
      </c>
      <c r="D53" s="212">
        <f>0</f>
        <v>0</v>
      </c>
      <c r="E53" s="212">
        <f>0</f>
        <v>0</v>
      </c>
      <c r="F53" s="213">
        <f>0</f>
        <v>0</v>
      </c>
    </row>
    <row r="54" spans="1:6" x14ac:dyDescent="0.25">
      <c r="A54" s="209" t="s">
        <v>207</v>
      </c>
      <c r="B54" s="282" t="s">
        <v>58</v>
      </c>
      <c r="C54" s="283" t="s">
        <v>58</v>
      </c>
      <c r="D54" s="284" t="s">
        <v>58</v>
      </c>
      <c r="E54" s="285" t="s">
        <v>58</v>
      </c>
      <c r="F54" s="286" t="s">
        <v>58</v>
      </c>
    </row>
    <row r="55" spans="1:6" x14ac:dyDescent="0.25">
      <c r="A55" s="209" t="s">
        <v>208</v>
      </c>
      <c r="B55" s="214" t="s">
        <v>58</v>
      </c>
      <c r="C55" s="211" t="s">
        <v>58</v>
      </c>
      <c r="D55" s="212" t="s">
        <v>58</v>
      </c>
      <c r="E55" s="212" t="s">
        <v>58</v>
      </c>
      <c r="F55" s="213" t="s">
        <v>58</v>
      </c>
    </row>
    <row r="56" spans="1:6" x14ac:dyDescent="0.25">
      <c r="A56" s="209" t="s">
        <v>209</v>
      </c>
      <c r="B56" s="214" t="s">
        <v>58</v>
      </c>
      <c r="C56" s="211" t="s">
        <v>58</v>
      </c>
      <c r="D56" s="212" t="s">
        <v>58</v>
      </c>
      <c r="E56" s="212" t="s">
        <v>58</v>
      </c>
      <c r="F56" s="213" t="s">
        <v>58</v>
      </c>
    </row>
    <row r="57" spans="1:6" x14ac:dyDescent="0.25">
      <c r="A57" s="209" t="s">
        <v>210</v>
      </c>
      <c r="B57" s="287" t="s">
        <v>211</v>
      </c>
      <c r="C57" s="211">
        <f>0</f>
        <v>0</v>
      </c>
      <c r="D57" s="212">
        <f>0</f>
        <v>0</v>
      </c>
      <c r="E57" s="212">
        <f>0</f>
        <v>0</v>
      </c>
      <c r="F57" s="213">
        <f>0</f>
        <v>0</v>
      </c>
    </row>
    <row r="58" spans="1:6" x14ac:dyDescent="0.25">
      <c r="A58" s="209" t="s">
        <v>212</v>
      </c>
      <c r="B58" s="288" t="s">
        <v>213</v>
      </c>
      <c r="C58" s="289">
        <v>114892290.684</v>
      </c>
      <c r="D58" s="290">
        <v>0</v>
      </c>
      <c r="E58" s="290">
        <v>0</v>
      </c>
      <c r="F58" s="291">
        <v>0</v>
      </c>
    </row>
    <row r="59" spans="1:6" x14ac:dyDescent="0.25">
      <c r="A59" s="209" t="s">
        <v>214</v>
      </c>
      <c r="B59" s="292" t="s">
        <v>215</v>
      </c>
      <c r="C59" s="211">
        <v>115276852.684</v>
      </c>
      <c r="D59" s="212">
        <v>0</v>
      </c>
      <c r="E59" s="212">
        <v>0</v>
      </c>
      <c r="F59" s="213">
        <v>0</v>
      </c>
    </row>
    <row r="60" spans="1:6" x14ac:dyDescent="0.25">
      <c r="A60" s="209" t="s">
        <v>216</v>
      </c>
      <c r="B60" s="293" t="s">
        <v>217</v>
      </c>
      <c r="C60" s="294">
        <v>0.99666401371093838</v>
      </c>
      <c r="D60" s="295">
        <v>0</v>
      </c>
      <c r="E60" s="295">
        <v>0</v>
      </c>
      <c r="F60" s="296">
        <v>0</v>
      </c>
    </row>
    <row r="61" spans="1:6" x14ac:dyDescent="0.25">
      <c r="A61" s="209" t="s">
        <v>218</v>
      </c>
      <c r="B61" s="214" t="s">
        <v>58</v>
      </c>
      <c r="C61" s="211">
        <f>0</f>
        <v>0</v>
      </c>
      <c r="D61" s="212">
        <f>0</f>
        <v>0</v>
      </c>
      <c r="E61" s="212">
        <f>0</f>
        <v>0</v>
      </c>
      <c r="F61" s="213">
        <f>0</f>
        <v>0</v>
      </c>
    </row>
    <row r="62" spans="1:6" x14ac:dyDescent="0.25">
      <c r="A62" s="209" t="s">
        <v>219</v>
      </c>
      <c r="B62" s="297" t="s">
        <v>58</v>
      </c>
      <c r="C62" s="298" t="s">
        <v>58</v>
      </c>
      <c r="D62" s="299" t="s">
        <v>58</v>
      </c>
      <c r="E62" s="300" t="s">
        <v>58</v>
      </c>
      <c r="F62" s="301" t="s">
        <v>58</v>
      </c>
    </row>
  </sheetData>
  <printOptions horizontalCentered="1"/>
  <pageMargins left="0.5" right="0.5" top="1.5" bottom="0.75" header="0.75" footer="0.5"/>
  <pageSetup scale="70" orientation="portrait" r:id="rId1"/>
  <headerFooter>
    <oddHeader>&amp;C&amp;"Arial"&amp;10 &amp;BFLORIDA POWER &amp;&amp; LIGHT COMPANY&amp;B
&amp;B LINE LOSS STUDY&amp;B
&amp;B DATA SUMMARY&amp;B
&amp;B December 2017 - ACTUALS&amp;B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showGridLines="0" showZeros="0" workbookViewId="0">
      <pane xSplit="1" ySplit="3" topLeftCell="B4" activePane="bottomRight" state="frozen"/>
      <selection pane="topRight"/>
      <selection pane="bottomLeft"/>
      <selection pane="bottomRight" sqref="A1:A2"/>
    </sheetView>
  </sheetViews>
  <sheetFormatPr defaultRowHeight="15" x14ac:dyDescent="0.25"/>
  <cols>
    <col min="1" max="1" width="29.28515625" customWidth="1"/>
    <col min="2" max="7" width="15.5703125" customWidth="1"/>
  </cols>
  <sheetData>
    <row r="1" spans="1:7" x14ac:dyDescent="0.25">
      <c r="A1" s="363" t="s">
        <v>238</v>
      </c>
    </row>
    <row r="2" spans="1:7" x14ac:dyDescent="0.25">
      <c r="A2" s="363" t="s">
        <v>233</v>
      </c>
    </row>
    <row r="3" spans="1:7" ht="38.2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x14ac:dyDescent="0.25">
      <c r="A4" s="2" t="s">
        <v>7</v>
      </c>
      <c r="B4" s="3"/>
      <c r="C4" s="4"/>
      <c r="D4" s="3"/>
      <c r="E4" s="5"/>
      <c r="F4" s="3"/>
      <c r="G4" s="6"/>
    </row>
    <row r="5" spans="1:7" x14ac:dyDescent="0.25">
      <c r="A5" s="7" t="s">
        <v>8</v>
      </c>
      <c r="B5" s="3">
        <v>138560.21990721286</v>
      </c>
      <c r="C5" s="8">
        <f>IF(B5=0,0,D5/B5)</f>
        <v>1.0368539601645059</v>
      </c>
      <c r="D5" s="3">
        <v>143666.71273205846</v>
      </c>
      <c r="E5" s="9">
        <f>IF(D5=0,0,B5/D5)</f>
        <v>0.96445597781325088</v>
      </c>
      <c r="F5" s="3">
        <f>D5-B5</f>
        <v>5106.4928248455981</v>
      </c>
      <c r="G5" s="10">
        <v>0</v>
      </c>
    </row>
    <row r="6" spans="1:7" x14ac:dyDescent="0.25">
      <c r="A6" s="7" t="s">
        <v>9</v>
      </c>
      <c r="B6" s="3">
        <v>199809.44675945386</v>
      </c>
      <c r="C6" s="8">
        <f>IF(B6=0,0,D6/B6)</f>
        <v>1.0653721867381469</v>
      </c>
      <c r="D6" s="3">
        <v>212871.42722505869</v>
      </c>
      <c r="E6" s="9">
        <f>IF(D6=0,0,B6/D6)</f>
        <v>0.93863910889367486</v>
      </c>
      <c r="F6" s="3">
        <f>D6-B6</f>
        <v>13061.980465604836</v>
      </c>
      <c r="G6" s="10">
        <v>0</v>
      </c>
    </row>
    <row r="7" spans="1:7" x14ac:dyDescent="0.25">
      <c r="A7" s="11" t="s">
        <v>10</v>
      </c>
      <c r="B7" s="12">
        <v>338369.66666666669</v>
      </c>
      <c r="C7" s="13">
        <f>IF(B7=0,0,D7/B7)</f>
        <v>1.053694154885191</v>
      </c>
      <c r="D7" s="12">
        <v>356538.13995711715</v>
      </c>
      <c r="E7" s="14">
        <f>IF(D7=0,0,B7/D7)</f>
        <v>0.94904199227427477</v>
      </c>
      <c r="F7" s="12">
        <f>D7-B7</f>
        <v>18168.473290450464</v>
      </c>
      <c r="G7" s="15">
        <v>0.99250972496791479</v>
      </c>
    </row>
    <row r="9" spans="1:7" x14ac:dyDescent="0.25">
      <c r="A9" s="2" t="s">
        <v>11</v>
      </c>
      <c r="B9" s="3"/>
      <c r="C9" s="4"/>
      <c r="D9" s="3"/>
      <c r="E9" s="5"/>
      <c r="F9" s="3"/>
      <c r="G9" s="6"/>
    </row>
    <row r="10" spans="1:7" x14ac:dyDescent="0.25">
      <c r="A10" s="7" t="s">
        <v>8</v>
      </c>
      <c r="B10" s="3">
        <v>288.91972277796623</v>
      </c>
      <c r="C10" s="8">
        <f>IF(B10=0,0,D10/B10)</f>
        <v>1.0368539601645059</v>
      </c>
      <c r="D10" s="3">
        <v>299.56755873196551</v>
      </c>
      <c r="E10" s="9">
        <f>IF(D10=0,0,B10/D10)</f>
        <v>0.96445597781325076</v>
      </c>
      <c r="F10" s="3">
        <f>D10-B10</f>
        <v>10.647835953999277</v>
      </c>
      <c r="G10" s="10">
        <v>0</v>
      </c>
    </row>
    <row r="11" spans="1:7" x14ac:dyDescent="0.25">
      <c r="A11" s="7" t="s">
        <v>9</v>
      </c>
      <c r="B11" s="3">
        <v>13464.4969438887</v>
      </c>
      <c r="C11" s="8">
        <f>IF(B11=0,0,D11/B11)</f>
        <v>1.0653721867381469</v>
      </c>
      <c r="D11" s="3">
        <v>14344.700552439801</v>
      </c>
      <c r="E11" s="9">
        <f>IF(D11=0,0,B11/D11)</f>
        <v>0.93863910889367486</v>
      </c>
      <c r="F11" s="3">
        <f>D11-B11</f>
        <v>880.20360855110084</v>
      </c>
      <c r="G11" s="10">
        <v>0</v>
      </c>
    </row>
    <row r="12" spans="1:7" x14ac:dyDescent="0.25">
      <c r="A12" s="11" t="s">
        <v>10</v>
      </c>
      <c r="B12" s="12">
        <v>13753.416666666666</v>
      </c>
      <c r="C12" s="13">
        <f>IF(B12=0,0,D12/B12)</f>
        <v>1.0647731008298618</v>
      </c>
      <c r="D12" s="12">
        <v>14644.268111171767</v>
      </c>
      <c r="E12" s="14">
        <f>IF(D12=0,0,B12/D12)</f>
        <v>0.93916722653927032</v>
      </c>
      <c r="F12" s="12">
        <f>D12-B12</f>
        <v>890.85144450510052</v>
      </c>
      <c r="G12" s="15">
        <v>1.0029453542646127</v>
      </c>
    </row>
    <row r="14" spans="1:7" x14ac:dyDescent="0.25">
      <c r="A14" s="2" t="s">
        <v>12</v>
      </c>
      <c r="B14" s="3"/>
      <c r="C14" s="4"/>
      <c r="D14" s="3"/>
      <c r="E14" s="5"/>
      <c r="F14" s="3"/>
      <c r="G14" s="6"/>
    </row>
    <row r="15" spans="1:7" x14ac:dyDescent="0.25">
      <c r="A15" s="7" t="s">
        <v>13</v>
      </c>
      <c r="B15" s="3">
        <v>162803</v>
      </c>
      <c r="C15" s="8">
        <f>IF(B15=0,0,D15/B15)</f>
        <v>1.0213776498495919</v>
      </c>
      <c r="D15" s="3">
        <v>166283.34552846311</v>
      </c>
      <c r="E15" s="9">
        <f>IF(D15=0,0,B15/D15)</f>
        <v>0.97906978887511398</v>
      </c>
      <c r="F15" s="3">
        <f>D15-B15</f>
        <v>3480.3455284631054</v>
      </c>
      <c r="G15" s="10">
        <v>0</v>
      </c>
    </row>
    <row r="16" spans="1:7" x14ac:dyDescent="0.25">
      <c r="A16" s="11" t="s">
        <v>10</v>
      </c>
      <c r="B16" s="12">
        <v>162803</v>
      </c>
      <c r="C16" s="13">
        <f>IF(B16=0,0,D16/B16)</f>
        <v>1.0213776498495919</v>
      </c>
      <c r="D16" s="12">
        <v>166283.34552846311</v>
      </c>
      <c r="E16" s="14">
        <f>IF(D16=0,0,B16/D16)</f>
        <v>0.97906978887511398</v>
      </c>
      <c r="F16" s="12">
        <f>D16-B16</f>
        <v>3480.3455284631054</v>
      </c>
      <c r="G16" s="15">
        <v>0.96206972928595946</v>
      </c>
    </row>
    <row r="18" spans="1:7" x14ac:dyDescent="0.25">
      <c r="A18" s="2" t="s">
        <v>14</v>
      </c>
      <c r="B18" s="3"/>
      <c r="C18" s="4"/>
      <c r="D18" s="3"/>
      <c r="E18" s="5"/>
      <c r="F18" s="3"/>
      <c r="G18" s="6"/>
    </row>
    <row r="19" spans="1:7" x14ac:dyDescent="0.25">
      <c r="A19" s="7" t="s">
        <v>9</v>
      </c>
      <c r="B19" s="3">
        <v>1145468.1666666667</v>
      </c>
      <c r="C19" s="8">
        <f>IF(B19=0,0,D19/B19)</f>
        <v>1.0653721867381469</v>
      </c>
      <c r="D19" s="3">
        <v>1220349.9255606029</v>
      </c>
      <c r="E19" s="9">
        <f>IF(D19=0,0,B19/D19)</f>
        <v>0.93863910889367486</v>
      </c>
      <c r="F19" s="3">
        <f>D19-B19</f>
        <v>74881.758893936174</v>
      </c>
      <c r="G19" s="10">
        <v>0</v>
      </c>
    </row>
    <row r="20" spans="1:7" x14ac:dyDescent="0.25">
      <c r="A20" s="11" t="s">
        <v>10</v>
      </c>
      <c r="B20" s="12">
        <v>1145468.1666666667</v>
      </c>
      <c r="C20" s="13">
        <f>IF(B20=0,0,D20/B20)</f>
        <v>1.0653721867381469</v>
      </c>
      <c r="D20" s="12">
        <v>1220349.9255606029</v>
      </c>
      <c r="E20" s="14">
        <f>IF(D20=0,0,B20/D20)</f>
        <v>0.93863910889367486</v>
      </c>
      <c r="F20" s="12">
        <f>D20-B20</f>
        <v>74881.758893936174</v>
      </c>
      <c r="G20" s="15">
        <v>1.0035096532951311</v>
      </c>
    </row>
    <row r="22" spans="1:7" x14ac:dyDescent="0.25">
      <c r="A22" s="2" t="s">
        <v>15</v>
      </c>
      <c r="B22" s="3"/>
      <c r="C22" s="4"/>
      <c r="D22" s="3"/>
      <c r="E22" s="5"/>
      <c r="F22" s="3"/>
      <c r="G22" s="6"/>
    </row>
    <row r="23" spans="1:7" x14ac:dyDescent="0.25">
      <c r="A23" s="7" t="s">
        <v>9</v>
      </c>
      <c r="B23" s="3">
        <v>7982.166666666667</v>
      </c>
      <c r="C23" s="8">
        <f>IF(B23=0,0,D23/B23)</f>
        <v>1.0653721867381469</v>
      </c>
      <c r="D23" s="3">
        <v>8503.9783565750113</v>
      </c>
      <c r="E23" s="9">
        <f>IF(D23=0,0,B23/D23)</f>
        <v>0.93863910889367497</v>
      </c>
      <c r="F23" s="3">
        <f>D23-B23</f>
        <v>521.81168990834431</v>
      </c>
      <c r="G23" s="10">
        <v>0</v>
      </c>
    </row>
    <row r="24" spans="1:7" x14ac:dyDescent="0.25">
      <c r="A24" s="11" t="s">
        <v>10</v>
      </c>
      <c r="B24" s="12">
        <v>7982.166666666667</v>
      </c>
      <c r="C24" s="13">
        <f>IF(B24=0,0,D24/B24)</f>
        <v>1.0653721867381469</v>
      </c>
      <c r="D24" s="12">
        <v>8503.9783565750113</v>
      </c>
      <c r="E24" s="14">
        <f>IF(D24=0,0,B24/D24)</f>
        <v>0.93863910889367497</v>
      </c>
      <c r="F24" s="12">
        <f>D24-B24</f>
        <v>521.81168990834431</v>
      </c>
      <c r="G24" s="15">
        <v>1.0035096532951309</v>
      </c>
    </row>
    <row r="26" spans="1:7" x14ac:dyDescent="0.25">
      <c r="A26" s="2" t="s">
        <v>16</v>
      </c>
      <c r="B26" s="3"/>
      <c r="C26" s="4"/>
      <c r="D26" s="3"/>
      <c r="E26" s="5"/>
      <c r="F26" s="3"/>
      <c r="G26" s="6"/>
    </row>
    <row r="27" spans="1:7" x14ac:dyDescent="0.25">
      <c r="A27" s="7" t="s">
        <v>8</v>
      </c>
      <c r="B27" s="3">
        <v>11648.641643875006</v>
      </c>
      <c r="C27" s="8">
        <f>IF(B27=0,0,D27/B27)</f>
        <v>1.0368539601645059</v>
      </c>
      <c r="D27" s="3">
        <v>12077.940218988981</v>
      </c>
      <c r="E27" s="9">
        <f>IF(D27=0,0,B27/D27)</f>
        <v>0.96445597781325076</v>
      </c>
      <c r="F27" s="3">
        <f>D27-B27</f>
        <v>429.29857511397495</v>
      </c>
      <c r="G27" s="10">
        <v>0</v>
      </c>
    </row>
    <row r="28" spans="1:7" x14ac:dyDescent="0.25">
      <c r="A28" s="7" t="s">
        <v>9</v>
      </c>
      <c r="B28" s="3">
        <v>4166816.4416894582</v>
      </c>
      <c r="C28" s="8">
        <f>IF(B28=0,0,D28/B28)</f>
        <v>1.0653721867381469</v>
      </c>
      <c r="D28" s="3">
        <v>4439210.3442191621</v>
      </c>
      <c r="E28" s="9">
        <f>IF(D28=0,0,B28/D28)</f>
        <v>0.93863910889367497</v>
      </c>
      <c r="F28" s="3">
        <f>D28-B28</f>
        <v>272393.90252970392</v>
      </c>
      <c r="G28" s="10">
        <v>0</v>
      </c>
    </row>
    <row r="29" spans="1:7" x14ac:dyDescent="0.25">
      <c r="A29" s="11" t="s">
        <v>10</v>
      </c>
      <c r="B29" s="12">
        <v>4178465.0833333335</v>
      </c>
      <c r="C29" s="13">
        <f>IF(B29=0,0,D29/B29)</f>
        <v>1.0652926841947368</v>
      </c>
      <c r="D29" s="12">
        <v>4451288.2844381509</v>
      </c>
      <c r="E29" s="14">
        <f>IF(D29=0,0,B29/D29)</f>
        <v>0.93870915931043686</v>
      </c>
      <c r="F29" s="12">
        <f>D29-B29</f>
        <v>272823.20110481745</v>
      </c>
      <c r="G29" s="15">
        <v>1.0034347671935724</v>
      </c>
    </row>
    <row r="31" spans="1:7" x14ac:dyDescent="0.25">
      <c r="A31" s="2" t="s">
        <v>17</v>
      </c>
      <c r="B31" s="3"/>
      <c r="C31" s="4"/>
      <c r="D31" s="3"/>
      <c r="E31" s="5"/>
      <c r="F31" s="3"/>
      <c r="G31" s="6"/>
    </row>
    <row r="32" spans="1:7" x14ac:dyDescent="0.25">
      <c r="A32" s="7" t="s">
        <v>8</v>
      </c>
      <c r="B32" s="3">
        <v>63347.225233920813</v>
      </c>
      <c r="C32" s="8">
        <f>IF(B32=0,0,D32/B32)</f>
        <v>1.0368539601645059</v>
      </c>
      <c r="D32" s="3">
        <v>65681.821349223712</v>
      </c>
      <c r="E32" s="9">
        <f>IF(D32=0,0,B32/D32)</f>
        <v>0.96445597781325088</v>
      </c>
      <c r="F32" s="3">
        <f>D32-B32</f>
        <v>2334.5961153028984</v>
      </c>
      <c r="G32" s="10">
        <v>0</v>
      </c>
    </row>
    <row r="33" spans="1:7" x14ac:dyDescent="0.25">
      <c r="A33" s="7" t="s">
        <v>9</v>
      </c>
      <c r="B33" s="3">
        <v>1584662.0247660792</v>
      </c>
      <c r="C33" s="8">
        <f>IF(B33=0,0,D33/B33)</f>
        <v>1.0653721867381469</v>
      </c>
      <c r="D33" s="3">
        <v>1688254.8465659374</v>
      </c>
      <c r="E33" s="9">
        <f>IF(D33=0,0,B33/D33)</f>
        <v>0.93863910889367486</v>
      </c>
      <c r="F33" s="3">
        <f>D33-B33</f>
        <v>103592.82179985824</v>
      </c>
      <c r="G33" s="10">
        <v>0</v>
      </c>
    </row>
    <row r="34" spans="1:7" x14ac:dyDescent="0.25">
      <c r="A34" s="11" t="s">
        <v>10</v>
      </c>
      <c r="B34" s="12">
        <v>1648009.25</v>
      </c>
      <c r="C34" s="13">
        <f>IF(B34=0,0,D34/B34)</f>
        <v>1.0642759850499388</v>
      </c>
      <c r="D34" s="12">
        <v>1753936.667915161</v>
      </c>
      <c r="E34" s="14">
        <f>IF(D34=0,0,B34/D34)</f>
        <v>0.93960590490358298</v>
      </c>
      <c r="F34" s="12">
        <f>D34-B34</f>
        <v>105927.417915161</v>
      </c>
      <c r="G34" s="15">
        <v>1.0024771043044884</v>
      </c>
    </row>
    <row r="36" spans="1:7" x14ac:dyDescent="0.25">
      <c r="A36" s="2" t="s">
        <v>18</v>
      </c>
      <c r="B36" s="3"/>
      <c r="C36" s="4"/>
      <c r="D36" s="3"/>
      <c r="E36" s="5"/>
      <c r="F36" s="3"/>
      <c r="G36" s="6"/>
    </row>
    <row r="37" spans="1:7" x14ac:dyDescent="0.25">
      <c r="A37" s="7" t="s">
        <v>8</v>
      </c>
      <c r="B37" s="3">
        <v>131260.7711092894</v>
      </c>
      <c r="C37" s="8">
        <f>IF(B37=0,0,D37/B37)</f>
        <v>1.0368539601645059</v>
      </c>
      <c r="D37" s="3">
        <v>136098.25033891349</v>
      </c>
      <c r="E37" s="9">
        <f>IF(D37=0,0,B37/D37)</f>
        <v>0.96445597781325076</v>
      </c>
      <c r="F37" s="3">
        <f>D37-B37</f>
        <v>4837.4792296240921</v>
      </c>
      <c r="G37" s="10">
        <v>0</v>
      </c>
    </row>
    <row r="38" spans="1:7" x14ac:dyDescent="0.25">
      <c r="A38" s="7" t="s">
        <v>9</v>
      </c>
      <c r="B38" s="3">
        <v>212233.06222404391</v>
      </c>
      <c r="C38" s="8">
        <f>IF(B38=0,0,D38/B38)</f>
        <v>1.0653721867381469</v>
      </c>
      <c r="D38" s="3">
        <v>226107.20159976286</v>
      </c>
      <c r="E38" s="9">
        <f>IF(D38=0,0,B38/D38)</f>
        <v>0.93863910889367486</v>
      </c>
      <c r="F38" s="3">
        <f>D38-B38</f>
        <v>13874.139375718951</v>
      </c>
      <c r="G38" s="10">
        <v>0</v>
      </c>
    </row>
    <row r="39" spans="1:7" x14ac:dyDescent="0.25">
      <c r="A39" s="11" t="s">
        <v>10</v>
      </c>
      <c r="B39" s="12">
        <v>343493.83333333331</v>
      </c>
      <c r="C39" s="13">
        <f>IF(B39=0,0,D39/B39)</f>
        <v>1.0544743945583004</v>
      </c>
      <c r="D39" s="12">
        <v>362205.45193867636</v>
      </c>
      <c r="E39" s="14">
        <f>IF(D39=0,0,B39/D39)</f>
        <v>0.94833976544198728</v>
      </c>
      <c r="F39" s="12">
        <f>D39-B39</f>
        <v>18711.618605343043</v>
      </c>
      <c r="G39" s="15">
        <v>0.99324465878127643</v>
      </c>
    </row>
    <row r="41" spans="1:7" x14ac:dyDescent="0.25">
      <c r="A41" s="2" t="s">
        <v>19</v>
      </c>
      <c r="B41" s="3"/>
      <c r="C41" s="4"/>
      <c r="D41" s="3"/>
      <c r="E41" s="5"/>
      <c r="F41" s="3"/>
      <c r="G41" s="6"/>
    </row>
    <row r="42" spans="1:7" x14ac:dyDescent="0.25">
      <c r="A42" s="7" t="s">
        <v>13</v>
      </c>
      <c r="B42" s="3">
        <v>26251</v>
      </c>
      <c r="C42" s="8">
        <f>IF(B42=0,0,D42/B42)</f>
        <v>1.0213776498495919</v>
      </c>
      <c r="D42" s="3">
        <v>26812.184686201635</v>
      </c>
      <c r="E42" s="9">
        <f>IF(D42=0,0,B42/D42)</f>
        <v>0.97906978887511398</v>
      </c>
      <c r="F42" s="3">
        <f>D42-B42</f>
        <v>561.18468620163549</v>
      </c>
      <c r="G42" s="10">
        <v>0</v>
      </c>
    </row>
    <row r="43" spans="1:7" x14ac:dyDescent="0.25">
      <c r="A43" s="11" t="s">
        <v>10</v>
      </c>
      <c r="B43" s="12">
        <v>26251</v>
      </c>
      <c r="C43" s="13">
        <f>IF(B43=0,0,D43/B43)</f>
        <v>1.0213776498495919</v>
      </c>
      <c r="D43" s="12">
        <v>26812.184686201635</v>
      </c>
      <c r="E43" s="14">
        <f>IF(D43=0,0,B43/D43)</f>
        <v>0.97906978887511398</v>
      </c>
      <c r="F43" s="12">
        <f>D43-B43</f>
        <v>561.18468620163549</v>
      </c>
      <c r="G43" s="15">
        <v>0.96206972928595946</v>
      </c>
    </row>
    <row r="45" spans="1:7" x14ac:dyDescent="0.25">
      <c r="A45" s="2" t="s">
        <v>20</v>
      </c>
      <c r="B45" s="3"/>
      <c r="C45" s="4"/>
      <c r="D45" s="3"/>
      <c r="E45" s="5"/>
      <c r="F45" s="3"/>
      <c r="G45" s="6"/>
    </row>
    <row r="46" spans="1:7" x14ac:dyDescent="0.25">
      <c r="A46" s="7" t="s">
        <v>8</v>
      </c>
      <c r="B46" s="3">
        <v>11498.166666666666</v>
      </c>
      <c r="C46" s="8">
        <f>IF(B46=0,0,D46/B46)</f>
        <v>1.0368539601645059</v>
      </c>
      <c r="D46" s="3">
        <v>11921.919642964849</v>
      </c>
      <c r="E46" s="9">
        <f>IF(D46=0,0,B46/D46)</f>
        <v>0.96445597781325088</v>
      </c>
      <c r="F46" s="3">
        <f>D46-B46</f>
        <v>423.75297629818306</v>
      </c>
      <c r="G46" s="10">
        <v>0</v>
      </c>
    </row>
    <row r="47" spans="1:7" x14ac:dyDescent="0.25">
      <c r="A47" s="11" t="s">
        <v>10</v>
      </c>
      <c r="B47" s="12">
        <v>11498.166666666666</v>
      </c>
      <c r="C47" s="13">
        <f>IF(B47=0,0,D47/B47)</f>
        <v>1.0368539601645059</v>
      </c>
      <c r="D47" s="12">
        <v>11921.919642964849</v>
      </c>
      <c r="E47" s="14">
        <f>IF(D47=0,0,B47/D47)</f>
        <v>0.96445597781325088</v>
      </c>
      <c r="F47" s="12">
        <f>D47-B47</f>
        <v>423.75297629818306</v>
      </c>
      <c r="G47" s="15">
        <v>0.97664738298457665</v>
      </c>
    </row>
    <row r="49" spans="1:7" x14ac:dyDescent="0.25">
      <c r="A49" s="2" t="s">
        <v>21</v>
      </c>
      <c r="B49" s="3"/>
      <c r="C49" s="4"/>
      <c r="D49" s="3"/>
      <c r="E49" s="5"/>
      <c r="F49" s="3"/>
      <c r="G49" s="6"/>
    </row>
    <row r="50" spans="1:7" x14ac:dyDescent="0.25">
      <c r="A50" s="7" t="s">
        <v>8</v>
      </c>
      <c r="B50" s="3">
        <v>716</v>
      </c>
      <c r="C50" s="8">
        <f>IF(B50=0,0,D50/B50)</f>
        <v>1.0368539601645059</v>
      </c>
      <c r="D50" s="3">
        <v>742.3874354777862</v>
      </c>
      <c r="E50" s="9">
        <f>IF(D50=0,0,B50/D50)</f>
        <v>0.96445597781325088</v>
      </c>
      <c r="F50" s="3">
        <f>D50-B50</f>
        <v>26.387435477786198</v>
      </c>
      <c r="G50" s="10">
        <v>0</v>
      </c>
    </row>
    <row r="51" spans="1:7" x14ac:dyDescent="0.25">
      <c r="A51" s="11" t="s">
        <v>10</v>
      </c>
      <c r="B51" s="12">
        <v>716</v>
      </c>
      <c r="C51" s="13">
        <f>IF(B51=0,0,D51/B51)</f>
        <v>1.0368539601645059</v>
      </c>
      <c r="D51" s="12">
        <v>742.3874354777862</v>
      </c>
      <c r="E51" s="14">
        <f>IF(D51=0,0,B51/D51)</f>
        <v>0.96445597781325088</v>
      </c>
      <c r="F51" s="12">
        <f>D51-B51</f>
        <v>26.387435477786198</v>
      </c>
      <c r="G51" s="15">
        <v>0.97664738298457665</v>
      </c>
    </row>
    <row r="53" spans="1:7" x14ac:dyDescent="0.25">
      <c r="A53" s="2" t="s">
        <v>22</v>
      </c>
      <c r="B53" s="3"/>
      <c r="C53" s="4"/>
      <c r="D53" s="3"/>
      <c r="E53" s="5"/>
      <c r="F53" s="3"/>
      <c r="G53" s="6"/>
    </row>
    <row r="54" spans="1:7" x14ac:dyDescent="0.25">
      <c r="A54" s="7" t="s">
        <v>9</v>
      </c>
      <c r="B54" s="3">
        <v>10026385.5</v>
      </c>
      <c r="C54" s="8">
        <f>IF(B54=0,0,D54/B54)</f>
        <v>1.0653721867381469</v>
      </c>
      <c r="D54" s="3">
        <v>10681832.245214649</v>
      </c>
      <c r="E54" s="9">
        <f>IF(D54=0,0,B54/D54)</f>
        <v>0.93863910889367486</v>
      </c>
      <c r="F54" s="3">
        <f>D54-B54</f>
        <v>655446.74521464854</v>
      </c>
      <c r="G54" s="10">
        <v>0</v>
      </c>
    </row>
    <row r="55" spans="1:7" x14ac:dyDescent="0.25">
      <c r="A55" s="11" t="s">
        <v>10</v>
      </c>
      <c r="B55" s="12">
        <v>10026385.5</v>
      </c>
      <c r="C55" s="13">
        <f>IF(B55=0,0,D55/B55)</f>
        <v>1.0653721867381469</v>
      </c>
      <c r="D55" s="12">
        <v>10681832.245214649</v>
      </c>
      <c r="E55" s="14">
        <f>IF(D55=0,0,B55/D55)</f>
        <v>0.93863910889367486</v>
      </c>
      <c r="F55" s="12">
        <f>D55-B55</f>
        <v>655446.74521464854</v>
      </c>
      <c r="G55" s="15">
        <v>1.0035096532951311</v>
      </c>
    </row>
    <row r="57" spans="1:7" x14ac:dyDescent="0.25">
      <c r="A57" s="2" t="s">
        <v>23</v>
      </c>
      <c r="B57" s="3"/>
      <c r="C57" s="4"/>
      <c r="D57" s="3"/>
      <c r="E57" s="5"/>
      <c r="F57" s="3"/>
      <c r="G57" s="6"/>
    </row>
    <row r="58" spans="1:7" x14ac:dyDescent="0.25">
      <c r="A58" s="7" t="s">
        <v>9</v>
      </c>
      <c r="B58" s="3">
        <v>0.25</v>
      </c>
      <c r="C58" s="8">
        <f>IF(B58=0,0,D58/B58)</f>
        <v>1.0653721867381469</v>
      </c>
      <c r="D58" s="3">
        <v>0.26634304668453673</v>
      </c>
      <c r="E58" s="9">
        <f>IF(D58=0,0,B58/D58)</f>
        <v>0.93863910889367486</v>
      </c>
      <c r="F58" s="3">
        <f>D58-B58</f>
        <v>1.6343046684536733E-2</v>
      </c>
      <c r="G58" s="10">
        <v>0</v>
      </c>
    </row>
    <row r="59" spans="1:7" x14ac:dyDescent="0.25">
      <c r="A59" s="11" t="s">
        <v>10</v>
      </c>
      <c r="B59" s="12">
        <v>0.25</v>
      </c>
      <c r="C59" s="13">
        <f>IF(B59=0,0,D59/B59)</f>
        <v>1.0653721867381469</v>
      </c>
      <c r="D59" s="12">
        <v>0.26634304668453673</v>
      </c>
      <c r="E59" s="14">
        <f>IF(D59=0,0,B59/D59)</f>
        <v>0.93863910889367486</v>
      </c>
      <c r="F59" s="12">
        <f>D59-B59</f>
        <v>1.6343046684536733E-2</v>
      </c>
      <c r="G59" s="15">
        <v>1.0035096532951311</v>
      </c>
    </row>
    <row r="61" spans="1:7" x14ac:dyDescent="0.25">
      <c r="A61" s="2" t="s">
        <v>24</v>
      </c>
      <c r="B61" s="3"/>
      <c r="C61" s="4"/>
      <c r="D61" s="3"/>
      <c r="E61" s="5"/>
      <c r="F61" s="3"/>
      <c r="G61" s="6"/>
    </row>
    <row r="62" spans="1:7" x14ac:dyDescent="0.25">
      <c r="A62" s="7" t="s">
        <v>9</v>
      </c>
      <c r="B62" s="3">
        <v>3575.3333333333335</v>
      </c>
      <c r="C62" s="8">
        <f>IF(B62=0,0,D62/B62)</f>
        <v>1.0653721867381469</v>
      </c>
      <c r="D62" s="3">
        <v>3809.0606916511215</v>
      </c>
      <c r="E62" s="9">
        <f>IF(D62=0,0,B62/D62)</f>
        <v>0.93863910889367486</v>
      </c>
      <c r="F62" s="3">
        <f>D62-B62</f>
        <v>233.727358317788</v>
      </c>
      <c r="G62" s="10">
        <v>0</v>
      </c>
    </row>
    <row r="63" spans="1:7" x14ac:dyDescent="0.25">
      <c r="A63" s="11" t="s">
        <v>10</v>
      </c>
      <c r="B63" s="12">
        <v>3575.3333333333335</v>
      </c>
      <c r="C63" s="13">
        <f>IF(B63=0,0,D63/B63)</f>
        <v>1.0653721867381469</v>
      </c>
      <c r="D63" s="12">
        <v>3809.0606916511215</v>
      </c>
      <c r="E63" s="14">
        <f>IF(D63=0,0,B63/D63)</f>
        <v>0.93863910889367486</v>
      </c>
      <c r="F63" s="12">
        <f>D63-B63</f>
        <v>233.727358317788</v>
      </c>
      <c r="G63" s="15">
        <v>1.0035096532951311</v>
      </c>
    </row>
    <row r="65" spans="1:7" x14ac:dyDescent="0.25">
      <c r="A65" s="2" t="s">
        <v>25</v>
      </c>
      <c r="B65" s="3"/>
      <c r="C65" s="4"/>
      <c r="D65" s="3"/>
      <c r="E65" s="5"/>
      <c r="F65" s="3"/>
      <c r="G65" s="6"/>
    </row>
    <row r="66" spans="1:7" x14ac:dyDescent="0.25">
      <c r="A66" s="7" t="s">
        <v>9</v>
      </c>
      <c r="B66" s="3">
        <v>10.166666666666666</v>
      </c>
      <c r="C66" s="8">
        <f>IF(B66=0,0,D66/B66)</f>
        <v>1.0653721867381469</v>
      </c>
      <c r="D66" s="3">
        <v>10.831283898504493</v>
      </c>
      <c r="E66" s="9">
        <f>IF(D66=0,0,B66/D66)</f>
        <v>0.93863910889367486</v>
      </c>
      <c r="F66" s="3">
        <f>D66-B66</f>
        <v>0.66461723183782695</v>
      </c>
      <c r="G66" s="10">
        <v>0</v>
      </c>
    </row>
    <row r="67" spans="1:7" x14ac:dyDescent="0.25">
      <c r="A67" s="11" t="s">
        <v>10</v>
      </c>
      <c r="B67" s="12">
        <v>10.166666666666666</v>
      </c>
      <c r="C67" s="13">
        <f>IF(B67=0,0,D67/B67)</f>
        <v>1.0653721867381469</v>
      </c>
      <c r="D67" s="12">
        <v>10.831283898504493</v>
      </c>
      <c r="E67" s="14">
        <f>IF(D67=0,0,B67/D67)</f>
        <v>0.93863910889367486</v>
      </c>
      <c r="F67" s="12">
        <f>D67-B67</f>
        <v>0.66461723183782695</v>
      </c>
      <c r="G67" s="15">
        <v>1.0035096532951311</v>
      </c>
    </row>
    <row r="69" spans="1:7" x14ac:dyDescent="0.25">
      <c r="A69" s="2" t="s">
        <v>26</v>
      </c>
      <c r="B69" s="3"/>
      <c r="C69" s="4"/>
      <c r="D69" s="3"/>
      <c r="E69" s="5"/>
      <c r="F69" s="3"/>
      <c r="G69" s="6"/>
    </row>
    <row r="70" spans="1:7" x14ac:dyDescent="0.25">
      <c r="A70" s="7" t="s">
        <v>8</v>
      </c>
      <c r="B70" s="3">
        <v>1481.0833333333333</v>
      </c>
      <c r="C70" s="8">
        <f>IF(B70=0,0,D70/B70)</f>
        <v>1.0368539601645059</v>
      </c>
      <c r="D70" s="3">
        <v>1535.6671195003137</v>
      </c>
      <c r="E70" s="9">
        <f>IF(D70=0,0,B70/D70)</f>
        <v>0.96445597781325076</v>
      </c>
      <c r="F70" s="3">
        <f>D70-B70</f>
        <v>54.583786166980417</v>
      </c>
      <c r="G70" s="10">
        <v>0</v>
      </c>
    </row>
    <row r="71" spans="1:7" x14ac:dyDescent="0.25">
      <c r="A71" s="11" t="s">
        <v>10</v>
      </c>
      <c r="B71" s="12">
        <v>1481.0833333333333</v>
      </c>
      <c r="C71" s="13">
        <f>IF(B71=0,0,D71/B71)</f>
        <v>1.0368539601645059</v>
      </c>
      <c r="D71" s="12">
        <v>1535.6671195003137</v>
      </c>
      <c r="E71" s="14">
        <f>IF(D71=0,0,B71/D71)</f>
        <v>0.96445597781325076</v>
      </c>
      <c r="F71" s="12">
        <f>D71-B71</f>
        <v>54.583786166980417</v>
      </c>
      <c r="G71" s="15">
        <v>0.97664738298457676</v>
      </c>
    </row>
    <row r="73" spans="1:7" x14ac:dyDescent="0.25">
      <c r="A73" s="2" t="s">
        <v>27</v>
      </c>
      <c r="B73" s="3"/>
      <c r="C73" s="4"/>
      <c r="D73" s="3"/>
      <c r="E73" s="5"/>
      <c r="F73" s="3"/>
      <c r="G73" s="6"/>
    </row>
    <row r="74" spans="1:7" x14ac:dyDescent="0.25">
      <c r="A74" s="7" t="s">
        <v>13</v>
      </c>
      <c r="B74" s="3">
        <v>13395.583333333334</v>
      </c>
      <c r="C74" s="8">
        <f>IF(B74=0,0,D74/B74)</f>
        <v>1.0213776498495919</v>
      </c>
      <c r="D74" s="3">
        <v>13681.949423364364</v>
      </c>
      <c r="E74" s="9">
        <f>IF(D74=0,0,B74/D74)</f>
        <v>0.97906978887511387</v>
      </c>
      <c r="F74" s="3">
        <f>D74-B74</f>
        <v>286.36609003102967</v>
      </c>
      <c r="G74" s="10">
        <v>0</v>
      </c>
    </row>
    <row r="75" spans="1:7" x14ac:dyDescent="0.25">
      <c r="A75" s="11" t="s">
        <v>10</v>
      </c>
      <c r="B75" s="12">
        <v>13395.583333333334</v>
      </c>
      <c r="C75" s="13">
        <f>IF(B75=0,0,D75/B75)</f>
        <v>1.0213776498495919</v>
      </c>
      <c r="D75" s="12">
        <v>13681.949423364364</v>
      </c>
      <c r="E75" s="14">
        <f>IF(D75=0,0,B75/D75)</f>
        <v>0.97906978887511387</v>
      </c>
      <c r="F75" s="12">
        <f>D75-B75</f>
        <v>286.36609003102967</v>
      </c>
      <c r="G75" s="15">
        <v>0.96206972928595957</v>
      </c>
    </row>
    <row r="77" spans="1:7" x14ac:dyDescent="0.25">
      <c r="A77" s="2" t="s">
        <v>28</v>
      </c>
      <c r="B77" s="3"/>
      <c r="C77" s="4"/>
      <c r="D77" s="3"/>
      <c r="E77" s="5"/>
      <c r="F77" s="3"/>
      <c r="G77" s="6"/>
    </row>
    <row r="78" spans="1:7" x14ac:dyDescent="0.25">
      <c r="A78" s="16" t="s">
        <v>10</v>
      </c>
      <c r="B78" s="17">
        <v>17921657.666666672</v>
      </c>
      <c r="C78" s="18">
        <f>IF(B78=0,0,D78/B78)</f>
        <v>1.0643042584795868</v>
      </c>
      <c r="D78" s="19">
        <v>19074096.573646672</v>
      </c>
      <c r="E78" s="20">
        <f>IF(D78=0,0,B78/D78)</f>
        <v>0.93958094410761017</v>
      </c>
      <c r="F78" s="21">
        <f>D78-B78</f>
        <v>1152438.9069800004</v>
      </c>
      <c r="G78" s="22">
        <v>1.0025037359923965</v>
      </c>
    </row>
    <row r="80" spans="1:7" x14ac:dyDescent="0.25">
      <c r="A80" s="2" t="s">
        <v>29</v>
      </c>
      <c r="B80" s="3"/>
      <c r="C80" s="4"/>
      <c r="D80" s="3"/>
      <c r="E80" s="5"/>
      <c r="F80" s="3"/>
      <c r="G80" s="6"/>
    </row>
    <row r="81" spans="1:7" x14ac:dyDescent="0.25">
      <c r="A81" s="7" t="s">
        <v>13</v>
      </c>
      <c r="B81" s="3">
        <v>1798.5</v>
      </c>
      <c r="C81" s="8">
        <f>IF(B81=0,0,D81/B81)</f>
        <v>1.0213776498495919</v>
      </c>
      <c r="D81" s="3">
        <v>1836.947703254491</v>
      </c>
      <c r="E81" s="9">
        <f>IF(D81=0,0,B81/D81)</f>
        <v>0.97906978887511398</v>
      </c>
      <c r="F81" s="3">
        <f>D81-B81</f>
        <v>38.447703254490989</v>
      </c>
      <c r="G81" s="10">
        <v>0</v>
      </c>
    </row>
    <row r="82" spans="1:7" x14ac:dyDescent="0.25">
      <c r="A82" s="11" t="s">
        <v>10</v>
      </c>
      <c r="B82" s="12">
        <v>1798.5</v>
      </c>
      <c r="C82" s="13">
        <f>IF(B82=0,0,D82/B82)</f>
        <v>1.0213776498495919</v>
      </c>
      <c r="D82" s="12">
        <v>1836.947703254491</v>
      </c>
      <c r="E82" s="14">
        <f>IF(D82=0,0,B82/D82)</f>
        <v>0.97906978887511398</v>
      </c>
      <c r="F82" s="12">
        <f>D82-B82</f>
        <v>38.447703254490989</v>
      </c>
      <c r="G82" s="15">
        <v>0.96206972928595946</v>
      </c>
    </row>
    <row r="84" spans="1:7" x14ac:dyDescent="0.25">
      <c r="A84" s="2" t="s">
        <v>30</v>
      </c>
      <c r="B84" s="3"/>
      <c r="C84" s="4"/>
      <c r="D84" s="3"/>
      <c r="E84" s="5"/>
      <c r="F84" s="3"/>
      <c r="G84" s="6"/>
    </row>
    <row r="85" spans="1:7" x14ac:dyDescent="0.25">
      <c r="A85" s="7" t="s">
        <v>13</v>
      </c>
      <c r="B85" s="3">
        <v>125005.5</v>
      </c>
      <c r="C85" s="8">
        <f>IF(B85=0,0,D85/B85)</f>
        <v>1.0213776498495919</v>
      </c>
      <c r="D85" s="3">
        <v>127677.82380827316</v>
      </c>
      <c r="E85" s="9">
        <f>IF(D85=0,0,B85/D85)</f>
        <v>0.97906978887511398</v>
      </c>
      <c r="F85" s="3">
        <f>D85-B85</f>
        <v>2672.323808273155</v>
      </c>
      <c r="G85" s="10">
        <v>0</v>
      </c>
    </row>
    <row r="86" spans="1:7" x14ac:dyDescent="0.25">
      <c r="A86" s="11" t="s">
        <v>10</v>
      </c>
      <c r="B86" s="12">
        <v>125005.5</v>
      </c>
      <c r="C86" s="13">
        <f>IF(B86=0,0,D86/B86)</f>
        <v>1.0213776498495919</v>
      </c>
      <c r="D86" s="12">
        <v>127677.82380827316</v>
      </c>
      <c r="E86" s="14">
        <f>IF(D86=0,0,B86/D86)</f>
        <v>0.97906978887511398</v>
      </c>
      <c r="F86" s="12">
        <f>D86-B86</f>
        <v>2672.323808273155</v>
      </c>
      <c r="G86" s="15">
        <v>0.96206972928595946</v>
      </c>
    </row>
    <row r="88" spans="1:7" x14ac:dyDescent="0.25">
      <c r="A88" s="2" t="s">
        <v>31</v>
      </c>
      <c r="B88" s="3"/>
      <c r="C88" s="4"/>
      <c r="D88" s="3"/>
      <c r="E88" s="5"/>
      <c r="F88" s="3"/>
      <c r="G88" s="6"/>
    </row>
    <row r="89" spans="1:7" x14ac:dyDescent="0.25">
      <c r="A89" s="7" t="s">
        <v>13</v>
      </c>
      <c r="B89" s="3">
        <v>20000</v>
      </c>
      <c r="C89" s="8">
        <f>IF(B89=0,0,D89/B89)</f>
        <v>1.0213776498495919</v>
      </c>
      <c r="D89" s="3">
        <v>20427.552996991839</v>
      </c>
      <c r="E89" s="9">
        <f>IF(D89=0,0,B89/D89)</f>
        <v>0.97906978887511387</v>
      </c>
      <c r="F89" s="3">
        <f>D89-B89</f>
        <v>427.55299699183888</v>
      </c>
      <c r="G89" s="10">
        <v>0</v>
      </c>
    </row>
    <row r="90" spans="1:7" x14ac:dyDescent="0.25">
      <c r="A90" s="11" t="s">
        <v>10</v>
      </c>
      <c r="B90" s="12">
        <v>20000</v>
      </c>
      <c r="C90" s="13">
        <f>IF(B90=0,0,D90/B90)</f>
        <v>1.0213776498495919</v>
      </c>
      <c r="D90" s="12">
        <v>20427.552996991839</v>
      </c>
      <c r="E90" s="14">
        <f>IF(D90=0,0,B90/D90)</f>
        <v>0.97906978887511387</v>
      </c>
      <c r="F90" s="12">
        <f>D90-B90</f>
        <v>427.55299699183888</v>
      </c>
      <c r="G90" s="15">
        <v>0.96206972928595957</v>
      </c>
    </row>
    <row r="92" spans="1:7" x14ac:dyDescent="0.25">
      <c r="A92" s="2" t="s">
        <v>32</v>
      </c>
      <c r="B92" s="3"/>
      <c r="C92" s="4"/>
      <c r="D92" s="3"/>
      <c r="E92" s="5"/>
      <c r="F92" s="3"/>
      <c r="G92" s="6"/>
    </row>
    <row r="93" spans="1:7" x14ac:dyDescent="0.25">
      <c r="A93" s="7" t="s">
        <v>13</v>
      </c>
      <c r="B93" s="3">
        <v>757215.33333333337</v>
      </c>
      <c r="C93" s="8">
        <f>IF(B93=0,0,D93/B93)</f>
        <v>1.0213776498495919</v>
      </c>
      <c r="D93" s="3">
        <v>773402.81759007543</v>
      </c>
      <c r="E93" s="9">
        <f>IF(D93=0,0,B93/D93)</f>
        <v>0.97906978887511387</v>
      </c>
      <c r="F93" s="3">
        <f>D93-B93</f>
        <v>16187.484256742056</v>
      </c>
      <c r="G93" s="10">
        <v>0</v>
      </c>
    </row>
    <row r="94" spans="1:7" x14ac:dyDescent="0.25">
      <c r="A94" s="11" t="s">
        <v>10</v>
      </c>
      <c r="B94" s="12">
        <v>757215.33333333337</v>
      </c>
      <c r="C94" s="13">
        <f>IF(B94=0,0,D94/B94)</f>
        <v>1.0213776498495919</v>
      </c>
      <c r="D94" s="12">
        <v>773402.81759007543</v>
      </c>
      <c r="E94" s="14">
        <f>IF(D94=0,0,B94/D94)</f>
        <v>0.97906978887511387</v>
      </c>
      <c r="F94" s="12">
        <f>D94-B94</f>
        <v>16187.484256742056</v>
      </c>
      <c r="G94" s="15">
        <v>0.96206972928595957</v>
      </c>
    </row>
    <row r="96" spans="1:7" x14ac:dyDescent="0.25">
      <c r="A96" s="2" t="s">
        <v>33</v>
      </c>
      <c r="B96" s="3"/>
      <c r="C96" s="4"/>
      <c r="D96" s="3"/>
      <c r="E96" s="5"/>
      <c r="F96" s="3"/>
      <c r="G96" s="6"/>
    </row>
    <row r="97" spans="1:7" x14ac:dyDescent="0.25">
      <c r="A97" s="7" t="s">
        <v>13</v>
      </c>
      <c r="B97" s="3">
        <v>2975.1666666666665</v>
      </c>
      <c r="C97" s="8">
        <f>IF(B97=0,0,D97/B97)</f>
        <v>1.0213776498495919</v>
      </c>
      <c r="D97" s="3">
        <v>3038.7687379108438</v>
      </c>
      <c r="E97" s="9">
        <f>IF(D97=0,0,B97/D97)</f>
        <v>0.97906978887511398</v>
      </c>
      <c r="F97" s="3">
        <f>D97-B97</f>
        <v>63.602071244177296</v>
      </c>
      <c r="G97" s="10">
        <v>0</v>
      </c>
    </row>
    <row r="98" spans="1:7" x14ac:dyDescent="0.25">
      <c r="A98" s="11" t="s">
        <v>10</v>
      </c>
      <c r="B98" s="12">
        <v>2975.1666666666665</v>
      </c>
      <c r="C98" s="13">
        <f>IF(B98=0,0,D98/B98)</f>
        <v>1.0213776498495919</v>
      </c>
      <c r="D98" s="12">
        <v>3038.7687379108438</v>
      </c>
      <c r="E98" s="14">
        <f>IF(D98=0,0,B98/D98)</f>
        <v>0.97906978887511398</v>
      </c>
      <c r="F98" s="12">
        <f>D98-B98</f>
        <v>63.602071244177296</v>
      </c>
      <c r="G98" s="15">
        <v>0.96206972928595946</v>
      </c>
    </row>
    <row r="100" spans="1:7" x14ac:dyDescent="0.25">
      <c r="A100" s="2" t="s">
        <v>34</v>
      </c>
      <c r="B100" s="3"/>
      <c r="C100" s="4"/>
      <c r="D100" s="3"/>
      <c r="E100" s="5"/>
      <c r="F100" s="3"/>
      <c r="G100" s="6"/>
    </row>
    <row r="101" spans="1:7" x14ac:dyDescent="0.25">
      <c r="A101" s="7" t="s">
        <v>13</v>
      </c>
      <c r="B101" s="3">
        <v>35416.666666666664</v>
      </c>
      <c r="C101" s="8">
        <f>IF(B101=0,0,D101/B101)</f>
        <v>1.0213776498495919</v>
      </c>
      <c r="D101" s="3">
        <v>36173.791765506379</v>
      </c>
      <c r="E101" s="9">
        <f>IF(D101=0,0,B101/D101)</f>
        <v>0.97906978887511387</v>
      </c>
      <c r="F101" s="3">
        <f>D101-B101</f>
        <v>757.12509883971506</v>
      </c>
      <c r="G101" s="10">
        <v>0</v>
      </c>
    </row>
    <row r="102" spans="1:7" x14ac:dyDescent="0.25">
      <c r="A102" s="11" t="s">
        <v>10</v>
      </c>
      <c r="B102" s="12">
        <v>35416.666666666664</v>
      </c>
      <c r="C102" s="13">
        <f>IF(B102=0,0,D102/B102)</f>
        <v>1.0213776498495919</v>
      </c>
      <c r="D102" s="12">
        <v>36173.791765506379</v>
      </c>
      <c r="E102" s="14">
        <f>IF(D102=0,0,B102/D102)</f>
        <v>0.97906978887511387</v>
      </c>
      <c r="F102" s="12">
        <f>D102-B102</f>
        <v>757.12509883971506</v>
      </c>
      <c r="G102" s="15">
        <v>0.96206972928595957</v>
      </c>
    </row>
    <row r="104" spans="1:7" x14ac:dyDescent="0.25">
      <c r="A104" s="2" t="s">
        <v>35</v>
      </c>
      <c r="B104" s="3"/>
      <c r="C104" s="4"/>
      <c r="D104" s="3"/>
      <c r="E104" s="5"/>
      <c r="F104" s="3"/>
      <c r="G104" s="6"/>
    </row>
    <row r="105" spans="1:7" x14ac:dyDescent="0.25">
      <c r="A105" s="7" t="s">
        <v>13</v>
      </c>
      <c r="B105" s="3">
        <v>1250</v>
      </c>
      <c r="C105" s="8">
        <f>IF(B105=0,0,D105/B105)</f>
        <v>1.0213776498495919</v>
      </c>
      <c r="D105" s="3">
        <v>1276.7220623119899</v>
      </c>
      <c r="E105" s="9">
        <f>IF(D105=0,0,B105/D105)</f>
        <v>0.97906978887511387</v>
      </c>
      <c r="F105" s="3">
        <f>D105-B105</f>
        <v>26.72206231198993</v>
      </c>
      <c r="G105" s="10">
        <v>0</v>
      </c>
    </row>
    <row r="106" spans="1:7" x14ac:dyDescent="0.25">
      <c r="A106" s="11" t="s">
        <v>10</v>
      </c>
      <c r="B106" s="12">
        <v>1250</v>
      </c>
      <c r="C106" s="13">
        <f>IF(B106=0,0,D106/B106)</f>
        <v>1.0213776498495919</v>
      </c>
      <c r="D106" s="12">
        <v>1276.7220623119899</v>
      </c>
      <c r="E106" s="14">
        <f>IF(D106=0,0,B106/D106)</f>
        <v>0.97906978887511387</v>
      </c>
      <c r="F106" s="12">
        <f>D106-B106</f>
        <v>26.72206231198993</v>
      </c>
      <c r="G106" s="15">
        <v>0.96206972928595957</v>
      </c>
    </row>
    <row r="108" spans="1:7" x14ac:dyDescent="0.25">
      <c r="A108" s="2" t="s">
        <v>36</v>
      </c>
      <c r="B108" s="3"/>
      <c r="C108" s="4"/>
      <c r="D108" s="3"/>
      <c r="E108" s="5"/>
      <c r="F108" s="3"/>
      <c r="G108" s="6"/>
    </row>
    <row r="109" spans="1:7" x14ac:dyDescent="0.25">
      <c r="A109" s="7" t="s">
        <v>13</v>
      </c>
      <c r="B109" s="3">
        <v>11500</v>
      </c>
      <c r="C109" s="8">
        <f>IF(B109=0,0,D109/B109)</f>
        <v>1.0213776498495919</v>
      </c>
      <c r="D109" s="3">
        <v>11745.842973270306</v>
      </c>
      <c r="E109" s="9">
        <f>IF(D109=0,0,B109/D109)</f>
        <v>0.97906978887511398</v>
      </c>
      <c r="F109" s="3">
        <f>D109-B109</f>
        <v>245.84297327030617</v>
      </c>
      <c r="G109" s="10">
        <v>0</v>
      </c>
    </row>
    <row r="110" spans="1:7" x14ac:dyDescent="0.25">
      <c r="A110" s="11" t="s">
        <v>10</v>
      </c>
      <c r="B110" s="12">
        <v>11500</v>
      </c>
      <c r="C110" s="13">
        <f>IF(B110=0,0,D110/B110)</f>
        <v>1.0213776498495919</v>
      </c>
      <c r="D110" s="12">
        <v>11745.842973270306</v>
      </c>
      <c r="E110" s="14">
        <f>IF(D110=0,0,B110/D110)</f>
        <v>0.97906978887511398</v>
      </c>
      <c r="F110" s="12">
        <f>D110-B110</f>
        <v>245.84297327030617</v>
      </c>
      <c r="G110" s="15">
        <v>0.96206972928595946</v>
      </c>
    </row>
    <row r="112" spans="1:7" x14ac:dyDescent="0.25">
      <c r="A112" s="2" t="s">
        <v>37</v>
      </c>
      <c r="B112" s="3"/>
      <c r="C112" s="4"/>
      <c r="D112" s="3"/>
      <c r="E112" s="5"/>
      <c r="F112" s="3"/>
      <c r="G112" s="6"/>
    </row>
    <row r="113" spans="1:7" x14ac:dyDescent="0.25">
      <c r="A113" s="7" t="s">
        <v>13</v>
      </c>
      <c r="B113" s="3">
        <v>166666.66666666666</v>
      </c>
      <c r="C113" s="8">
        <f>IF(B113=0,0,D113/B113)</f>
        <v>1.0213776498495919</v>
      </c>
      <c r="D113" s="3">
        <v>170229.60830826531</v>
      </c>
      <c r="E113" s="9">
        <f>IF(D113=0,0,B113/D113)</f>
        <v>0.97906978887511398</v>
      </c>
      <c r="F113" s="3">
        <f>D113-B113</f>
        <v>3562.9416415986489</v>
      </c>
      <c r="G113" s="10">
        <v>0</v>
      </c>
    </row>
    <row r="114" spans="1:7" x14ac:dyDescent="0.25">
      <c r="A114" s="11" t="s">
        <v>10</v>
      </c>
      <c r="B114" s="12">
        <v>166666.66666666666</v>
      </c>
      <c r="C114" s="13">
        <f>IF(B114=0,0,D114/B114)</f>
        <v>1.0213776498495919</v>
      </c>
      <c r="D114" s="12">
        <v>170229.60830826531</v>
      </c>
      <c r="E114" s="14">
        <f>IF(D114=0,0,B114/D114)</f>
        <v>0.97906978887511398</v>
      </c>
      <c r="F114" s="12">
        <f>D114-B114</f>
        <v>3562.9416415986489</v>
      </c>
      <c r="G114" s="15">
        <v>0.96206972928595946</v>
      </c>
    </row>
    <row r="116" spans="1:7" x14ac:dyDescent="0.25">
      <c r="A116" s="2" t="s">
        <v>38</v>
      </c>
      <c r="B116" s="3"/>
      <c r="C116" s="4"/>
      <c r="D116" s="3"/>
      <c r="E116" s="5"/>
      <c r="F116" s="3"/>
      <c r="G116" s="6"/>
    </row>
    <row r="117" spans="1:7" x14ac:dyDescent="0.25">
      <c r="A117" s="7" t="s">
        <v>13</v>
      </c>
      <c r="B117" s="3">
        <v>11856.916666666666</v>
      </c>
      <c r="C117" s="8">
        <f>IF(B117=0,0,D117/B117)</f>
        <v>1.0213776498495919</v>
      </c>
      <c r="D117" s="3">
        <v>12110.389679462456</v>
      </c>
      <c r="E117" s="9">
        <f>IF(D117=0,0,B117/D117)</f>
        <v>0.97906978887511398</v>
      </c>
      <c r="F117" s="3">
        <f>D117-B117</f>
        <v>253.47301279579005</v>
      </c>
      <c r="G117" s="10">
        <v>0</v>
      </c>
    </row>
    <row r="118" spans="1:7" x14ac:dyDescent="0.25">
      <c r="A118" s="11" t="s">
        <v>10</v>
      </c>
      <c r="B118" s="12">
        <v>11856.916666666666</v>
      </c>
      <c r="C118" s="13">
        <f>IF(B118=0,0,D118/B118)</f>
        <v>1.0213776498495919</v>
      </c>
      <c r="D118" s="12">
        <v>12110.389679462456</v>
      </c>
      <c r="E118" s="14">
        <f>IF(D118=0,0,B118/D118)</f>
        <v>0.97906978887511398</v>
      </c>
      <c r="F118" s="12">
        <f>D118-B118</f>
        <v>253.47301279579005</v>
      </c>
      <c r="G118" s="15">
        <v>0.96206972928595946</v>
      </c>
    </row>
    <row r="120" spans="1:7" x14ac:dyDescent="0.25">
      <c r="A120" s="2" t="s">
        <v>39</v>
      </c>
      <c r="B120" s="3"/>
      <c r="C120" s="4"/>
      <c r="D120" s="3"/>
      <c r="E120" s="5"/>
      <c r="F120" s="3"/>
      <c r="G120" s="6"/>
    </row>
    <row r="121" spans="1:7" x14ac:dyDescent="0.25">
      <c r="A121" s="7" t="s">
        <v>13</v>
      </c>
      <c r="B121" s="3">
        <v>49304.416666666664</v>
      </c>
      <c r="C121" s="8">
        <f>IF(B121=0,0,D121/B121)</f>
        <v>1.0213776498495919</v>
      </c>
      <c r="D121" s="3">
        <v>50358.42922220505</v>
      </c>
      <c r="E121" s="9">
        <f>IF(D121=0,0,B121/D121)</f>
        <v>0.97906978887511387</v>
      </c>
      <c r="F121" s="3">
        <f>D121-B121</f>
        <v>1054.0125555383856</v>
      </c>
      <c r="G121" s="10">
        <v>0</v>
      </c>
    </row>
    <row r="122" spans="1:7" x14ac:dyDescent="0.25">
      <c r="A122" s="11" t="s">
        <v>10</v>
      </c>
      <c r="B122" s="12">
        <v>49304.416666666664</v>
      </c>
      <c r="C122" s="13">
        <f>IF(B122=0,0,D122/B122)</f>
        <v>1.0213776498495919</v>
      </c>
      <c r="D122" s="12">
        <v>50358.42922220505</v>
      </c>
      <c r="E122" s="14">
        <f>IF(D122=0,0,B122/D122)</f>
        <v>0.97906978887511387</v>
      </c>
      <c r="F122" s="12">
        <f>D122-B122</f>
        <v>1054.0125555383856</v>
      </c>
      <c r="G122" s="15">
        <v>0.96206972928595957</v>
      </c>
    </row>
    <row r="124" spans="1:7" x14ac:dyDescent="0.25">
      <c r="A124" s="2" t="s">
        <v>40</v>
      </c>
      <c r="B124" s="3"/>
      <c r="C124" s="4"/>
      <c r="D124" s="3"/>
      <c r="E124" s="5"/>
      <c r="F124" s="3"/>
      <c r="G124" s="6"/>
    </row>
    <row r="125" spans="1:7" x14ac:dyDescent="0.25">
      <c r="A125" s="23" t="s">
        <v>10</v>
      </c>
      <c r="B125" s="24">
        <v>1182989.166666667</v>
      </c>
      <c r="C125" s="25">
        <f>IF(B125=0,0,D125/B125)</f>
        <v>1.0213776498495919</v>
      </c>
      <c r="D125" s="26">
        <v>1208278.6948475274</v>
      </c>
      <c r="E125" s="27">
        <f>IF(D125=0,0,B125/D125)</f>
        <v>0.97906978887511398</v>
      </c>
      <c r="F125" s="28">
        <f>D125-B125</f>
        <v>25289.528180860449</v>
      </c>
      <c r="G125" s="29">
        <v>0.96206972928595946</v>
      </c>
    </row>
    <row r="127" spans="1:7" x14ac:dyDescent="0.25">
      <c r="A127" s="2" t="s">
        <v>41</v>
      </c>
      <c r="B127" s="3"/>
      <c r="C127" s="4"/>
      <c r="D127" s="3"/>
      <c r="E127" s="5"/>
      <c r="F127" s="3"/>
      <c r="G127" s="6"/>
    </row>
    <row r="128" spans="1:7" x14ac:dyDescent="0.25">
      <c r="A128" s="30" t="s">
        <v>10</v>
      </c>
      <c r="B128" s="31">
        <v>19104646.83333334</v>
      </c>
      <c r="C128" s="32">
        <f>IF(B128=0,0,D128/B128)</f>
        <v>1.0616461767357033</v>
      </c>
      <c r="D128" s="33">
        <v>20282375.2684942</v>
      </c>
      <c r="E128" s="34">
        <f>IF(D128=0,0,B128/D128)</f>
        <v>0.94193340673514236</v>
      </c>
      <c r="F128" s="35">
        <f>D128-B128</f>
        <v>1177728.4351608604</v>
      </c>
      <c r="G128" s="36">
        <v>1</v>
      </c>
    </row>
    <row r="130" spans="1:7" x14ac:dyDescent="0.25">
      <c r="A130" s="2" t="s">
        <v>42</v>
      </c>
      <c r="B130" s="3"/>
      <c r="C130" s="4"/>
      <c r="D130" s="3"/>
      <c r="E130" s="5"/>
      <c r="F130" s="3"/>
      <c r="G130" s="6"/>
    </row>
    <row r="131" spans="1:7" x14ac:dyDescent="0.25">
      <c r="A131" s="11" t="s">
        <v>10</v>
      </c>
      <c r="B131" s="12">
        <v>20084.799740819235</v>
      </c>
      <c r="C131" s="37">
        <f>IF(B131=0,0,D131/B131)</f>
        <v>1.0653721867381469</v>
      </c>
      <c r="D131" s="12">
        <v>21397.787020074356</v>
      </c>
      <c r="E131" s="38">
        <f>IF(D131=0,0,B131/D131)</f>
        <v>0.93863910889367475</v>
      </c>
      <c r="F131" s="12">
        <f>D131-B131</f>
        <v>1312.9872792551214</v>
      </c>
      <c r="G131" s="39">
        <v>0</v>
      </c>
    </row>
    <row r="133" spans="1:7" x14ac:dyDescent="0.25">
      <c r="A133" s="2" t="s">
        <v>43</v>
      </c>
      <c r="B133" s="3"/>
      <c r="C133" s="4"/>
      <c r="D133" s="3"/>
      <c r="E133" s="5"/>
      <c r="F133" s="3"/>
      <c r="G133" s="6"/>
    </row>
    <row r="134" spans="1:7" x14ac:dyDescent="0.25">
      <c r="A134" s="40" t="s">
        <v>10</v>
      </c>
      <c r="B134" s="41">
        <v>19124731.633074157</v>
      </c>
      <c r="C134" s="42">
        <f>IF(B134=0,0,D134/B134)</f>
        <v>1.0616500897926899</v>
      </c>
      <c r="D134" s="43">
        <v>20303773.055514276</v>
      </c>
      <c r="E134" s="44">
        <f>IF(D134=0,0,B134/D134)</f>
        <v>0.9419299349329604</v>
      </c>
      <c r="F134" s="45">
        <f>D134-B134</f>
        <v>1179041.4224401191</v>
      </c>
      <c r="G134" s="46">
        <v>0</v>
      </c>
    </row>
  </sheetData>
  <printOptions horizontalCentered="1"/>
  <pageMargins left="0.5" right="0.5" top="1.35" bottom="0.75" header="0.75" footer="0.3"/>
  <pageSetup scale="70" orientation="portrait" r:id="rId1"/>
  <headerFooter>
    <oddHeader>&amp;C&amp;"Arial"&amp;12 &amp;BFLORIDA POWER AND LIGHT COMPANY&amp;B
&amp;B 12 CP DEMAND LOSSES BY RATE CLASS&amp;B
&amp;B December 2017 - ACTUALS&amp;B</oddHeader>
    <oddFooter>&amp;C&amp;"Arial"&amp;10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showGridLines="0" showZeros="0" workbookViewId="0">
      <pane xSplit="1" ySplit="3" topLeftCell="B4" activePane="bottomRight" state="frozen"/>
      <selection pane="topRight"/>
      <selection pane="bottomLeft"/>
      <selection pane="bottomRight" sqref="A1:A2"/>
    </sheetView>
  </sheetViews>
  <sheetFormatPr defaultRowHeight="15" x14ac:dyDescent="0.25"/>
  <cols>
    <col min="1" max="1" width="29.28515625" customWidth="1"/>
    <col min="2" max="7" width="15.5703125" customWidth="1"/>
  </cols>
  <sheetData>
    <row r="1" spans="1:7" x14ac:dyDescent="0.25">
      <c r="A1" s="363" t="s">
        <v>239</v>
      </c>
    </row>
    <row r="2" spans="1:7" x14ac:dyDescent="0.25">
      <c r="A2" s="363" t="s">
        <v>233</v>
      </c>
    </row>
    <row r="3" spans="1:7" ht="38.25" x14ac:dyDescent="0.25">
      <c r="A3" s="47" t="s">
        <v>0</v>
      </c>
      <c r="B3" s="47" t="s">
        <v>44</v>
      </c>
      <c r="C3" s="47" t="s">
        <v>2</v>
      </c>
      <c r="D3" s="47" t="s">
        <v>45</v>
      </c>
      <c r="E3" s="47" t="s">
        <v>4</v>
      </c>
      <c r="F3" s="47" t="s">
        <v>5</v>
      </c>
      <c r="G3" s="47" t="s">
        <v>6</v>
      </c>
    </row>
    <row r="4" spans="1:7" x14ac:dyDescent="0.25">
      <c r="A4" s="48" t="s">
        <v>7</v>
      </c>
      <c r="B4" s="49"/>
      <c r="C4" s="50"/>
      <c r="D4" s="49"/>
      <c r="E4" s="51"/>
      <c r="F4" s="49"/>
      <c r="G4" s="52"/>
    </row>
    <row r="5" spans="1:7" x14ac:dyDescent="0.25">
      <c r="A5" s="53" t="s">
        <v>8</v>
      </c>
      <c r="B5" s="49">
        <v>1046652.8610820939</v>
      </c>
      <c r="C5" s="54">
        <f>IF(B5=0,0,D5/B5)</f>
        <v>1.0291657788800952</v>
      </c>
      <c r="D5" s="49">
        <v>1077179.3069926333</v>
      </c>
      <c r="E5" s="55">
        <f>IF(D5=0,0,B5/D5)</f>
        <v>0.97166075720878275</v>
      </c>
      <c r="F5" s="49">
        <f>D5-B5</f>
        <v>30526.445910539362</v>
      </c>
      <c r="G5" s="56">
        <v>0</v>
      </c>
    </row>
    <row r="6" spans="1:7" x14ac:dyDescent="0.25">
      <c r="A6" s="53" t="s">
        <v>9</v>
      </c>
      <c r="B6" s="49">
        <v>1552431.3326868156</v>
      </c>
      <c r="C6" s="54">
        <f>IF(B6=0,0,D6/B6)</f>
        <v>1.0511214736586005</v>
      </c>
      <c r="D6" s="49">
        <v>1631793.9101675509</v>
      </c>
      <c r="E6" s="55">
        <f>IF(D6=0,0,B6/D6)</f>
        <v>0.95136482800540267</v>
      </c>
      <c r="F6" s="49">
        <f>D6-B6</f>
        <v>79362.577480735257</v>
      </c>
      <c r="G6" s="56">
        <v>0</v>
      </c>
    </row>
    <row r="7" spans="1:7" x14ac:dyDescent="0.25">
      <c r="A7" s="57" t="s">
        <v>10</v>
      </c>
      <c r="B7" s="58">
        <v>2599084.1937689097</v>
      </c>
      <c r="C7" s="59">
        <f>IF(B7=0,0,D7/B7)</f>
        <v>1.0422799013801569</v>
      </c>
      <c r="D7" s="58">
        <v>2708973.2171601839</v>
      </c>
      <c r="E7" s="60">
        <f>IF(D7=0,0,B7/D7)</f>
        <v>0.95943517540329504</v>
      </c>
      <c r="F7" s="58">
        <f>D7-B7</f>
        <v>109889.02339127427</v>
      </c>
      <c r="G7" s="61">
        <v>0.99430171954192392</v>
      </c>
    </row>
    <row r="9" spans="1:7" x14ac:dyDescent="0.25">
      <c r="A9" s="48" t="s">
        <v>11</v>
      </c>
      <c r="B9" s="49"/>
      <c r="C9" s="50"/>
      <c r="D9" s="49"/>
      <c r="E9" s="51"/>
      <c r="F9" s="49"/>
      <c r="G9" s="52"/>
    </row>
    <row r="10" spans="1:7" x14ac:dyDescent="0.25">
      <c r="A10" s="53" t="s">
        <v>8</v>
      </c>
      <c r="B10" s="49">
        <v>2139.0439565745296</v>
      </c>
      <c r="C10" s="54">
        <f>IF(B10=0,0,D10/B10)</f>
        <v>1.0291657788800952</v>
      </c>
      <c r="D10" s="49">
        <v>2201.4308396267861</v>
      </c>
      <c r="E10" s="55">
        <f>IF(D10=0,0,B10/D10)</f>
        <v>0.97166075720878287</v>
      </c>
      <c r="F10" s="49">
        <f>D10-B10</f>
        <v>62.386883052256508</v>
      </c>
      <c r="G10" s="56">
        <v>0</v>
      </c>
    </row>
    <row r="11" spans="1:7" x14ac:dyDescent="0.25">
      <c r="A11" s="53" t="s">
        <v>9</v>
      </c>
      <c r="B11" s="49">
        <v>101931.767508629</v>
      </c>
      <c r="C11" s="54">
        <f>IF(B11=0,0,D11/B11)</f>
        <v>1.0511214736586005</v>
      </c>
      <c r="D11" s="49">
        <v>107142.66967629596</v>
      </c>
      <c r="E11" s="55">
        <f>IF(D11=0,0,B11/D11)</f>
        <v>0.95136482800540279</v>
      </c>
      <c r="F11" s="49">
        <f>D11-B11</f>
        <v>5210.9021676669654</v>
      </c>
      <c r="G11" s="56">
        <v>0</v>
      </c>
    </row>
    <row r="12" spans="1:7" x14ac:dyDescent="0.25">
      <c r="A12" s="57" t="s">
        <v>10</v>
      </c>
      <c r="B12" s="58">
        <v>104070.81146520353</v>
      </c>
      <c r="C12" s="59">
        <f>IF(B12=0,0,D12/B12)</f>
        <v>1.0506702021102465</v>
      </c>
      <c r="D12" s="58">
        <v>109344.10051592275</v>
      </c>
      <c r="E12" s="60">
        <f>IF(D12=0,0,B12/D12)</f>
        <v>0.951773447073614</v>
      </c>
      <c r="F12" s="58">
        <f>D12-B12</f>
        <v>5273.2890507192205</v>
      </c>
      <c r="G12" s="61">
        <v>1.0023057983237895</v>
      </c>
    </row>
    <row r="14" spans="1:7" x14ac:dyDescent="0.25">
      <c r="A14" s="48" t="s">
        <v>12</v>
      </c>
      <c r="B14" s="49"/>
      <c r="C14" s="50"/>
      <c r="D14" s="49"/>
      <c r="E14" s="51"/>
      <c r="F14" s="49"/>
      <c r="G14" s="52"/>
    </row>
    <row r="15" spans="1:7" x14ac:dyDescent="0.25">
      <c r="A15" s="53" t="s">
        <v>13</v>
      </c>
      <c r="B15" s="49">
        <v>1377840.4271422024</v>
      </c>
      <c r="C15" s="54">
        <f>IF(B15=0,0,D15/B15)</f>
        <v>1.0171958914538382</v>
      </c>
      <c r="D15" s="49">
        <v>1401533.6215680498</v>
      </c>
      <c r="E15" s="55">
        <f>IF(D15=0,0,B15/D15)</f>
        <v>0.9830948083861597</v>
      </c>
      <c r="F15" s="49">
        <f>D15-B15</f>
        <v>23693.194425847381</v>
      </c>
      <c r="G15" s="56">
        <v>0</v>
      </c>
    </row>
    <row r="16" spans="1:7" x14ac:dyDescent="0.25">
      <c r="A16" s="57" t="s">
        <v>10</v>
      </c>
      <c r="B16" s="58">
        <v>1377840.4271422024</v>
      </c>
      <c r="C16" s="59">
        <f>IF(B16=0,0,D16/B16)</f>
        <v>1.0171958914538382</v>
      </c>
      <c r="D16" s="58">
        <v>1401533.6215680498</v>
      </c>
      <c r="E16" s="60">
        <f>IF(D16=0,0,B16/D16)</f>
        <v>0.9830948083861597</v>
      </c>
      <c r="F16" s="58">
        <f>D16-B16</f>
        <v>23693.194425847381</v>
      </c>
      <c r="G16" s="61">
        <v>0.97037237563946621</v>
      </c>
    </row>
    <row r="18" spans="1:7" x14ac:dyDescent="0.25">
      <c r="A18" s="48" t="s">
        <v>14</v>
      </c>
      <c r="B18" s="49"/>
      <c r="C18" s="50"/>
      <c r="D18" s="49"/>
      <c r="E18" s="51"/>
      <c r="F18" s="49"/>
      <c r="G18" s="52"/>
    </row>
    <row r="19" spans="1:7" x14ac:dyDescent="0.25">
      <c r="A19" s="53" t="s">
        <v>9</v>
      </c>
      <c r="B19" s="49">
        <v>6226810.9029589714</v>
      </c>
      <c r="C19" s="54">
        <f>IF(B19=0,0,D19/B19)</f>
        <v>1.0511214736586005</v>
      </c>
      <c r="D19" s="49">
        <v>6545134.6525116749</v>
      </c>
      <c r="E19" s="55">
        <f>IF(D19=0,0,B19/D19)</f>
        <v>0.95136482800540279</v>
      </c>
      <c r="F19" s="49">
        <f>D19-B19</f>
        <v>318323.74955270346</v>
      </c>
      <c r="G19" s="56">
        <v>0</v>
      </c>
    </row>
    <row r="20" spans="1:7" x14ac:dyDescent="0.25">
      <c r="A20" s="57" t="s">
        <v>10</v>
      </c>
      <c r="B20" s="58">
        <v>6226810.9029589714</v>
      </c>
      <c r="C20" s="59">
        <f>IF(B20=0,0,D20/B20)</f>
        <v>1.0511214736586005</v>
      </c>
      <c r="D20" s="58">
        <v>6545134.6525116749</v>
      </c>
      <c r="E20" s="60">
        <f>IF(D20=0,0,B20/D20)</f>
        <v>0.95136482800540279</v>
      </c>
      <c r="F20" s="58">
        <f>D20-B20</f>
        <v>318323.74955270346</v>
      </c>
      <c r="G20" s="61">
        <v>1.0027362969603981</v>
      </c>
    </row>
    <row r="22" spans="1:7" x14ac:dyDescent="0.25">
      <c r="A22" s="48" t="s">
        <v>15</v>
      </c>
      <c r="B22" s="49"/>
      <c r="C22" s="50"/>
      <c r="D22" s="49"/>
      <c r="E22" s="51"/>
      <c r="F22" s="49"/>
      <c r="G22" s="52"/>
    </row>
    <row r="23" spans="1:7" x14ac:dyDescent="0.25">
      <c r="A23" s="53" t="s">
        <v>9</v>
      </c>
      <c r="B23" s="49">
        <v>68852.233191907129</v>
      </c>
      <c r="C23" s="54">
        <f>IF(B23=0,0,D23/B23)</f>
        <v>1.0511214736586005</v>
      </c>
      <c r="D23" s="49">
        <v>72372.060817363032</v>
      </c>
      <c r="E23" s="55">
        <f>IF(D23=0,0,B23/D23)</f>
        <v>0.95136482800540279</v>
      </c>
      <c r="F23" s="49">
        <f>D23-B23</f>
        <v>3519.8276254559023</v>
      </c>
      <c r="G23" s="56">
        <v>0</v>
      </c>
    </row>
    <row r="24" spans="1:7" x14ac:dyDescent="0.25">
      <c r="A24" s="57" t="s">
        <v>10</v>
      </c>
      <c r="B24" s="58">
        <v>68852.233191907129</v>
      </c>
      <c r="C24" s="59">
        <f>IF(B24=0,0,D24/B24)</f>
        <v>1.0511214736586005</v>
      </c>
      <c r="D24" s="58">
        <v>72372.060817363032</v>
      </c>
      <c r="E24" s="60">
        <f>IF(D24=0,0,B24/D24)</f>
        <v>0.95136482800540279</v>
      </c>
      <c r="F24" s="58">
        <f>D24-B24</f>
        <v>3519.8276254559023</v>
      </c>
      <c r="G24" s="61">
        <v>1.0027362969603981</v>
      </c>
    </row>
    <row r="26" spans="1:7" x14ac:dyDescent="0.25">
      <c r="A26" s="48" t="s">
        <v>16</v>
      </c>
      <c r="B26" s="49"/>
      <c r="C26" s="50"/>
      <c r="D26" s="49"/>
      <c r="E26" s="51"/>
      <c r="F26" s="49"/>
      <c r="G26" s="52"/>
    </row>
    <row r="27" spans="1:7" x14ac:dyDescent="0.25">
      <c r="A27" s="53" t="s">
        <v>8</v>
      </c>
      <c r="B27" s="49">
        <v>71650.59624391055</v>
      </c>
      <c r="C27" s="54">
        <f>IF(B27=0,0,D27/B27)</f>
        <v>1.0291657788800952</v>
      </c>
      <c r="D27" s="49">
        <v>73740.341690587418</v>
      </c>
      <c r="E27" s="55">
        <f>IF(D27=0,0,B27/D27)</f>
        <v>0.97166075720878287</v>
      </c>
      <c r="F27" s="49">
        <f>D27-B27</f>
        <v>2089.7454466768686</v>
      </c>
      <c r="G27" s="56">
        <v>0</v>
      </c>
    </row>
    <row r="28" spans="1:7" x14ac:dyDescent="0.25">
      <c r="A28" s="53" t="s">
        <v>9</v>
      </c>
      <c r="B28" s="49">
        <v>26222255.828873988</v>
      </c>
      <c r="C28" s="54">
        <f>IF(B28=0,0,D28/B28)</f>
        <v>1.0511214736586005</v>
      </c>
      <c r="D28" s="49">
        <v>27562776.189498853</v>
      </c>
      <c r="E28" s="55">
        <f>IF(D28=0,0,B28/D28)</f>
        <v>0.95136482800540279</v>
      </c>
      <c r="F28" s="49">
        <f>D28-B28</f>
        <v>1340520.3606248647</v>
      </c>
      <c r="G28" s="56">
        <v>0</v>
      </c>
    </row>
    <row r="29" spans="1:7" x14ac:dyDescent="0.25">
      <c r="A29" s="57" t="s">
        <v>10</v>
      </c>
      <c r="B29" s="58">
        <v>26293906.425117899</v>
      </c>
      <c r="C29" s="59">
        <f>IF(B29=0,0,D29/B29)</f>
        <v>1.0510616446398007</v>
      </c>
      <c r="D29" s="58">
        <v>27636516.531189442</v>
      </c>
      <c r="E29" s="60">
        <f>IF(D29=0,0,B29/D29)</f>
        <v>0.95141898203573061</v>
      </c>
      <c r="F29" s="58">
        <f>D29-B29</f>
        <v>1342610.1060715429</v>
      </c>
      <c r="G29" s="61">
        <v>1.0026792219883178</v>
      </c>
    </row>
    <row r="31" spans="1:7" x14ac:dyDescent="0.25">
      <c r="A31" s="48" t="s">
        <v>17</v>
      </c>
      <c r="B31" s="49"/>
      <c r="C31" s="50"/>
      <c r="D31" s="49"/>
      <c r="E31" s="51"/>
      <c r="F31" s="49"/>
      <c r="G31" s="52"/>
    </row>
    <row r="32" spans="1:7" x14ac:dyDescent="0.25">
      <c r="A32" s="53" t="s">
        <v>8</v>
      </c>
      <c r="B32" s="49">
        <v>367510.05565596482</v>
      </c>
      <c r="C32" s="54">
        <f>IF(B32=0,0,D32/B32)</f>
        <v>1.0291657788800952</v>
      </c>
      <c r="D32" s="49">
        <v>378228.7726754382</v>
      </c>
      <c r="E32" s="55">
        <f>IF(D32=0,0,B32/D32)</f>
        <v>0.97166075720878275</v>
      </c>
      <c r="F32" s="49">
        <f>D32-B32</f>
        <v>10718.717019473377</v>
      </c>
      <c r="G32" s="56">
        <v>0</v>
      </c>
    </row>
    <row r="33" spans="1:7" x14ac:dyDescent="0.25">
      <c r="A33" s="53" t="s">
        <v>9</v>
      </c>
      <c r="B33" s="49">
        <v>9866969.8344585281</v>
      </c>
      <c r="C33" s="54">
        <f>IF(B33=0,0,D33/B33)</f>
        <v>1.0511214736586005</v>
      </c>
      <c r="D33" s="49">
        <v>10371383.872941006</v>
      </c>
      <c r="E33" s="55">
        <f>IF(D33=0,0,B33/D33)</f>
        <v>0.95136482800540279</v>
      </c>
      <c r="F33" s="49">
        <f>D33-B33</f>
        <v>504414.03848247789</v>
      </c>
      <c r="G33" s="56">
        <v>0</v>
      </c>
    </row>
    <row r="34" spans="1:7" x14ac:dyDescent="0.25">
      <c r="A34" s="57" t="s">
        <v>10</v>
      </c>
      <c r="B34" s="58">
        <v>10234479.890114494</v>
      </c>
      <c r="C34" s="59">
        <f>IF(B34=0,0,D34/B34)</f>
        <v>1.0503330663631982</v>
      </c>
      <c r="D34" s="58">
        <v>10749612.645616444</v>
      </c>
      <c r="E34" s="60">
        <f>IF(D34=0,0,B34/D34)</f>
        <v>0.95207894716913222</v>
      </c>
      <c r="F34" s="58">
        <f>D34-B34</f>
        <v>515132.75550195016</v>
      </c>
      <c r="G34" s="61">
        <v>1.0019841815943817</v>
      </c>
    </row>
    <row r="36" spans="1:7" x14ac:dyDescent="0.25">
      <c r="A36" s="48" t="s">
        <v>18</v>
      </c>
      <c r="B36" s="49"/>
      <c r="C36" s="50"/>
      <c r="D36" s="49"/>
      <c r="E36" s="51"/>
      <c r="F36" s="49"/>
      <c r="G36" s="52"/>
    </row>
    <row r="37" spans="1:7" x14ac:dyDescent="0.25">
      <c r="A37" s="53" t="s">
        <v>8</v>
      </c>
      <c r="B37" s="49">
        <v>988939.4552609087</v>
      </c>
      <c r="C37" s="54">
        <f>IF(B37=0,0,D37/B37)</f>
        <v>1.0291657788800952</v>
      </c>
      <c r="D37" s="49">
        <v>1017782.6447388502</v>
      </c>
      <c r="E37" s="55">
        <f>IF(D37=0,0,B37/D37)</f>
        <v>0.97166075720878275</v>
      </c>
      <c r="F37" s="49">
        <f>D37-B37</f>
        <v>28843.189477941487</v>
      </c>
      <c r="G37" s="56">
        <v>0</v>
      </c>
    </row>
    <row r="38" spans="1:7" x14ac:dyDescent="0.25">
      <c r="A38" s="53" t="s">
        <v>9</v>
      </c>
      <c r="B38" s="49">
        <v>1602894.0203768478</v>
      </c>
      <c r="C38" s="54">
        <f>IF(B38=0,0,D38/B38)</f>
        <v>1.0511214736586005</v>
      </c>
      <c r="D38" s="49">
        <v>1684836.3248170712</v>
      </c>
      <c r="E38" s="55">
        <f>IF(D38=0,0,B38/D38)</f>
        <v>0.95136482800540279</v>
      </c>
      <c r="F38" s="49">
        <f>D38-B38</f>
        <v>81942.304440223379</v>
      </c>
      <c r="G38" s="56">
        <v>0</v>
      </c>
    </row>
    <row r="39" spans="1:7" x14ac:dyDescent="0.25">
      <c r="A39" s="57" t="s">
        <v>10</v>
      </c>
      <c r="B39" s="58">
        <v>2591833.4756377563</v>
      </c>
      <c r="C39" s="59">
        <f>IF(B39=0,0,D39/B39)</f>
        <v>1.0427440632122034</v>
      </c>
      <c r="D39" s="58">
        <v>2702618.9695559214</v>
      </c>
      <c r="E39" s="60">
        <f>IF(D39=0,0,B39/D39)</f>
        <v>0.95900809726930591</v>
      </c>
      <c r="F39" s="58">
        <f>D39-B39</f>
        <v>110785.4939181651</v>
      </c>
      <c r="G39" s="61">
        <v>0.99474451509726203</v>
      </c>
    </row>
    <row r="41" spans="1:7" x14ac:dyDescent="0.25">
      <c r="A41" s="48" t="s">
        <v>19</v>
      </c>
      <c r="B41" s="49"/>
      <c r="C41" s="50"/>
      <c r="D41" s="49"/>
      <c r="E41" s="51"/>
      <c r="F41" s="49"/>
      <c r="G41" s="52"/>
    </row>
    <row r="42" spans="1:7" x14ac:dyDescent="0.25">
      <c r="A42" s="53" t="s">
        <v>13</v>
      </c>
      <c r="B42" s="49">
        <v>196919.17793052911</v>
      </c>
      <c r="C42" s="54">
        <f>IF(B42=0,0,D42/B42)</f>
        <v>1.0171958914538382</v>
      </c>
      <c r="D42" s="49">
        <v>200305.37873940152</v>
      </c>
      <c r="E42" s="55">
        <f>IF(D42=0,0,B42/D42)</f>
        <v>0.98309480838615981</v>
      </c>
      <c r="F42" s="49">
        <f>D42-B42</f>
        <v>3386.2008088724106</v>
      </c>
      <c r="G42" s="56">
        <v>0</v>
      </c>
    </row>
    <row r="43" spans="1:7" x14ac:dyDescent="0.25">
      <c r="A43" s="57" t="s">
        <v>10</v>
      </c>
      <c r="B43" s="58">
        <v>196919.17793052911</v>
      </c>
      <c r="C43" s="59">
        <f>IF(B43=0,0,D43/B43)</f>
        <v>1.0171958914538382</v>
      </c>
      <c r="D43" s="58">
        <v>200305.37873940152</v>
      </c>
      <c r="E43" s="60">
        <f>IF(D43=0,0,B43/D43)</f>
        <v>0.98309480838615981</v>
      </c>
      <c r="F43" s="58">
        <f>D43-B43</f>
        <v>3386.2008088724106</v>
      </c>
      <c r="G43" s="61">
        <v>0.9703723756394661</v>
      </c>
    </row>
    <row r="45" spans="1:7" x14ac:dyDescent="0.25">
      <c r="A45" s="48" t="s">
        <v>20</v>
      </c>
      <c r="B45" s="49"/>
      <c r="C45" s="50"/>
      <c r="D45" s="49"/>
      <c r="E45" s="51"/>
      <c r="F45" s="49"/>
      <c r="G45" s="52"/>
    </row>
    <row r="46" spans="1:7" x14ac:dyDescent="0.25">
      <c r="A46" s="53" t="s">
        <v>8</v>
      </c>
      <c r="B46" s="49">
        <v>82758.196531662659</v>
      </c>
      <c r="C46" s="54">
        <f>IF(B46=0,0,D46/B46)</f>
        <v>1.0291657788800952</v>
      </c>
      <c r="D46" s="49">
        <v>85171.90379222059</v>
      </c>
      <c r="E46" s="55">
        <f>IF(D46=0,0,B46/D46)</f>
        <v>0.97166075720878287</v>
      </c>
      <c r="F46" s="49">
        <f>D46-B46</f>
        <v>2413.7072605579306</v>
      </c>
      <c r="G46" s="56">
        <v>0</v>
      </c>
    </row>
    <row r="47" spans="1:7" x14ac:dyDescent="0.25">
      <c r="A47" s="57" t="s">
        <v>10</v>
      </c>
      <c r="B47" s="58">
        <v>82758.196531662659</v>
      </c>
      <c r="C47" s="59">
        <f>IF(B47=0,0,D47/B47)</f>
        <v>1.0291657788800952</v>
      </c>
      <c r="D47" s="58">
        <v>85171.90379222059</v>
      </c>
      <c r="E47" s="60">
        <f>IF(D47=0,0,B47/D47)</f>
        <v>0.97166075720878287</v>
      </c>
      <c r="F47" s="58">
        <f>D47-B47</f>
        <v>2413.7072605579306</v>
      </c>
      <c r="G47" s="61">
        <v>0.98179126574268183</v>
      </c>
    </row>
    <row r="49" spans="1:7" x14ac:dyDescent="0.25">
      <c r="A49" s="48" t="s">
        <v>46</v>
      </c>
      <c r="B49" s="49"/>
      <c r="C49" s="50"/>
      <c r="D49" s="49"/>
      <c r="E49" s="51"/>
      <c r="F49" s="49"/>
      <c r="G49" s="52"/>
    </row>
    <row r="50" spans="1:7" x14ac:dyDescent="0.25">
      <c r="A50" s="53" t="s">
        <v>9</v>
      </c>
      <c r="B50" s="49">
        <v>98627.611614447364</v>
      </c>
      <c r="C50" s="54">
        <f>IF(B50=0,0,D50/B50)</f>
        <v>1.0511214736586005</v>
      </c>
      <c r="D50" s="49">
        <v>103669.60046360602</v>
      </c>
      <c r="E50" s="55">
        <f>IF(D50=0,0,B50/D50)</f>
        <v>0.95136482800540267</v>
      </c>
      <c r="F50" s="49">
        <f>D50-B50</f>
        <v>5041.9888491586607</v>
      </c>
      <c r="G50" s="56">
        <v>0</v>
      </c>
    </row>
    <row r="51" spans="1:7" x14ac:dyDescent="0.25">
      <c r="A51" s="57" t="s">
        <v>10</v>
      </c>
      <c r="B51" s="58">
        <v>98627.611614447364</v>
      </c>
      <c r="C51" s="59">
        <f>IF(B51=0,0,D51/B51)</f>
        <v>1.0511214736586005</v>
      </c>
      <c r="D51" s="58">
        <v>103669.60046360602</v>
      </c>
      <c r="E51" s="60">
        <f>IF(D51=0,0,B51/D51)</f>
        <v>0.95136482800540267</v>
      </c>
      <c r="F51" s="58">
        <f>D51-B51</f>
        <v>5041.9888491586607</v>
      </c>
      <c r="G51" s="61">
        <v>1.0027362969603981</v>
      </c>
    </row>
    <row r="53" spans="1:7" x14ac:dyDescent="0.25">
      <c r="A53" s="48" t="s">
        <v>21</v>
      </c>
      <c r="B53" s="49"/>
      <c r="C53" s="50"/>
      <c r="D53" s="49"/>
      <c r="E53" s="51"/>
      <c r="F53" s="49"/>
      <c r="G53" s="52"/>
    </row>
    <row r="54" spans="1:7" x14ac:dyDescent="0.25">
      <c r="A54" s="53" t="s">
        <v>8</v>
      </c>
      <c r="B54" s="49">
        <v>10908.692285104426</v>
      </c>
      <c r="C54" s="54">
        <f>IF(B54=0,0,D54/B54)</f>
        <v>1.0291657788800952</v>
      </c>
      <c r="D54" s="49">
        <v>11226.852792162781</v>
      </c>
      <c r="E54" s="55">
        <f>IF(D54=0,0,B54/D54)</f>
        <v>0.97166075720878287</v>
      </c>
      <c r="F54" s="49">
        <f>D54-B54</f>
        <v>318.16050705835551</v>
      </c>
      <c r="G54" s="56">
        <v>0</v>
      </c>
    </row>
    <row r="55" spans="1:7" x14ac:dyDescent="0.25">
      <c r="A55" s="57" t="s">
        <v>10</v>
      </c>
      <c r="B55" s="58">
        <v>10908.692285104426</v>
      </c>
      <c r="C55" s="59">
        <f>IF(B55=0,0,D55/B55)</f>
        <v>1.0291657788800952</v>
      </c>
      <c r="D55" s="58">
        <v>11226.852792162781</v>
      </c>
      <c r="E55" s="60">
        <f>IF(D55=0,0,B55/D55)</f>
        <v>0.97166075720878287</v>
      </c>
      <c r="F55" s="58">
        <f>D55-B55</f>
        <v>318.16050705835551</v>
      </c>
      <c r="G55" s="61">
        <v>0.98179126574268183</v>
      </c>
    </row>
    <row r="57" spans="1:7" x14ac:dyDescent="0.25">
      <c r="A57" s="48" t="s">
        <v>22</v>
      </c>
      <c r="B57" s="49"/>
      <c r="C57" s="50"/>
      <c r="D57" s="49"/>
      <c r="E57" s="51"/>
      <c r="F57" s="49"/>
      <c r="G57" s="52"/>
    </row>
    <row r="58" spans="1:7" x14ac:dyDescent="0.25">
      <c r="A58" s="53" t="s">
        <v>9</v>
      </c>
      <c r="B58" s="49">
        <v>57965912.376598023</v>
      </c>
      <c r="C58" s="54">
        <f>IF(B58=0,0,D58/B58)</f>
        <v>1.0511214736586005</v>
      </c>
      <c r="D58" s="49">
        <v>60929215.239255026</v>
      </c>
      <c r="E58" s="55">
        <f>IF(D58=0,0,B58/D58)</f>
        <v>0.95136482800540279</v>
      </c>
      <c r="F58" s="49">
        <f>D58-B58</f>
        <v>2963302.8626570031</v>
      </c>
      <c r="G58" s="56">
        <v>0</v>
      </c>
    </row>
    <row r="59" spans="1:7" x14ac:dyDescent="0.25">
      <c r="A59" s="57" t="s">
        <v>10</v>
      </c>
      <c r="B59" s="58">
        <v>57965912.376598023</v>
      </c>
      <c r="C59" s="59">
        <f>IF(B59=0,0,D59/B59)</f>
        <v>1.0511214736586005</v>
      </c>
      <c r="D59" s="58">
        <v>60929215.239255026</v>
      </c>
      <c r="E59" s="60">
        <f>IF(D59=0,0,B59/D59)</f>
        <v>0.95136482800540279</v>
      </c>
      <c r="F59" s="58">
        <f>D59-B59</f>
        <v>2963302.8626570031</v>
      </c>
      <c r="G59" s="61">
        <v>1.0027362969603981</v>
      </c>
    </row>
    <row r="61" spans="1:7" x14ac:dyDescent="0.25">
      <c r="A61" s="48" t="s">
        <v>47</v>
      </c>
      <c r="B61" s="49"/>
      <c r="C61" s="50"/>
      <c r="D61" s="49"/>
      <c r="E61" s="51"/>
      <c r="F61" s="49"/>
      <c r="G61" s="52"/>
    </row>
    <row r="62" spans="1:7" x14ac:dyDescent="0.25">
      <c r="A62" s="53" t="s">
        <v>9</v>
      </c>
      <c r="B62" s="49">
        <v>524367.24465256603</v>
      </c>
      <c r="C62" s="54">
        <f>IF(B62=0,0,D62/B62)</f>
        <v>1.0511214736586005</v>
      </c>
      <c r="D62" s="49">
        <v>551173.67093750509</v>
      </c>
      <c r="E62" s="55">
        <f>IF(D62=0,0,B62/D62)</f>
        <v>0.9513648280054029</v>
      </c>
      <c r="F62" s="49">
        <f>D62-B62</f>
        <v>26806.426284939051</v>
      </c>
      <c r="G62" s="56">
        <v>0</v>
      </c>
    </row>
    <row r="63" spans="1:7" x14ac:dyDescent="0.25">
      <c r="A63" s="57" t="s">
        <v>10</v>
      </c>
      <c r="B63" s="58">
        <v>524367.24465256603</v>
      </c>
      <c r="C63" s="59">
        <f>IF(B63=0,0,D63/B63)</f>
        <v>1.0511214736586005</v>
      </c>
      <c r="D63" s="58">
        <v>551173.67093750509</v>
      </c>
      <c r="E63" s="60">
        <f>IF(D63=0,0,B63/D63)</f>
        <v>0.9513648280054029</v>
      </c>
      <c r="F63" s="58">
        <f>D63-B63</f>
        <v>26806.426284939051</v>
      </c>
      <c r="G63" s="61">
        <v>1.0027362969603979</v>
      </c>
    </row>
    <row r="65" spans="1:7" x14ac:dyDescent="0.25">
      <c r="A65" s="48" t="s">
        <v>23</v>
      </c>
      <c r="B65" s="49"/>
      <c r="C65" s="50"/>
      <c r="D65" s="49"/>
      <c r="E65" s="51"/>
      <c r="F65" s="49"/>
      <c r="G65" s="52"/>
    </row>
    <row r="66" spans="1:7" x14ac:dyDescent="0.25">
      <c r="A66" s="53" t="s">
        <v>9</v>
      </c>
      <c r="B66" s="49">
        <v>935.77719479116183</v>
      </c>
      <c r="C66" s="54">
        <f>IF(B66=0,0,D66/B66)</f>
        <v>1.0511214736586005</v>
      </c>
      <c r="D66" s="49">
        <v>983.61550400499732</v>
      </c>
      <c r="E66" s="55">
        <f>IF(D66=0,0,B66/D66)</f>
        <v>0.95136482800540279</v>
      </c>
      <c r="F66" s="49">
        <f>D66-B66</f>
        <v>47.838309213835487</v>
      </c>
      <c r="G66" s="56">
        <v>0</v>
      </c>
    </row>
    <row r="67" spans="1:7" x14ac:dyDescent="0.25">
      <c r="A67" s="57" t="s">
        <v>10</v>
      </c>
      <c r="B67" s="58">
        <v>935.77719479116183</v>
      </c>
      <c r="C67" s="59">
        <f>IF(B67=0,0,D67/B67)</f>
        <v>1.0511214736586005</v>
      </c>
      <c r="D67" s="58">
        <v>983.61550400499732</v>
      </c>
      <c r="E67" s="60">
        <f>IF(D67=0,0,B67/D67)</f>
        <v>0.95136482800540279</v>
      </c>
      <c r="F67" s="58">
        <f>D67-B67</f>
        <v>47.838309213835487</v>
      </c>
      <c r="G67" s="61">
        <v>1.0027362969603981</v>
      </c>
    </row>
    <row r="69" spans="1:7" x14ac:dyDescent="0.25">
      <c r="A69" s="48" t="s">
        <v>24</v>
      </c>
      <c r="B69" s="49"/>
      <c r="C69" s="50"/>
      <c r="D69" s="49"/>
      <c r="E69" s="51"/>
      <c r="F69" s="49"/>
      <c r="G69" s="52"/>
    </row>
    <row r="70" spans="1:7" x14ac:dyDescent="0.25">
      <c r="A70" s="53" t="s">
        <v>9</v>
      </c>
      <c r="B70" s="49">
        <v>31177.72605583398</v>
      </c>
      <c r="C70" s="54">
        <f>IF(B70=0,0,D70/B70)</f>
        <v>1.0511214736586005</v>
      </c>
      <c r="D70" s="49">
        <v>32771.577357132359</v>
      </c>
      <c r="E70" s="55">
        <f>IF(D70=0,0,B70/D70)</f>
        <v>0.95136482800540279</v>
      </c>
      <c r="F70" s="49">
        <f>D70-B70</f>
        <v>1593.8513012983785</v>
      </c>
      <c r="G70" s="56">
        <v>0</v>
      </c>
    </row>
    <row r="71" spans="1:7" x14ac:dyDescent="0.25">
      <c r="A71" s="57" t="s">
        <v>10</v>
      </c>
      <c r="B71" s="58">
        <v>31177.72605583398</v>
      </c>
      <c r="C71" s="59">
        <f>IF(B71=0,0,D71/B71)</f>
        <v>1.0511214736586005</v>
      </c>
      <c r="D71" s="58">
        <v>32771.577357132359</v>
      </c>
      <c r="E71" s="60">
        <f>IF(D71=0,0,B71/D71)</f>
        <v>0.95136482800540279</v>
      </c>
      <c r="F71" s="58">
        <f>D71-B71</f>
        <v>1593.8513012983785</v>
      </c>
      <c r="G71" s="61">
        <v>1.0027362969603981</v>
      </c>
    </row>
    <row r="73" spans="1:7" x14ac:dyDescent="0.25">
      <c r="A73" s="48" t="s">
        <v>25</v>
      </c>
      <c r="B73" s="49"/>
      <c r="C73" s="50"/>
      <c r="D73" s="49"/>
      <c r="E73" s="51"/>
      <c r="F73" s="49"/>
      <c r="G73" s="52"/>
    </row>
    <row r="74" spans="1:7" x14ac:dyDescent="0.25">
      <c r="A74" s="53" t="s">
        <v>9</v>
      </c>
      <c r="B74" s="49">
        <v>133.95783520500666</v>
      </c>
      <c r="C74" s="54">
        <f>IF(B74=0,0,D74/B74)</f>
        <v>1.0511214736586005</v>
      </c>
      <c r="D74" s="49">
        <v>140.80595714880255</v>
      </c>
      <c r="E74" s="55">
        <f>IF(D74=0,0,B74/D74)</f>
        <v>0.9513648280054029</v>
      </c>
      <c r="F74" s="49">
        <f>D74-B74</f>
        <v>6.8481219437958885</v>
      </c>
      <c r="G74" s="56">
        <v>0</v>
      </c>
    </row>
    <row r="75" spans="1:7" x14ac:dyDescent="0.25">
      <c r="A75" s="57" t="s">
        <v>10</v>
      </c>
      <c r="B75" s="58">
        <v>133.95783520500666</v>
      </c>
      <c r="C75" s="59">
        <f>IF(B75=0,0,D75/B75)</f>
        <v>1.0511214736586005</v>
      </c>
      <c r="D75" s="58">
        <v>140.80595714880255</v>
      </c>
      <c r="E75" s="60">
        <f>IF(D75=0,0,B75/D75)</f>
        <v>0.9513648280054029</v>
      </c>
      <c r="F75" s="58">
        <f>D75-B75</f>
        <v>6.8481219437958885</v>
      </c>
      <c r="G75" s="61">
        <v>1.0027362969603979</v>
      </c>
    </row>
    <row r="77" spans="1:7" x14ac:dyDescent="0.25">
      <c r="A77" s="48" t="s">
        <v>26</v>
      </c>
      <c r="B77" s="49"/>
      <c r="C77" s="50"/>
      <c r="D77" s="49"/>
      <c r="E77" s="51"/>
      <c r="F77" s="49"/>
      <c r="G77" s="52"/>
    </row>
    <row r="78" spans="1:7" x14ac:dyDescent="0.25">
      <c r="A78" s="53" t="s">
        <v>8</v>
      </c>
      <c r="B78" s="49">
        <v>8780.4781558330778</v>
      </c>
      <c r="C78" s="54">
        <f>IF(B78=0,0,D78/B78)</f>
        <v>1.0291657788800952</v>
      </c>
      <c r="D78" s="49">
        <v>9036.5676401876117</v>
      </c>
      <c r="E78" s="55">
        <f>IF(D78=0,0,B78/D78)</f>
        <v>0.97166075720878275</v>
      </c>
      <c r="F78" s="49">
        <f>D78-B78</f>
        <v>256.08948435453385</v>
      </c>
      <c r="G78" s="56">
        <v>0</v>
      </c>
    </row>
    <row r="79" spans="1:7" x14ac:dyDescent="0.25">
      <c r="A79" s="57" t="s">
        <v>10</v>
      </c>
      <c r="B79" s="58">
        <v>8780.4781558330778</v>
      </c>
      <c r="C79" s="59">
        <f>IF(B79=0,0,D79/B79)</f>
        <v>1.0291657788800952</v>
      </c>
      <c r="D79" s="58">
        <v>9036.5676401876117</v>
      </c>
      <c r="E79" s="60">
        <f>IF(D79=0,0,B79/D79)</f>
        <v>0.97166075720878275</v>
      </c>
      <c r="F79" s="58">
        <f>D79-B79</f>
        <v>256.08948435453385</v>
      </c>
      <c r="G79" s="61">
        <v>0.98179126574268194</v>
      </c>
    </row>
    <row r="81" spans="1:7" x14ac:dyDescent="0.25">
      <c r="A81" s="48" t="s">
        <v>27</v>
      </c>
      <c r="B81" s="49"/>
      <c r="C81" s="50"/>
      <c r="D81" s="49"/>
      <c r="E81" s="51"/>
      <c r="F81" s="49"/>
      <c r="G81" s="52"/>
    </row>
    <row r="82" spans="1:7" x14ac:dyDescent="0.25">
      <c r="A82" s="53" t="s">
        <v>13</v>
      </c>
      <c r="B82" s="49">
        <v>96194.760748652247</v>
      </c>
      <c r="C82" s="54">
        <f>IF(B82=0,0,D82/B82)</f>
        <v>1.0171958914538382</v>
      </c>
      <c r="D82" s="49">
        <v>97848.915412914008</v>
      </c>
      <c r="E82" s="55">
        <f>IF(D82=0,0,B82/D82)</f>
        <v>0.9830948083861597</v>
      </c>
      <c r="F82" s="49">
        <f>D82-B82</f>
        <v>1654.1546642617614</v>
      </c>
      <c r="G82" s="56">
        <v>0</v>
      </c>
    </row>
    <row r="83" spans="1:7" x14ac:dyDescent="0.25">
      <c r="A83" s="57" t="s">
        <v>10</v>
      </c>
      <c r="B83" s="58">
        <v>96194.760748652247</v>
      </c>
      <c r="C83" s="59">
        <f>IF(B83=0,0,D83/B83)</f>
        <v>1.0171958914538382</v>
      </c>
      <c r="D83" s="58">
        <v>97848.915412914008</v>
      </c>
      <c r="E83" s="60">
        <f>IF(D83=0,0,B83/D83)</f>
        <v>0.9830948083861597</v>
      </c>
      <c r="F83" s="58">
        <f>D83-B83</f>
        <v>1654.1546642617614</v>
      </c>
      <c r="G83" s="61">
        <v>0.97037237563946621</v>
      </c>
    </row>
    <row r="85" spans="1:7" x14ac:dyDescent="0.25">
      <c r="A85" s="62" t="s">
        <v>28</v>
      </c>
      <c r="B85" s="49"/>
      <c r="C85" s="50"/>
      <c r="D85" s="49"/>
      <c r="E85" s="51"/>
      <c r="F85" s="49"/>
      <c r="G85" s="52"/>
    </row>
    <row r="86" spans="1:7" x14ac:dyDescent="0.25">
      <c r="A86" s="63" t="s">
        <v>10</v>
      </c>
      <c r="B86" s="64">
        <v>108513594.359</v>
      </c>
      <c r="C86" s="65">
        <f>IF(B86=0,0,D86/B86)</f>
        <v>1.0500771871016328</v>
      </c>
      <c r="D86" s="66">
        <v>113947649.92678632</v>
      </c>
      <c r="E86" s="67">
        <f>IF(D86=0,0,B86/D86)</f>
        <v>0.95231094655065007</v>
      </c>
      <c r="F86" s="68">
        <f>D86-B86</f>
        <v>5434055.567786321</v>
      </c>
      <c r="G86" s="69">
        <v>1.001740080955549</v>
      </c>
    </row>
    <row r="88" spans="1:7" x14ac:dyDescent="0.25">
      <c r="A88" s="70" t="s">
        <v>30</v>
      </c>
      <c r="B88" s="49"/>
      <c r="C88" s="50"/>
      <c r="D88" s="49"/>
      <c r="E88" s="51"/>
      <c r="F88" s="49"/>
      <c r="G88" s="52"/>
    </row>
    <row r="89" spans="1:7" x14ac:dyDescent="0.25">
      <c r="A89" s="53" t="s">
        <v>13</v>
      </c>
      <c r="B89" s="49">
        <v>903640.69224115496</v>
      </c>
      <c r="C89" s="54">
        <f>IF(B89=0,0,D89/B89)</f>
        <v>1.0171958914538382</v>
      </c>
      <c r="D89" s="49">
        <v>919179.599498205</v>
      </c>
      <c r="E89" s="55">
        <f>IF(D89=0,0,B89/D89)</f>
        <v>0.98309480838615981</v>
      </c>
      <c r="F89" s="49">
        <f>D89-B89</f>
        <v>15538.907257050043</v>
      </c>
      <c r="G89" s="56">
        <v>0</v>
      </c>
    </row>
    <row r="90" spans="1:7" x14ac:dyDescent="0.25">
      <c r="A90" s="57" t="s">
        <v>10</v>
      </c>
      <c r="B90" s="58">
        <v>903640.69224115496</v>
      </c>
      <c r="C90" s="59">
        <f>IF(B90=0,0,D90/B90)</f>
        <v>1.0171958914538382</v>
      </c>
      <c r="D90" s="58">
        <v>919179.599498205</v>
      </c>
      <c r="E90" s="60">
        <f>IF(D90=0,0,B90/D90)</f>
        <v>0.98309480838615981</v>
      </c>
      <c r="F90" s="58">
        <f>D90-B90</f>
        <v>15538.907257050043</v>
      </c>
      <c r="G90" s="61">
        <v>0.9703723756394661</v>
      </c>
    </row>
    <row r="92" spans="1:7" x14ac:dyDescent="0.25">
      <c r="A92" s="48" t="s">
        <v>32</v>
      </c>
      <c r="B92" s="49"/>
      <c r="C92" s="50"/>
      <c r="D92" s="49"/>
      <c r="E92" s="51"/>
      <c r="F92" s="49"/>
      <c r="G92" s="52"/>
    </row>
    <row r="93" spans="1:7" x14ac:dyDescent="0.25">
      <c r="A93" s="53" t="s">
        <v>13</v>
      </c>
      <c r="B93" s="49">
        <v>580664.58167011174</v>
      </c>
      <c r="C93" s="54">
        <f>IF(B93=0,0,D93/B93)</f>
        <v>1.0171958914538382</v>
      </c>
      <c r="D93" s="49">
        <v>590649.62678759929</v>
      </c>
      <c r="E93" s="55">
        <f>IF(D93=0,0,B93/D93)</f>
        <v>0.98309480838615981</v>
      </c>
      <c r="F93" s="49">
        <f>D93-B93</f>
        <v>9985.0451174875489</v>
      </c>
      <c r="G93" s="56">
        <v>0</v>
      </c>
    </row>
    <row r="94" spans="1:7" x14ac:dyDescent="0.25">
      <c r="A94" s="57" t="s">
        <v>10</v>
      </c>
      <c r="B94" s="58">
        <v>580664.58167011174</v>
      </c>
      <c r="C94" s="59">
        <f>IF(B94=0,0,D94/B94)</f>
        <v>1.0171958914538382</v>
      </c>
      <c r="D94" s="58">
        <v>590649.62678759929</v>
      </c>
      <c r="E94" s="60">
        <f>IF(D94=0,0,B94/D94)</f>
        <v>0.98309480838615981</v>
      </c>
      <c r="F94" s="58">
        <f>D94-B94</f>
        <v>9985.0451174875489</v>
      </c>
      <c r="G94" s="61">
        <v>0.9703723756394661</v>
      </c>
    </row>
    <row r="96" spans="1:7" x14ac:dyDescent="0.25">
      <c r="A96" s="48" t="s">
        <v>48</v>
      </c>
      <c r="B96" s="49"/>
      <c r="C96" s="50"/>
      <c r="D96" s="49"/>
      <c r="E96" s="51"/>
      <c r="F96" s="49"/>
      <c r="G96" s="52"/>
    </row>
    <row r="97" spans="1:7" x14ac:dyDescent="0.25">
      <c r="A97" s="53" t="s">
        <v>13</v>
      </c>
      <c r="B97" s="49">
        <v>4894391.0510887336</v>
      </c>
      <c r="C97" s="54">
        <f>IF(B97=0,0,D97/B97)</f>
        <v>1.0171958914538382</v>
      </c>
      <c r="D97" s="49">
        <v>4978554.4683358921</v>
      </c>
      <c r="E97" s="55">
        <f>IF(D97=0,0,B97/D97)</f>
        <v>0.98309480838615981</v>
      </c>
      <c r="F97" s="49">
        <f>D97-B97</f>
        <v>84163.417247158475</v>
      </c>
      <c r="G97" s="56">
        <v>0</v>
      </c>
    </row>
    <row r="98" spans="1:7" x14ac:dyDescent="0.25">
      <c r="A98" s="57" t="s">
        <v>10</v>
      </c>
      <c r="B98" s="58">
        <v>4894391.0510887336</v>
      </c>
      <c r="C98" s="59">
        <f>IF(B98=0,0,D98/B98)</f>
        <v>1.0171958914538382</v>
      </c>
      <c r="D98" s="58">
        <v>4978554.4683358921</v>
      </c>
      <c r="E98" s="60">
        <f>IF(D98=0,0,B98/D98)</f>
        <v>0.98309480838615981</v>
      </c>
      <c r="F98" s="58">
        <f>D98-B98</f>
        <v>84163.417247158475</v>
      </c>
      <c r="G98" s="61">
        <v>0.9703723756394661</v>
      </c>
    </row>
    <row r="100" spans="1:7" x14ac:dyDescent="0.25">
      <c r="A100" s="48" t="s">
        <v>40</v>
      </c>
      <c r="B100" s="49"/>
      <c r="C100" s="50"/>
      <c r="D100" s="49"/>
      <c r="E100" s="51"/>
      <c r="F100" s="49"/>
      <c r="G100" s="52"/>
    </row>
    <row r="101" spans="1:7" x14ac:dyDescent="0.25">
      <c r="A101" s="71" t="s">
        <v>10</v>
      </c>
      <c r="B101" s="72">
        <v>6378696.3250000002</v>
      </c>
      <c r="C101" s="73">
        <f>IF(B101=0,0,D101/B101)</f>
        <v>1.0171958914538382</v>
      </c>
      <c r="D101" s="74">
        <v>6488383.6946216961</v>
      </c>
      <c r="E101" s="75">
        <f>IF(D101=0,0,B101/D101)</f>
        <v>0.98309480838615981</v>
      </c>
      <c r="F101" s="76">
        <f>D101-B101</f>
        <v>109687.36962169595</v>
      </c>
      <c r="G101" s="77">
        <v>0.9703723756394661</v>
      </c>
    </row>
    <row r="103" spans="1:7" x14ac:dyDescent="0.25">
      <c r="A103" s="78" t="s">
        <v>41</v>
      </c>
      <c r="B103" s="49"/>
      <c r="C103" s="50"/>
      <c r="D103" s="49"/>
      <c r="E103" s="51"/>
      <c r="F103" s="49"/>
      <c r="G103" s="52"/>
    </row>
    <row r="104" spans="1:7" x14ac:dyDescent="0.25">
      <c r="A104" s="79" t="s">
        <v>10</v>
      </c>
      <c r="B104" s="80">
        <v>114892290.684</v>
      </c>
      <c r="C104" s="81">
        <f>IF(B104=0,0,D104/B104)</f>
        <v>1.0482516529560328</v>
      </c>
      <c r="D104" s="82">
        <v>120436033.62140802</v>
      </c>
      <c r="E104" s="83">
        <f>IF(D104=0,0,B104/D104)</f>
        <v>0.95396939959983373</v>
      </c>
      <c r="F104" s="84">
        <f>D104-B104</f>
        <v>5543742.9374080151</v>
      </c>
      <c r="G104" s="85">
        <v>1</v>
      </c>
    </row>
    <row r="106" spans="1:7" x14ac:dyDescent="0.25">
      <c r="A106" s="48" t="s">
        <v>42</v>
      </c>
      <c r="B106" s="49"/>
      <c r="C106" s="50"/>
      <c r="D106" s="49"/>
      <c r="E106" s="51"/>
      <c r="F106" s="49"/>
      <c r="G106" s="52"/>
    </row>
    <row r="107" spans="1:7" x14ac:dyDescent="0.25">
      <c r="A107" s="86" t="s">
        <v>10</v>
      </c>
      <c r="B107" s="58">
        <v>126388</v>
      </c>
      <c r="C107" s="59">
        <f>IF(B107=0,0,D107/B107)</f>
        <v>1.0511214736586005</v>
      </c>
      <c r="D107" s="58">
        <v>132849.14081276322</v>
      </c>
      <c r="E107" s="60">
        <f>IF(D107=0,0,B107/D107)</f>
        <v>0.95136482800540267</v>
      </c>
      <c r="F107" s="58">
        <f>D107-B107</f>
        <v>6461.1408127632167</v>
      </c>
      <c r="G107" s="87">
        <v>0</v>
      </c>
    </row>
    <row r="109" spans="1:7" x14ac:dyDescent="0.25">
      <c r="A109" s="48" t="s">
        <v>43</v>
      </c>
      <c r="B109" s="88"/>
      <c r="C109" s="89"/>
      <c r="D109" s="88"/>
      <c r="E109" s="90"/>
      <c r="F109" s="88"/>
      <c r="G109" s="91"/>
    </row>
    <row r="110" spans="1:7" x14ac:dyDescent="0.25">
      <c r="A110" s="92" t="s">
        <v>10</v>
      </c>
      <c r="B110" s="93">
        <v>115018678.684</v>
      </c>
      <c r="C110" s="94">
        <f>IF(B110=0,0,D110/B110)</f>
        <v>1.0482548064516486</v>
      </c>
      <c r="D110" s="95">
        <v>120568882.76222079</v>
      </c>
      <c r="E110" s="96">
        <f>IF(D110=0,0,B110/D110)</f>
        <v>0.95396652974576712</v>
      </c>
      <c r="F110" s="97">
        <f>D110-B110</f>
        <v>5550204.0782207847</v>
      </c>
      <c r="G110" s="98">
        <v>0</v>
      </c>
    </row>
  </sheetData>
  <printOptions horizontalCentered="1"/>
  <pageMargins left="0.5" right="0.5" top="1.35" bottom="0.75" header="0.75" footer="0.3"/>
  <pageSetup scale="75" orientation="portrait" r:id="rId1"/>
  <headerFooter>
    <oddHeader>&amp;C&amp;"Arial"&amp;12 &amp;BFLORIDA POWER AND LIGHT COMPANY&amp;B
&amp;B ENERGY LOSSES BY RATE CLASS&amp;B
&amp;B December 2017 - ACTUALS&amp;B</oddHeader>
    <oddFooter>&amp;C&amp;"Arial"&amp;10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showGridLines="0" showZeros="0" workbookViewId="0">
      <pane xSplit="1" ySplit="3" topLeftCell="B4" activePane="bottomRight" state="frozen"/>
      <selection pane="topRight"/>
      <selection pane="bottomLeft"/>
      <selection pane="bottomRight" sqref="A1:A2"/>
    </sheetView>
  </sheetViews>
  <sheetFormatPr defaultRowHeight="15" x14ac:dyDescent="0.25"/>
  <cols>
    <col min="1" max="1" width="29.28515625" customWidth="1"/>
    <col min="2" max="7" width="15.5703125" customWidth="1"/>
  </cols>
  <sheetData>
    <row r="1" spans="1:7" x14ac:dyDescent="0.25">
      <c r="A1" s="363" t="s">
        <v>240</v>
      </c>
    </row>
    <row r="2" spans="1:7" x14ac:dyDescent="0.25">
      <c r="A2" s="363" t="s">
        <v>233</v>
      </c>
    </row>
    <row r="3" spans="1:7" ht="38.25" x14ac:dyDescent="0.25">
      <c r="A3" s="302" t="s">
        <v>0</v>
      </c>
      <c r="B3" s="302" t="s">
        <v>220</v>
      </c>
      <c r="C3" s="302" t="s">
        <v>2</v>
      </c>
      <c r="D3" s="302" t="s">
        <v>221</v>
      </c>
      <c r="E3" s="302" t="s">
        <v>4</v>
      </c>
      <c r="F3" s="302" t="s">
        <v>5</v>
      </c>
      <c r="G3" s="302" t="s">
        <v>6</v>
      </c>
    </row>
    <row r="4" spans="1:7" x14ac:dyDescent="0.25">
      <c r="A4" s="303" t="s">
        <v>7</v>
      </c>
      <c r="B4" s="304"/>
      <c r="C4" s="305"/>
      <c r="D4" s="304"/>
      <c r="E4" s="306"/>
      <c r="F4" s="304"/>
      <c r="G4" s="307"/>
    </row>
    <row r="5" spans="1:7" x14ac:dyDescent="0.25">
      <c r="A5" s="308" t="s">
        <v>8</v>
      </c>
      <c r="B5" s="304">
        <v>152357.83445784808</v>
      </c>
      <c r="C5" s="309">
        <f>IF(B5=0,0,D5/B5)</f>
        <v>1.0425776388518488</v>
      </c>
      <c r="D5" s="304">
        <v>158844.87130964411</v>
      </c>
      <c r="E5" s="310">
        <f>IF(D5=0,0,B5/D5)</f>
        <v>0.95916118160874997</v>
      </c>
      <c r="F5" s="304">
        <f>D5-B5</f>
        <v>6487.0368517960305</v>
      </c>
      <c r="G5" s="311">
        <v>0</v>
      </c>
    </row>
    <row r="6" spans="1:7" x14ac:dyDescent="0.25">
      <c r="A6" s="308" t="s">
        <v>9</v>
      </c>
      <c r="B6" s="304">
        <v>219706.16554215192</v>
      </c>
      <c r="C6" s="309">
        <f>IF(B6=0,0,D6/B6)</f>
        <v>1.0755672771390914</v>
      </c>
      <c r="D6" s="304">
        <v>236308.76224284281</v>
      </c>
      <c r="E6" s="310">
        <f>IF(D6=0,0,B6/D6)</f>
        <v>0.92974193363329782</v>
      </c>
      <c r="F6" s="304">
        <f>D6-B6</f>
        <v>16602.59670069089</v>
      </c>
      <c r="G6" s="311">
        <v>0</v>
      </c>
    </row>
    <row r="7" spans="1:7" x14ac:dyDescent="0.25">
      <c r="A7" s="312" t="s">
        <v>10</v>
      </c>
      <c r="B7" s="313">
        <v>372064</v>
      </c>
      <c r="C7" s="314">
        <f>IF(B7=0,0,D7/B7)</f>
        <v>1.0620582307143043</v>
      </c>
      <c r="D7" s="313">
        <v>395153.63355248689</v>
      </c>
      <c r="E7" s="315">
        <f>IF(D7=0,0,B7/D7)</f>
        <v>0.9415679584041583</v>
      </c>
      <c r="F7" s="313">
        <f>D7-B7</f>
        <v>23089.633552486892</v>
      </c>
      <c r="G7" s="316">
        <v>0.98801175772824645</v>
      </c>
    </row>
    <row r="9" spans="1:7" x14ac:dyDescent="0.25">
      <c r="A9" s="303" t="s">
        <v>11</v>
      </c>
      <c r="B9" s="304"/>
      <c r="C9" s="305"/>
      <c r="D9" s="304"/>
      <c r="E9" s="306"/>
      <c r="F9" s="304"/>
      <c r="G9" s="307"/>
    </row>
    <row r="10" spans="1:7" x14ac:dyDescent="0.25">
      <c r="A10" s="308" t="s">
        <v>8</v>
      </c>
      <c r="B10" s="304">
        <v>354.05405985420663</v>
      </c>
      <c r="C10" s="309">
        <f>IF(B10=0,0,D10/B10)</f>
        <v>1.0425776388518488</v>
      </c>
      <c r="D10" s="304">
        <v>369.12884574870992</v>
      </c>
      <c r="E10" s="310">
        <f>IF(D10=0,0,B10/D10)</f>
        <v>0.95916118160874997</v>
      </c>
      <c r="F10" s="304">
        <f>D10-B10</f>
        <v>15.074785894503293</v>
      </c>
      <c r="G10" s="311">
        <v>0</v>
      </c>
    </row>
    <row r="11" spans="1:7" x14ac:dyDescent="0.25">
      <c r="A11" s="308" t="s">
        <v>9</v>
      </c>
      <c r="B11" s="304">
        <v>16499.945940145793</v>
      </c>
      <c r="C11" s="309">
        <f>IF(B11=0,0,D11/B11)</f>
        <v>1.0755672771390914</v>
      </c>
      <c r="D11" s="304">
        <v>17746.801927784818</v>
      </c>
      <c r="E11" s="310">
        <f>IF(D11=0,0,B11/D11)</f>
        <v>0.92974193363329782</v>
      </c>
      <c r="F11" s="304">
        <f>D11-B11</f>
        <v>1246.8559876390245</v>
      </c>
      <c r="G11" s="311">
        <v>0</v>
      </c>
    </row>
    <row r="12" spans="1:7" x14ac:dyDescent="0.25">
      <c r="A12" s="312" t="s">
        <v>10</v>
      </c>
      <c r="B12" s="313">
        <v>16854</v>
      </c>
      <c r="C12" s="314">
        <f>IF(B12=0,0,D12/B12)</f>
        <v>1.0748742597326171</v>
      </c>
      <c r="D12" s="313">
        <v>18115.930773533528</v>
      </c>
      <c r="E12" s="315">
        <f>IF(D12=0,0,B12/D12)</f>
        <v>0.93034137802198136</v>
      </c>
      <c r="F12" s="313">
        <f>D12-B12</f>
        <v>1261.9307735335278</v>
      </c>
      <c r="G12" s="316">
        <v>0.99993425594095098</v>
      </c>
    </row>
    <row r="14" spans="1:7" x14ac:dyDescent="0.25">
      <c r="A14" s="303" t="s">
        <v>14</v>
      </c>
      <c r="B14" s="304"/>
      <c r="C14" s="305"/>
      <c r="D14" s="304"/>
      <c r="E14" s="306"/>
      <c r="F14" s="304"/>
      <c r="G14" s="307"/>
    </row>
    <row r="15" spans="1:7" x14ac:dyDescent="0.25">
      <c r="A15" s="308" t="s">
        <v>9</v>
      </c>
      <c r="B15" s="304">
        <v>1344014</v>
      </c>
      <c r="C15" s="309">
        <f>IF(B15=0,0,D15/B15)</f>
        <v>1.0755672771390914</v>
      </c>
      <c r="D15" s="304">
        <v>1445577.4784168189</v>
      </c>
      <c r="E15" s="310">
        <f>IF(D15=0,0,B15/D15)</f>
        <v>0.92974193363329782</v>
      </c>
      <c r="F15" s="304">
        <f>D15-B15</f>
        <v>101563.47841681889</v>
      </c>
      <c r="G15" s="311">
        <v>0</v>
      </c>
    </row>
    <row r="16" spans="1:7" x14ac:dyDescent="0.25">
      <c r="A16" s="312" t="s">
        <v>10</v>
      </c>
      <c r="B16" s="313">
        <v>1344014</v>
      </c>
      <c r="C16" s="314">
        <f>IF(B16=0,0,D16/B16)</f>
        <v>1.0755672771390914</v>
      </c>
      <c r="D16" s="313">
        <v>1445577.4784168189</v>
      </c>
      <c r="E16" s="315">
        <f>IF(D16=0,0,B16/D16)</f>
        <v>0.92974193363329782</v>
      </c>
      <c r="F16" s="313">
        <f>D16-B16</f>
        <v>101563.47841681889</v>
      </c>
      <c r="G16" s="316">
        <v>1.000578956321877</v>
      </c>
    </row>
    <row r="18" spans="1:7" x14ac:dyDescent="0.25">
      <c r="A18" s="303" t="s">
        <v>15</v>
      </c>
      <c r="B18" s="304"/>
      <c r="C18" s="305"/>
      <c r="D18" s="304"/>
      <c r="E18" s="306"/>
      <c r="F18" s="304"/>
      <c r="G18" s="307"/>
    </row>
    <row r="19" spans="1:7" x14ac:dyDescent="0.25">
      <c r="A19" s="308" t="s">
        <v>9</v>
      </c>
      <c r="B19" s="304">
        <v>11346</v>
      </c>
      <c r="C19" s="309">
        <f>IF(B19=0,0,D19/B19)</f>
        <v>1.0755672771390914</v>
      </c>
      <c r="D19" s="304">
        <v>12203.386326420132</v>
      </c>
      <c r="E19" s="310">
        <f>IF(D19=0,0,B19/D19)</f>
        <v>0.92974193363329782</v>
      </c>
      <c r="F19" s="304">
        <f>D19-B19</f>
        <v>857.38632642013181</v>
      </c>
      <c r="G19" s="311">
        <v>0</v>
      </c>
    </row>
    <row r="20" spans="1:7" x14ac:dyDescent="0.25">
      <c r="A20" s="312" t="s">
        <v>10</v>
      </c>
      <c r="B20" s="313">
        <v>11346</v>
      </c>
      <c r="C20" s="314">
        <f>IF(B20=0,0,D20/B20)</f>
        <v>1.0755672771390914</v>
      </c>
      <c r="D20" s="313">
        <v>12203.386326420132</v>
      </c>
      <c r="E20" s="315">
        <f>IF(D20=0,0,B20/D20)</f>
        <v>0.92974193363329782</v>
      </c>
      <c r="F20" s="313">
        <f>D20-B20</f>
        <v>857.38632642013181</v>
      </c>
      <c r="G20" s="316">
        <v>1.000578956321877</v>
      </c>
    </row>
    <row r="22" spans="1:7" x14ac:dyDescent="0.25">
      <c r="A22" s="303" t="s">
        <v>16</v>
      </c>
      <c r="B22" s="304"/>
      <c r="C22" s="305"/>
      <c r="D22" s="304"/>
      <c r="E22" s="306"/>
      <c r="F22" s="304"/>
      <c r="G22" s="307"/>
    </row>
    <row r="23" spans="1:7" x14ac:dyDescent="0.25">
      <c r="A23" s="308" t="s">
        <v>8</v>
      </c>
      <c r="B23" s="304">
        <v>13112.203641215556</v>
      </c>
      <c r="C23" s="309">
        <f>IF(B23=0,0,D23/B23)</f>
        <v>1.0425776388518488</v>
      </c>
      <c r="D23" s="304">
        <v>13670.49031240313</v>
      </c>
      <c r="E23" s="310">
        <f>IF(D23=0,0,B23/D23)</f>
        <v>0.95916118160874997</v>
      </c>
      <c r="F23" s="304">
        <f>D23-B23</f>
        <v>558.28667118757403</v>
      </c>
      <c r="G23" s="311">
        <v>0</v>
      </c>
    </row>
    <row r="24" spans="1:7" x14ac:dyDescent="0.25">
      <c r="A24" s="308" t="s">
        <v>9</v>
      </c>
      <c r="B24" s="304">
        <v>4690344.7963587847</v>
      </c>
      <c r="C24" s="309">
        <f>IF(B24=0,0,D24/B24)</f>
        <v>1.0755672771390914</v>
      </c>
      <c r="D24" s="304">
        <v>5044781.3814631244</v>
      </c>
      <c r="E24" s="310">
        <f>IF(D24=0,0,B24/D24)</f>
        <v>0.92974193363329782</v>
      </c>
      <c r="F24" s="304">
        <f>D24-B24</f>
        <v>354436.58510433976</v>
      </c>
      <c r="G24" s="311">
        <v>0</v>
      </c>
    </row>
    <row r="25" spans="1:7" x14ac:dyDescent="0.25">
      <c r="A25" s="312" t="s">
        <v>10</v>
      </c>
      <c r="B25" s="313">
        <v>4703457</v>
      </c>
      <c r="C25" s="314">
        <f>IF(B25=0,0,D25/B25)</f>
        <v>1.0754753092832627</v>
      </c>
      <c r="D25" s="313">
        <v>5058451.8717755275</v>
      </c>
      <c r="E25" s="315">
        <f>IF(D25=0,0,B25/D25)</f>
        <v>0.92982143929128191</v>
      </c>
      <c r="F25" s="313">
        <f>D25-B25</f>
        <v>354994.87177552748</v>
      </c>
      <c r="G25" s="316">
        <v>1.0004934004453121</v>
      </c>
    </row>
    <row r="27" spans="1:7" x14ac:dyDescent="0.25">
      <c r="A27" s="303" t="s">
        <v>17</v>
      </c>
      <c r="B27" s="304"/>
      <c r="C27" s="305"/>
      <c r="D27" s="304"/>
      <c r="E27" s="306"/>
      <c r="F27" s="304"/>
      <c r="G27" s="307"/>
    </row>
    <row r="28" spans="1:7" x14ac:dyDescent="0.25">
      <c r="A28" s="308" t="s">
        <v>8</v>
      </c>
      <c r="B28" s="304">
        <v>74513.984897845512</v>
      </c>
      <c r="C28" s="309">
        <f>IF(B28=0,0,D28/B28)</f>
        <v>1.0425776388518488</v>
      </c>
      <c r="D28" s="304">
        <v>77686.614436238102</v>
      </c>
      <c r="E28" s="310">
        <f>IF(D28=0,0,B28/D28)</f>
        <v>0.95916118160874997</v>
      </c>
      <c r="F28" s="304">
        <f>D28-B28</f>
        <v>3172.6295383925899</v>
      </c>
      <c r="G28" s="311">
        <v>0</v>
      </c>
    </row>
    <row r="29" spans="1:7" x14ac:dyDescent="0.25">
      <c r="A29" s="308" t="s">
        <v>9</v>
      </c>
      <c r="B29" s="304">
        <v>1864004.0151021543</v>
      </c>
      <c r="C29" s="309">
        <f>IF(B29=0,0,D29/B29)</f>
        <v>1.0755672771390914</v>
      </c>
      <c r="D29" s="304">
        <v>2004861.7230997579</v>
      </c>
      <c r="E29" s="310">
        <f>IF(D29=0,0,B29/D29)</f>
        <v>0.92974193363329782</v>
      </c>
      <c r="F29" s="304">
        <f>D29-B29</f>
        <v>140857.70799760357</v>
      </c>
      <c r="G29" s="311">
        <v>0</v>
      </c>
    </row>
    <row r="30" spans="1:7" x14ac:dyDescent="0.25">
      <c r="A30" s="312" t="s">
        <v>10</v>
      </c>
      <c r="B30" s="313">
        <v>1938517.9999999998</v>
      </c>
      <c r="C30" s="314">
        <f>IF(B30=0,0,D30/B30)</f>
        <v>1.0742992004902694</v>
      </c>
      <c r="D30" s="313">
        <v>2082548.337535996</v>
      </c>
      <c r="E30" s="315">
        <f>IF(D30=0,0,B30/D30)</f>
        <v>0.93083937840001918</v>
      </c>
      <c r="F30" s="313">
        <f>D30-B30</f>
        <v>144030.33753599622</v>
      </c>
      <c r="G30" s="316">
        <v>0.99939928970614522</v>
      </c>
    </row>
    <row r="32" spans="1:7" x14ac:dyDescent="0.25">
      <c r="A32" s="303" t="s">
        <v>18</v>
      </c>
      <c r="B32" s="304"/>
      <c r="C32" s="305"/>
      <c r="D32" s="304"/>
      <c r="E32" s="306"/>
      <c r="F32" s="304"/>
      <c r="G32" s="307"/>
    </row>
    <row r="33" spans="1:7" x14ac:dyDescent="0.25">
      <c r="A33" s="308" t="s">
        <v>8</v>
      </c>
      <c r="B33" s="304">
        <v>151966.78114251766</v>
      </c>
      <c r="C33" s="309">
        <f>IF(B33=0,0,D33/B33)</f>
        <v>1.0425776388518488</v>
      </c>
      <c r="D33" s="304">
        <v>158437.16786748174</v>
      </c>
      <c r="E33" s="310">
        <f>IF(D33=0,0,B33/D33)</f>
        <v>0.95916118160874997</v>
      </c>
      <c r="F33" s="304">
        <f>D33-B33</f>
        <v>6470.3867249640753</v>
      </c>
      <c r="G33" s="311">
        <v>0</v>
      </c>
    </row>
    <row r="34" spans="1:7" x14ac:dyDescent="0.25">
      <c r="A34" s="308" t="s">
        <v>9</v>
      </c>
      <c r="B34" s="304">
        <v>245712.21885748234</v>
      </c>
      <c r="C34" s="309">
        <f>IF(B34=0,0,D34/B34)</f>
        <v>1.0755672771390914</v>
      </c>
      <c r="D34" s="304">
        <v>264280.02219634678</v>
      </c>
      <c r="E34" s="310">
        <f>IF(D34=0,0,B34/D34)</f>
        <v>0.92974193363329793</v>
      </c>
      <c r="F34" s="304">
        <f>D34-B34</f>
        <v>18567.80333886444</v>
      </c>
      <c r="G34" s="311">
        <v>0</v>
      </c>
    </row>
    <row r="35" spans="1:7" x14ac:dyDescent="0.25">
      <c r="A35" s="312" t="s">
        <v>10</v>
      </c>
      <c r="B35" s="313">
        <v>397679</v>
      </c>
      <c r="C35" s="314">
        <f>IF(B35=0,0,D35/B35)</f>
        <v>1.0629608052319295</v>
      </c>
      <c r="D35" s="313">
        <v>422717.19006382849</v>
      </c>
      <c r="E35" s="315">
        <f>IF(D35=0,0,B35/D35)</f>
        <v>0.94076846020847216</v>
      </c>
      <c r="F35" s="313">
        <f>D35-B35</f>
        <v>25038.190063828486</v>
      </c>
      <c r="G35" s="316">
        <v>0.98885140494329593</v>
      </c>
    </row>
    <row r="37" spans="1:7" x14ac:dyDescent="0.25">
      <c r="A37" s="303" t="s">
        <v>20</v>
      </c>
      <c r="B37" s="304"/>
      <c r="C37" s="305"/>
      <c r="D37" s="304"/>
      <c r="E37" s="306"/>
      <c r="F37" s="304"/>
      <c r="G37" s="307"/>
    </row>
    <row r="38" spans="1:7" x14ac:dyDescent="0.25">
      <c r="A38" s="308" t="s">
        <v>8</v>
      </c>
      <c r="B38" s="304">
        <v>13844</v>
      </c>
      <c r="C38" s="309">
        <f>IF(B38=0,0,D38/B38)</f>
        <v>1.0425776388518488</v>
      </c>
      <c r="D38" s="304">
        <v>14433.444832264995</v>
      </c>
      <c r="E38" s="310">
        <f>IF(D38=0,0,B38/D38)</f>
        <v>0.95916118160875008</v>
      </c>
      <c r="F38" s="304">
        <f>D38-B38</f>
        <v>589.44483226499506</v>
      </c>
      <c r="G38" s="311">
        <v>0</v>
      </c>
    </row>
    <row r="39" spans="1:7" x14ac:dyDescent="0.25">
      <c r="A39" s="312" t="s">
        <v>10</v>
      </c>
      <c r="B39" s="313">
        <v>13844</v>
      </c>
      <c r="C39" s="314">
        <f>IF(B39=0,0,D39/B39)</f>
        <v>1.0425776388518488</v>
      </c>
      <c r="D39" s="313">
        <v>14433.444832264995</v>
      </c>
      <c r="E39" s="315">
        <f>IF(D39=0,0,B39/D39)</f>
        <v>0.95916118160875008</v>
      </c>
      <c r="F39" s="313">
        <f>D39-B39</f>
        <v>589.44483226499506</v>
      </c>
      <c r="G39" s="316">
        <v>0.96988934856931897</v>
      </c>
    </row>
    <row r="41" spans="1:7" x14ac:dyDescent="0.25">
      <c r="A41" s="303" t="s">
        <v>46</v>
      </c>
      <c r="B41" s="304"/>
      <c r="C41" s="305"/>
      <c r="D41" s="304"/>
      <c r="E41" s="306"/>
      <c r="F41" s="304"/>
      <c r="G41" s="307"/>
    </row>
    <row r="42" spans="1:7" x14ac:dyDescent="0.25">
      <c r="A42" s="308" t="s">
        <v>9</v>
      </c>
      <c r="B42" s="304">
        <v>27062</v>
      </c>
      <c r="C42" s="309">
        <f>IF(B42=0,0,D42/B42)</f>
        <v>1.0755672771390914</v>
      </c>
      <c r="D42" s="304">
        <v>29107.001653938092</v>
      </c>
      <c r="E42" s="310">
        <f>IF(D42=0,0,B42/D42)</f>
        <v>0.92974193363329782</v>
      </c>
      <c r="F42" s="304">
        <f>D42-B42</f>
        <v>2045.0016539380922</v>
      </c>
      <c r="G42" s="311">
        <v>0</v>
      </c>
    </row>
    <row r="43" spans="1:7" x14ac:dyDescent="0.25">
      <c r="A43" s="312" t="s">
        <v>10</v>
      </c>
      <c r="B43" s="313">
        <v>27062</v>
      </c>
      <c r="C43" s="314">
        <f>IF(B43=0,0,D43/B43)</f>
        <v>1.0755672771390914</v>
      </c>
      <c r="D43" s="313">
        <v>29107.001653938092</v>
      </c>
      <c r="E43" s="315">
        <f>IF(D43=0,0,B43/D43)</f>
        <v>0.92974193363329782</v>
      </c>
      <c r="F43" s="313">
        <f>D43-B43</f>
        <v>2045.0016539380922</v>
      </c>
      <c r="G43" s="316">
        <v>1.000578956321877</v>
      </c>
    </row>
    <row r="45" spans="1:7" x14ac:dyDescent="0.25">
      <c r="A45" s="303" t="s">
        <v>21</v>
      </c>
      <c r="B45" s="304"/>
      <c r="C45" s="305"/>
      <c r="D45" s="304"/>
      <c r="E45" s="306"/>
      <c r="F45" s="304"/>
      <c r="G45" s="307"/>
    </row>
    <row r="46" spans="1:7" x14ac:dyDescent="0.25">
      <c r="A46" s="308" t="s">
        <v>8</v>
      </c>
      <c r="B46" s="304">
        <v>11676</v>
      </c>
      <c r="C46" s="309">
        <f>IF(B46=0,0,D46/B46)</f>
        <v>1.0425776388518488</v>
      </c>
      <c r="D46" s="304">
        <v>12173.136511234186</v>
      </c>
      <c r="E46" s="310">
        <f>IF(D46=0,0,B46/D46)</f>
        <v>0.95916118160875008</v>
      </c>
      <c r="F46" s="304">
        <f>D46-B46</f>
        <v>497.1365112341864</v>
      </c>
      <c r="G46" s="311">
        <v>0</v>
      </c>
    </row>
    <row r="47" spans="1:7" x14ac:dyDescent="0.25">
      <c r="A47" s="312" t="s">
        <v>10</v>
      </c>
      <c r="B47" s="313">
        <v>11676</v>
      </c>
      <c r="C47" s="314">
        <f>IF(B47=0,0,D47/B47)</f>
        <v>1.0425776388518488</v>
      </c>
      <c r="D47" s="313">
        <v>12173.136511234186</v>
      </c>
      <c r="E47" s="315">
        <f>IF(D47=0,0,B47/D47)</f>
        <v>0.95916118160875008</v>
      </c>
      <c r="F47" s="313">
        <f>D47-B47</f>
        <v>497.1365112341864</v>
      </c>
      <c r="G47" s="316">
        <v>0.96988934856931897</v>
      </c>
    </row>
    <row r="49" spans="1:7" x14ac:dyDescent="0.25">
      <c r="A49" s="303" t="s">
        <v>22</v>
      </c>
      <c r="B49" s="304"/>
      <c r="C49" s="305"/>
      <c r="D49" s="304"/>
      <c r="E49" s="306"/>
      <c r="F49" s="304"/>
      <c r="G49" s="307"/>
    </row>
    <row r="50" spans="1:7" x14ac:dyDescent="0.25">
      <c r="A50" s="308" t="s">
        <v>9</v>
      </c>
      <c r="B50" s="304">
        <v>13259240</v>
      </c>
      <c r="C50" s="309">
        <f>IF(B50=0,0,D50/B50)</f>
        <v>1.0755672771390914</v>
      </c>
      <c r="D50" s="304">
        <v>14261204.663733726</v>
      </c>
      <c r="E50" s="310">
        <f>IF(D50=0,0,B50/D50)</f>
        <v>0.92974193363329782</v>
      </c>
      <c r="F50" s="304">
        <f>D50-B50</f>
        <v>1001964.6637337264</v>
      </c>
      <c r="G50" s="311">
        <v>0</v>
      </c>
    </row>
    <row r="51" spans="1:7" x14ac:dyDescent="0.25">
      <c r="A51" s="312" t="s">
        <v>10</v>
      </c>
      <c r="B51" s="313">
        <v>13259240</v>
      </c>
      <c r="C51" s="314">
        <f>IF(B51=0,0,D51/B51)</f>
        <v>1.0755672771390914</v>
      </c>
      <c r="D51" s="313">
        <v>14261204.663733726</v>
      </c>
      <c r="E51" s="315">
        <f>IF(D51=0,0,B51/D51)</f>
        <v>0.92974193363329782</v>
      </c>
      <c r="F51" s="313">
        <f>D51-B51</f>
        <v>1001964.6637337264</v>
      </c>
      <c r="G51" s="316">
        <v>1.000578956321877</v>
      </c>
    </row>
    <row r="53" spans="1:7" x14ac:dyDescent="0.25">
      <c r="A53" s="303" t="s">
        <v>47</v>
      </c>
      <c r="B53" s="304"/>
      <c r="C53" s="305"/>
      <c r="D53" s="304"/>
      <c r="E53" s="306"/>
      <c r="F53" s="304"/>
      <c r="G53" s="307"/>
    </row>
    <row r="54" spans="1:7" x14ac:dyDescent="0.25">
      <c r="A54" s="308" t="s">
        <v>9</v>
      </c>
      <c r="B54" s="304">
        <v>224314</v>
      </c>
      <c r="C54" s="309">
        <f>IF(B54=0,0,D54/B54)</f>
        <v>1.0755672771390914</v>
      </c>
      <c r="D54" s="304">
        <v>241264.79820417814</v>
      </c>
      <c r="E54" s="310">
        <f>IF(D54=0,0,B54/D54)</f>
        <v>0.92974193363329793</v>
      </c>
      <c r="F54" s="304">
        <f>D54-B54</f>
        <v>16950.798204178136</v>
      </c>
      <c r="G54" s="311">
        <v>0</v>
      </c>
    </row>
    <row r="55" spans="1:7" x14ac:dyDescent="0.25">
      <c r="A55" s="312" t="s">
        <v>10</v>
      </c>
      <c r="B55" s="313">
        <v>224314</v>
      </c>
      <c r="C55" s="314">
        <f>IF(B55=0,0,D55/B55)</f>
        <v>1.0755672771390914</v>
      </c>
      <c r="D55" s="313">
        <v>241264.79820417814</v>
      </c>
      <c r="E55" s="315">
        <f>IF(D55=0,0,B55/D55)</f>
        <v>0.92974193363329793</v>
      </c>
      <c r="F55" s="313">
        <f>D55-B55</f>
        <v>16950.798204178136</v>
      </c>
      <c r="G55" s="316">
        <v>1.0005789563218768</v>
      </c>
    </row>
    <row r="57" spans="1:7" x14ac:dyDescent="0.25">
      <c r="A57" s="303" t="s">
        <v>23</v>
      </c>
      <c r="B57" s="304"/>
      <c r="C57" s="305"/>
      <c r="D57" s="304"/>
      <c r="E57" s="306"/>
      <c r="F57" s="304"/>
      <c r="G57" s="307"/>
    </row>
    <row r="58" spans="1:7" x14ac:dyDescent="0.25">
      <c r="A58" s="308" t="s">
        <v>9</v>
      </c>
      <c r="B58" s="304">
        <v>577</v>
      </c>
      <c r="C58" s="309">
        <f>IF(B58=0,0,D58/B58)</f>
        <v>1.0755672771390914</v>
      </c>
      <c r="D58" s="304">
        <v>620.6023189092557</v>
      </c>
      <c r="E58" s="310">
        <f>IF(D58=0,0,B58/D58)</f>
        <v>0.92974193363329793</v>
      </c>
      <c r="F58" s="304">
        <f>D58-B58</f>
        <v>43.6023189092557</v>
      </c>
      <c r="G58" s="311">
        <v>0</v>
      </c>
    </row>
    <row r="59" spans="1:7" x14ac:dyDescent="0.25">
      <c r="A59" s="312" t="s">
        <v>10</v>
      </c>
      <c r="B59" s="313">
        <v>577</v>
      </c>
      <c r="C59" s="314">
        <f>IF(B59=0,0,D59/B59)</f>
        <v>1.0755672771390914</v>
      </c>
      <c r="D59" s="313">
        <v>620.6023189092557</v>
      </c>
      <c r="E59" s="315">
        <f>IF(D59=0,0,B59/D59)</f>
        <v>0.92974193363329793</v>
      </c>
      <c r="F59" s="313">
        <f>D59-B59</f>
        <v>43.6023189092557</v>
      </c>
      <c r="G59" s="316">
        <v>1.0005789563218768</v>
      </c>
    </row>
    <row r="61" spans="1:7" x14ac:dyDescent="0.25">
      <c r="A61" s="303" t="s">
        <v>24</v>
      </c>
      <c r="B61" s="304"/>
      <c r="C61" s="305"/>
      <c r="D61" s="304"/>
      <c r="E61" s="306"/>
      <c r="F61" s="304"/>
      <c r="G61" s="307"/>
    </row>
    <row r="62" spans="1:7" x14ac:dyDescent="0.25">
      <c r="A62" s="308" t="s">
        <v>9</v>
      </c>
      <c r="B62" s="304">
        <v>4197</v>
      </c>
      <c r="C62" s="309">
        <f>IF(B62=0,0,D62/B62)</f>
        <v>1.0755672771390914</v>
      </c>
      <c r="D62" s="304">
        <v>4514.1558621527665</v>
      </c>
      <c r="E62" s="310">
        <f>IF(D62=0,0,B62/D62)</f>
        <v>0.92974193363329782</v>
      </c>
      <c r="F62" s="304">
        <f>D62-B62</f>
        <v>317.15586215276653</v>
      </c>
      <c r="G62" s="311">
        <v>0</v>
      </c>
    </row>
    <row r="63" spans="1:7" x14ac:dyDescent="0.25">
      <c r="A63" s="312" t="s">
        <v>10</v>
      </c>
      <c r="B63" s="313">
        <v>4197</v>
      </c>
      <c r="C63" s="314">
        <f>IF(B63=0,0,D63/B63)</f>
        <v>1.0755672771390914</v>
      </c>
      <c r="D63" s="313">
        <v>4514.1558621527665</v>
      </c>
      <c r="E63" s="315">
        <f>IF(D63=0,0,B63/D63)</f>
        <v>0.92974193363329782</v>
      </c>
      <c r="F63" s="313">
        <f>D63-B63</f>
        <v>317.15586215276653</v>
      </c>
      <c r="G63" s="316">
        <v>1.000578956321877</v>
      </c>
    </row>
    <row r="65" spans="1:7" x14ac:dyDescent="0.25">
      <c r="A65" s="303" t="s">
        <v>25</v>
      </c>
      <c r="B65" s="304"/>
      <c r="C65" s="305"/>
      <c r="D65" s="304"/>
      <c r="E65" s="306"/>
      <c r="F65" s="304"/>
      <c r="G65" s="307"/>
    </row>
    <row r="66" spans="1:7" x14ac:dyDescent="0.25">
      <c r="A66" s="308" t="s">
        <v>9</v>
      </c>
      <c r="B66" s="304">
        <v>49</v>
      </c>
      <c r="C66" s="309">
        <f>IF(B66=0,0,D66/B66)</f>
        <v>1.0755672771390914</v>
      </c>
      <c r="D66" s="304">
        <v>52.702796579815477</v>
      </c>
      <c r="E66" s="310">
        <f>IF(D66=0,0,B66/D66)</f>
        <v>0.92974193363329793</v>
      </c>
      <c r="F66" s="304">
        <f>D66-B66</f>
        <v>3.7027965798154767</v>
      </c>
      <c r="G66" s="311">
        <v>0</v>
      </c>
    </row>
    <row r="67" spans="1:7" x14ac:dyDescent="0.25">
      <c r="A67" s="312" t="s">
        <v>10</v>
      </c>
      <c r="B67" s="313">
        <v>49</v>
      </c>
      <c r="C67" s="314">
        <f>IF(B67=0,0,D67/B67)</f>
        <v>1.0755672771390914</v>
      </c>
      <c r="D67" s="313">
        <v>52.702796579815477</v>
      </c>
      <c r="E67" s="315">
        <f>IF(D67=0,0,B67/D67)</f>
        <v>0.92974193363329793</v>
      </c>
      <c r="F67" s="313">
        <f>D67-B67</f>
        <v>3.7027965798154767</v>
      </c>
      <c r="G67" s="316">
        <v>1.0005789563218768</v>
      </c>
    </row>
    <row r="69" spans="1:7" x14ac:dyDescent="0.25">
      <c r="A69" s="303" t="s">
        <v>26</v>
      </c>
      <c r="B69" s="304"/>
      <c r="C69" s="305"/>
      <c r="D69" s="304"/>
      <c r="E69" s="306"/>
      <c r="F69" s="304"/>
      <c r="G69" s="307"/>
    </row>
    <row r="70" spans="1:7" x14ac:dyDescent="0.25">
      <c r="A70" s="308" t="s">
        <v>8</v>
      </c>
      <c r="B70" s="304">
        <v>3396</v>
      </c>
      <c r="C70" s="309">
        <f>IF(B70=0,0,D70/B70)</f>
        <v>1.0425776388518488</v>
      </c>
      <c r="D70" s="304">
        <v>3540.5936615408787</v>
      </c>
      <c r="E70" s="310">
        <f>IF(D70=0,0,B70/D70)</f>
        <v>0.95916118160875008</v>
      </c>
      <c r="F70" s="304">
        <f>D70-B70</f>
        <v>144.59366154087866</v>
      </c>
      <c r="G70" s="311">
        <v>0</v>
      </c>
    </row>
    <row r="71" spans="1:7" x14ac:dyDescent="0.25">
      <c r="A71" s="312" t="s">
        <v>10</v>
      </c>
      <c r="B71" s="313">
        <v>3396</v>
      </c>
      <c r="C71" s="314">
        <f>IF(B71=0,0,D71/B71)</f>
        <v>1.0425776388518488</v>
      </c>
      <c r="D71" s="313">
        <v>3540.5936615408787</v>
      </c>
      <c r="E71" s="315">
        <f>IF(D71=0,0,B71/D71)</f>
        <v>0.95916118160875008</v>
      </c>
      <c r="F71" s="313">
        <f>D71-B71</f>
        <v>144.59366154087866</v>
      </c>
      <c r="G71" s="316">
        <v>0.96988934856931897</v>
      </c>
    </row>
    <row r="73" spans="1:7" x14ac:dyDescent="0.25">
      <c r="A73" s="303" t="s">
        <v>28</v>
      </c>
      <c r="B73" s="304"/>
      <c r="C73" s="305"/>
      <c r="D73" s="304"/>
      <c r="E73" s="306"/>
      <c r="F73" s="304"/>
      <c r="G73" s="307"/>
    </row>
    <row r="74" spans="1:7" x14ac:dyDescent="0.25">
      <c r="A74" s="317" t="s">
        <v>10</v>
      </c>
      <c r="B74" s="318">
        <v>22328287</v>
      </c>
      <c r="C74" s="319">
        <f>IF(B74=0,0,D74/B74)</f>
        <v>1.0749449309756336</v>
      </c>
      <c r="D74" s="320">
        <v>24001678.928019136</v>
      </c>
      <c r="E74" s="321">
        <f>IF(D74=0,0,B74/D74)</f>
        <v>0.93028021360348889</v>
      </c>
      <c r="F74" s="322">
        <f>D74-B74</f>
        <v>1673391.9280191362</v>
      </c>
      <c r="G74" s="323">
        <v>1</v>
      </c>
    </row>
    <row r="76" spans="1:7" x14ac:dyDescent="0.25">
      <c r="A76" s="303" t="s">
        <v>41</v>
      </c>
      <c r="B76" s="304"/>
      <c r="C76" s="305"/>
      <c r="D76" s="304"/>
      <c r="E76" s="306"/>
      <c r="F76" s="304"/>
      <c r="G76" s="307"/>
    </row>
    <row r="77" spans="1:7" x14ac:dyDescent="0.25">
      <c r="A77" s="324" t="s">
        <v>10</v>
      </c>
      <c r="B77" s="325">
        <v>22328287</v>
      </c>
      <c r="C77" s="326">
        <f>IF(B77=0,0,D77/B77)</f>
        <v>1.0749449309756336</v>
      </c>
      <c r="D77" s="327">
        <v>24001678.928019136</v>
      </c>
      <c r="E77" s="328">
        <f>IF(D77=0,0,B77/D77)</f>
        <v>0.93028021360348889</v>
      </c>
      <c r="F77" s="329">
        <f>D77-B77</f>
        <v>1673391.9280191362</v>
      </c>
      <c r="G77" s="330">
        <v>1</v>
      </c>
    </row>
    <row r="79" spans="1:7" x14ac:dyDescent="0.25">
      <c r="A79" s="303" t="s">
        <v>42</v>
      </c>
      <c r="B79" s="304"/>
      <c r="C79" s="305"/>
      <c r="D79" s="304"/>
      <c r="E79" s="306"/>
      <c r="F79" s="304"/>
      <c r="G79" s="307"/>
    </row>
    <row r="80" spans="1:7" x14ac:dyDescent="0.25">
      <c r="A80" s="312" t="s">
        <v>10</v>
      </c>
      <c r="B80" s="313">
        <v>22608.299949988679</v>
      </c>
      <c r="C80" s="331">
        <f>IF(B80=0,0,D80/B80)</f>
        <v>1.0755672771390914</v>
      </c>
      <c r="D80" s="313">
        <v>24316.74761795318</v>
      </c>
      <c r="E80" s="332">
        <f>IF(D80=0,0,B80/D80)</f>
        <v>0.92974193363329782</v>
      </c>
      <c r="F80" s="333">
        <f>D80-B80</f>
        <v>1708.4476679645013</v>
      </c>
      <c r="G80" s="334">
        <v>0</v>
      </c>
    </row>
    <row r="82" spans="1:7" x14ac:dyDescent="0.25">
      <c r="A82" s="303" t="s">
        <v>43</v>
      </c>
      <c r="B82" s="304"/>
      <c r="C82" s="305"/>
      <c r="D82" s="304"/>
      <c r="E82" s="306"/>
      <c r="F82" s="304"/>
      <c r="G82" s="307"/>
    </row>
    <row r="83" spans="1:7" x14ac:dyDescent="0.25">
      <c r="A83" s="335" t="s">
        <v>10</v>
      </c>
      <c r="B83" s="336">
        <v>22350895.299949989</v>
      </c>
      <c r="C83" s="337">
        <f>IF(B83=0,0,D83/B83)</f>
        <v>1.0749455604890623</v>
      </c>
      <c r="D83" s="338">
        <v>24025995.675637089</v>
      </c>
      <c r="E83" s="339">
        <f>IF(D83=0,0,B83/D83)</f>
        <v>0.93027966880949331</v>
      </c>
      <c r="F83" s="340">
        <f>D83-B83</f>
        <v>1675100.3756871</v>
      </c>
      <c r="G83" s="341">
        <v>0</v>
      </c>
    </row>
  </sheetData>
  <printOptions horizontalCentered="1"/>
  <pageMargins left="0.5" right="0.5" top="1.35" bottom="0.75" header="0.75" footer="0.3"/>
  <pageSetup scale="70" orientation="portrait" r:id="rId1"/>
  <headerFooter>
    <oddHeader>&amp;C&amp;"Arial"&amp;12 &amp;BFLORIDA POWER AND LIGHT COMPANY&amp;B
&amp;B DISTRIBUTION GNCP DEMAND LOSSES BY RATE CLASS&amp;B
&amp;B December 2017 - ACTUALS&amp;B</oddHeader>
    <oddFooter>&amp;C&amp;"Arial"&amp;10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Exec Summary</vt:lpstr>
      <vt:lpstr>LLS_Expansion_Factors_Energy_B</vt:lpstr>
      <vt:lpstr>LLS_Expansion_Factors_Demand_B</vt:lpstr>
      <vt:lpstr>LLS_Energy_Losses_Sales_Compan</vt:lpstr>
      <vt:lpstr>LLS_Expansion_Factors_Summary_</vt:lpstr>
      <vt:lpstr>LLS_12CP_Demand_Losses_by_Rate</vt:lpstr>
      <vt:lpstr>LLS_Energy_Losses_by_Rate_Clas</vt:lpstr>
      <vt:lpstr>LLS_GNCP_Demand_Losses_by_Rate</vt:lpstr>
      <vt:lpstr>LLS_12CP_Demand_Losses_by_Rate!Print_Titles</vt:lpstr>
      <vt:lpstr>LLS_Energy_Losses_by_Rate_Clas!Print_Titles</vt:lpstr>
      <vt:lpstr>LLS_Energy_Losses_Sales_Compan!Print_Titles</vt:lpstr>
      <vt:lpstr>LLS_Expansion_Factors_Demand_B!Print_Titles</vt:lpstr>
      <vt:lpstr>LLS_Expansion_Factors_Energy_B!Print_Titles</vt:lpstr>
      <vt:lpstr>LLS_Expansion_Factors_Summary_!Print_Titles</vt:lpstr>
      <vt:lpstr>LLS_GNCP_Demand_Losses_by_Rate!Print_Titles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