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SPA Projects\610025 - FEECA Potential Study\Regulatory (Post-Filing)\measure workbooks\"/>
    </mc:Choice>
  </mc:AlternateContent>
  <bookViews>
    <workbookView xWindow="0" yWindow="0" windowWidth="17280" windowHeight="7524"/>
  </bookViews>
  <sheets>
    <sheet name="Ind Load Shapes" sheetId="1" r:id="rId1"/>
  </sheets>
  <definedNames>
    <definedName name="LoadShapes">'Ind Load Shapes'!$C$50:$D$61</definedName>
    <definedName name="solver_adj" localSheetId="0" hidden="1">'Ind Load Shapes'!$AF$27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'Ind Load Shapes'!$AH$31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6999.6762</definedName>
    <definedName name="solver_ver" localSheetId="0" hidden="1">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1" i="1" l="1"/>
  <c r="AF30" i="1"/>
  <c r="AG30" i="1" s="1"/>
  <c r="AE30" i="1"/>
  <c r="AE29" i="1"/>
  <c r="AG29" i="1" s="1"/>
  <c r="AG28" i="1"/>
  <c r="AF28" i="1"/>
  <c r="AF31" i="1" s="1"/>
  <c r="AG31" i="1" s="1"/>
  <c r="AE28" i="1"/>
  <c r="AE27" i="1"/>
  <c r="AG27" i="1" s="1"/>
  <c r="AE26" i="1"/>
  <c r="AG26" i="1" s="1"/>
  <c r="AE25" i="1"/>
  <c r="AE24" i="1"/>
  <c r="AE23" i="1"/>
  <c r="AG23" i="1" s="1"/>
  <c r="AE22" i="1"/>
  <c r="AF21" i="1"/>
  <c r="AF22" i="1" s="1"/>
  <c r="AE21" i="1"/>
  <c r="AE20" i="1"/>
  <c r="AG20" i="1" s="1"/>
  <c r="AE19" i="1"/>
  <c r="AG18" i="1"/>
  <c r="AF18" i="1"/>
  <c r="AE18" i="1"/>
  <c r="AE17" i="1"/>
  <c r="AG17" i="1" s="1"/>
  <c r="AF16" i="1"/>
  <c r="AF19" i="1" s="1"/>
  <c r="AE16" i="1"/>
  <c r="AG16" i="1" s="1"/>
  <c r="AG15" i="1"/>
  <c r="AE15" i="1"/>
  <c r="AE14" i="1"/>
  <c r="AG14" i="1" s="1"/>
  <c r="AE13" i="1"/>
  <c r="AE12" i="1"/>
  <c r="AE11" i="1"/>
  <c r="AG11" i="1" s="1"/>
  <c r="AF10" i="1"/>
  <c r="AF13" i="1" s="1"/>
  <c r="AE10" i="1"/>
  <c r="AG10" i="1" s="1"/>
  <c r="AG9" i="1"/>
  <c r="AF9" i="1"/>
  <c r="AF12" i="1" s="1"/>
  <c r="AG12" i="1" s="1"/>
  <c r="AE9" i="1"/>
  <c r="AE8" i="1"/>
  <c r="AG8" i="1" s="1"/>
  <c r="AE7" i="1"/>
  <c r="AF6" i="1"/>
  <c r="AE6" i="1"/>
  <c r="AG6" i="1" s="1"/>
  <c r="AG5" i="1"/>
  <c r="AE5" i="1"/>
  <c r="AF4" i="1"/>
  <c r="AF7" i="1" s="1"/>
  <c r="AE4" i="1"/>
  <c r="AG4" i="1" s="1"/>
  <c r="AE3" i="1"/>
  <c r="AG3" i="1" s="1"/>
  <c r="AE2" i="1"/>
  <c r="AG2" i="1" s="1"/>
  <c r="AG7" i="1" l="1"/>
  <c r="AH7" i="1" s="1"/>
  <c r="AH13" i="1"/>
  <c r="AG13" i="1"/>
  <c r="AH19" i="1"/>
  <c r="AF25" i="1"/>
  <c r="AG25" i="1" s="1"/>
  <c r="AG22" i="1"/>
  <c r="AG19" i="1"/>
  <c r="AH31" i="1"/>
  <c r="AG21" i="1"/>
  <c r="AH25" i="1" s="1"/>
  <c r="AF24" i="1"/>
  <c r="AG24" i="1" s="1"/>
  <c r="E44" i="1" l="1"/>
  <c r="D44" i="1"/>
  <c r="E41" i="1"/>
  <c r="D41" i="1"/>
  <c r="D42" i="1"/>
  <c r="E42" i="1"/>
  <c r="E45" i="1"/>
  <c r="D45" i="1"/>
  <c r="E43" i="1"/>
  <c r="D43" i="1"/>
</calcChain>
</file>

<file path=xl/sharedStrings.xml><?xml version="1.0" encoding="utf-8"?>
<sst xmlns="http://schemas.openxmlformats.org/spreadsheetml/2006/main" count="231" uniqueCount="65">
  <si>
    <t>Region</t>
  </si>
  <si>
    <t>Season</t>
  </si>
  <si>
    <t>Day Type</t>
  </si>
  <si>
    <t>Sector</t>
  </si>
  <si>
    <t>End Use</t>
  </si>
  <si>
    <t>Scale Multiplier</t>
  </si>
  <si>
    <t>HR1</t>
  </si>
  <si>
    <t>HR2</t>
  </si>
  <si>
    <t>HR3</t>
  </si>
  <si>
    <t>HR4</t>
  </si>
  <si>
    <t>HR5</t>
  </si>
  <si>
    <t>HR6</t>
  </si>
  <si>
    <t>HR7</t>
  </si>
  <si>
    <t>HR8</t>
  </si>
  <si>
    <t>HR9</t>
  </si>
  <si>
    <t>HR10</t>
  </si>
  <si>
    <t>HR11</t>
  </si>
  <si>
    <t>HR12</t>
  </si>
  <si>
    <t>HR13</t>
  </si>
  <si>
    <t>HR14</t>
  </si>
  <si>
    <t>HR15</t>
  </si>
  <si>
    <t>HR16</t>
  </si>
  <si>
    <t>HR17</t>
  </si>
  <si>
    <t>HR18</t>
  </si>
  <si>
    <t>HR19</t>
  </si>
  <si>
    <t>HR20</t>
  </si>
  <si>
    <t>HR21</t>
  </si>
  <si>
    <t>HR22</t>
  </si>
  <si>
    <t>HR23</t>
  </si>
  <si>
    <t>HR24</t>
  </si>
  <si>
    <t>Daily kWh</t>
  </si>
  <si>
    <t>Days</t>
  </si>
  <si>
    <t>Total kWh</t>
  </si>
  <si>
    <t>All</t>
  </si>
  <si>
    <t>Peak</t>
  </si>
  <si>
    <t>PeakWeekday</t>
  </si>
  <si>
    <t>Industrial</t>
  </si>
  <si>
    <t>Other</t>
  </si>
  <si>
    <t>AverageWeekday</t>
  </si>
  <si>
    <t>AverageWeekend</t>
  </si>
  <si>
    <t>OffPeak</t>
  </si>
  <si>
    <t>Calculated kWh</t>
  </si>
  <si>
    <t>Target kWh</t>
  </si>
  <si>
    <t>SERC_FL</t>
  </si>
  <si>
    <t>ProcessHeating</t>
  </si>
  <si>
    <t>HVAC</t>
  </si>
  <si>
    <t>Lighting</t>
  </si>
  <si>
    <t>MachineDrives</t>
  </si>
  <si>
    <t>For Demand Saving Calculation</t>
  </si>
  <si>
    <t>Assumption</t>
  </si>
  <si>
    <t>Summer (Aug)</t>
  </si>
  <si>
    <t>Winter (Jan)</t>
  </si>
  <si>
    <t>Peak Hour</t>
  </si>
  <si>
    <t>Ratio</t>
  </si>
  <si>
    <t>Exterior</t>
  </si>
  <si>
    <t>End Use in TEAPot</t>
  </si>
  <si>
    <t>Matched Load Shape</t>
  </si>
  <si>
    <t>Exterior Lighting</t>
  </si>
  <si>
    <t>Process Specific</t>
  </si>
  <si>
    <t>Process Heating</t>
  </si>
  <si>
    <t>Process Cooling</t>
  </si>
  <si>
    <t>Motors Pumps</t>
  </si>
  <si>
    <t>Motors Fans Blowers</t>
  </si>
  <si>
    <t>Industrial Lighting</t>
  </si>
  <si>
    <t>Compressed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</si>
</sst>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0" xfId="0" applyFont="1" applyFill="1"/>
    <xf numFmtId="0" fontId="4" fillId="0" borderId="0" xfId="0" applyFont="1" applyFill="1"/>
    <xf numFmtId="0" fontId="0" fillId="3" borderId="0" xfId="0" applyFill="1"/>
    <xf numFmtId="164" fontId="1" fillId="3" borderId="0" xfId="0" applyNumberFormat="1" applyFont="1" applyFill="1"/>
    <xf numFmtId="2" fontId="0" fillId="3" borderId="0" xfId="0" applyNumberFormat="1" applyFill="1"/>
    <xf numFmtId="2" fontId="1" fillId="3" borderId="0" xfId="0" applyNumberFormat="1" applyFont="1" applyFill="1"/>
    <xf numFmtId="2" fontId="0" fillId="4" borderId="0" xfId="0" applyNumberFormat="1" applyFill="1"/>
    <xf numFmtId="0" fontId="4" fillId="3" borderId="0" xfId="0" applyFont="1" applyFill="1"/>
    <xf numFmtId="0" fontId="2" fillId="3" borderId="0" xfId="0" applyFont="1" applyFill="1"/>
    <xf numFmtId="164" fontId="1" fillId="0" borderId="0" xfId="0" applyNumberFormat="1" applyFont="1"/>
    <xf numFmtId="2" fontId="0" fillId="0" borderId="0" xfId="0" applyNumberFormat="1" applyFill="1"/>
    <xf numFmtId="2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4" borderId="0" xfId="0" applyFont="1" applyFill="1"/>
    <xf numFmtId="0" fontId="0" fillId="5" borderId="0" xfId="0" applyFill="1"/>
    <xf numFmtId="0" fontId="3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0"/>
  <sheetViews>
    <sheetView tabSelected="1" workbookViewId="0">
      <pane xSplit="3" ySplit="1" topLeftCell="D2" activePane="bottomRight" state="frozenSplit"/>
      <selection pane="topRight" activeCell="C1" sqref="C1"/>
      <selection pane="bottomLeft" activeCell="A10" sqref="A10"/>
      <selection pane="bottomRight" activeCell="D5" sqref="D5"/>
    </sheetView>
  </sheetViews>
  <sheetFormatPr defaultRowHeight="14.4" x14ac:dyDescent="0.3"/>
  <cols>
    <col min="2" max="2" width="12.88671875" customWidth="1"/>
    <col min="3" max="3" width="20.109375" customWidth="1"/>
    <col min="4" max="4" width="16.21875" customWidth="1"/>
    <col min="5" max="5" width="19" customWidth="1"/>
    <col min="34" max="34" width="15.88671875" customWidth="1"/>
    <col min="35" max="35" width="15.33203125" customWidth="1"/>
  </cols>
  <sheetData>
    <row r="1" spans="1:3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2" t="s">
        <v>32</v>
      </c>
    </row>
    <row r="2" spans="1:35" s="3" customFormat="1" x14ac:dyDescent="0.3">
      <c r="A2" s="3" t="s">
        <v>33</v>
      </c>
      <c r="B2" s="3" t="s">
        <v>34</v>
      </c>
      <c r="C2" s="3" t="s">
        <v>35</v>
      </c>
      <c r="D2" s="3" t="s">
        <v>36</v>
      </c>
      <c r="E2" s="3" t="s">
        <v>37</v>
      </c>
      <c r="F2" s="3">
        <v>1</v>
      </c>
      <c r="G2" s="3">
        <v>0.71128865090651205</v>
      </c>
      <c r="H2" s="3">
        <v>0.71128865090651205</v>
      </c>
      <c r="I2" s="3">
        <v>0.71177333364459805</v>
      </c>
      <c r="J2" s="3">
        <v>0.68917855455093002</v>
      </c>
      <c r="K2" s="3">
        <v>0.68804008767057701</v>
      </c>
      <c r="L2" s="3">
        <v>0.73345545910023102</v>
      </c>
      <c r="M2" s="3">
        <v>0.82113378602392495</v>
      </c>
      <c r="N2" s="3">
        <v>0.91673627300084304</v>
      </c>
      <c r="O2" s="3">
        <v>0.97939384914533101</v>
      </c>
      <c r="P2" s="3">
        <v>0.99861726574448595</v>
      </c>
      <c r="Q2" s="3">
        <v>0.998200123057569</v>
      </c>
      <c r="R2" s="3">
        <v>0.999999999999999</v>
      </c>
      <c r="S2" s="3">
        <v>1</v>
      </c>
      <c r="T2" s="3">
        <v>0.99683060203748097</v>
      </c>
      <c r="U2" s="3">
        <v>0.97743527474866498</v>
      </c>
      <c r="V2" s="3">
        <v>0.94449278375381795</v>
      </c>
      <c r="W2" s="3">
        <v>0.90136184526758101</v>
      </c>
      <c r="X2" s="3">
        <v>0.85953758290593196</v>
      </c>
      <c r="Y2" s="3">
        <v>0.83201378535780401</v>
      </c>
      <c r="Z2" s="3">
        <v>0.82006678699202995</v>
      </c>
      <c r="AA2" s="3">
        <v>0.81310929972714996</v>
      </c>
      <c r="AB2" s="3">
        <v>0.79974657815040096</v>
      </c>
      <c r="AC2" s="3">
        <v>0.77696512113363803</v>
      </c>
      <c r="AD2" s="3">
        <v>0.75323040164018296</v>
      </c>
      <c r="AE2" s="4">
        <f>SUM(G2:AD2)</f>
        <v>20.433896095466196</v>
      </c>
      <c r="AF2" s="5">
        <v>1</v>
      </c>
      <c r="AG2" s="6">
        <f>AE2*AF2</f>
        <v>20.433896095466196</v>
      </c>
    </row>
    <row r="3" spans="1:35" s="3" customFormat="1" x14ac:dyDescent="0.3">
      <c r="A3" s="3" t="s">
        <v>33</v>
      </c>
      <c r="B3" s="3" t="s">
        <v>34</v>
      </c>
      <c r="C3" s="3" t="s">
        <v>38</v>
      </c>
      <c r="D3" s="3" t="s">
        <v>36</v>
      </c>
      <c r="E3" s="3" t="s">
        <v>37</v>
      </c>
      <c r="F3" s="3">
        <v>1</v>
      </c>
      <c r="G3" s="3">
        <v>0.68734348704054105</v>
      </c>
      <c r="H3" s="3">
        <v>0.68734348704054105</v>
      </c>
      <c r="I3" s="3">
        <v>0.70487939010477896</v>
      </c>
      <c r="J3" s="3">
        <v>0.68917855455092902</v>
      </c>
      <c r="K3" s="3">
        <v>0.68905360420262296</v>
      </c>
      <c r="L3" s="3">
        <v>0.73345545910022902</v>
      </c>
      <c r="M3" s="3">
        <v>0.82063939116560702</v>
      </c>
      <c r="N3" s="3">
        <v>0.91673627300084204</v>
      </c>
      <c r="O3" s="3">
        <v>0.979774615150377</v>
      </c>
      <c r="P3" s="3">
        <v>0.99861726574448695</v>
      </c>
      <c r="Q3" s="3">
        <v>0.99786138041790695</v>
      </c>
      <c r="R3" s="3">
        <v>1</v>
      </c>
      <c r="S3" s="3">
        <v>1</v>
      </c>
      <c r="T3" s="3">
        <v>0.99683060203748097</v>
      </c>
      <c r="U3" s="3">
        <v>0.97710537337239101</v>
      </c>
      <c r="V3" s="3">
        <v>0.94449278375381596</v>
      </c>
      <c r="W3" s="3">
        <v>0.90172299115111798</v>
      </c>
      <c r="X3" s="3">
        <v>0.85953758290593296</v>
      </c>
      <c r="Y3" s="3">
        <v>0.83155711729111603</v>
      </c>
      <c r="Z3" s="3">
        <v>0.82006678699202895</v>
      </c>
      <c r="AA3" s="3">
        <v>0.81402099067769895</v>
      </c>
      <c r="AB3" s="3">
        <v>0.79974657815040195</v>
      </c>
      <c r="AC3" s="3">
        <v>0.77092621220375901</v>
      </c>
      <c r="AD3" s="3">
        <v>0.73253193340563105</v>
      </c>
      <c r="AE3" s="4">
        <f t="shared" ref="AE3:AE13" si="0">SUM(G3:AD3)</f>
        <v>20.353421859460234</v>
      </c>
      <c r="AF3" s="7">
        <v>110.27267620559226</v>
      </c>
      <c r="AG3" s="6">
        <f t="shared" ref="AG3:AG7" si="1">AE3*AF3</f>
        <v>2244.4262983840817</v>
      </c>
    </row>
    <row r="4" spans="1:35" s="3" customFormat="1" x14ac:dyDescent="0.3">
      <c r="A4" s="3" t="s">
        <v>33</v>
      </c>
      <c r="B4" s="3" t="s">
        <v>34</v>
      </c>
      <c r="C4" s="3" t="s">
        <v>39</v>
      </c>
      <c r="D4" s="3" t="s">
        <v>36</v>
      </c>
      <c r="E4" s="3" t="s">
        <v>37</v>
      </c>
      <c r="F4" s="3">
        <v>1</v>
      </c>
      <c r="G4" s="3">
        <v>0.42228025561890398</v>
      </c>
      <c r="H4" s="3">
        <v>0.42228025561890398</v>
      </c>
      <c r="I4" s="3">
        <v>0.38367662853421802</v>
      </c>
      <c r="J4" s="3">
        <v>0.36264137206999503</v>
      </c>
      <c r="K4" s="3">
        <v>0.356451154329191</v>
      </c>
      <c r="L4" s="3">
        <v>0.36034505712966702</v>
      </c>
      <c r="M4" s="3">
        <v>0.368410768967463</v>
      </c>
      <c r="N4" s="3">
        <v>0.37567097692923201</v>
      </c>
      <c r="O4" s="3">
        <v>0.380282297356073</v>
      </c>
      <c r="P4" s="3">
        <v>0.38312344580968799</v>
      </c>
      <c r="Q4" s="3">
        <v>0.38489014887293999</v>
      </c>
      <c r="R4" s="3">
        <v>0.38516218678618003</v>
      </c>
      <c r="S4" s="3">
        <v>0.38397050972513602</v>
      </c>
      <c r="T4" s="3">
        <v>0.38170739776935098</v>
      </c>
      <c r="U4" s="3">
        <v>0.37770678080632403</v>
      </c>
      <c r="V4" s="3">
        <v>0.37139868509496299</v>
      </c>
      <c r="W4" s="3">
        <v>0.36466096894741501</v>
      </c>
      <c r="X4" s="3">
        <v>0.36028399527286697</v>
      </c>
      <c r="Y4" s="3">
        <v>0.35828005076581199</v>
      </c>
      <c r="Z4" s="3">
        <v>0.356550866643908</v>
      </c>
      <c r="AA4" s="3">
        <v>0.35504762117003802</v>
      </c>
      <c r="AB4" s="3">
        <v>0.358085694045016</v>
      </c>
      <c r="AC4" s="3">
        <v>0.373812475934374</v>
      </c>
      <c r="AD4" s="3">
        <v>0.41271307278027702</v>
      </c>
      <c r="AE4" s="4">
        <f t="shared" si="0"/>
        <v>9.0394326669779375</v>
      </c>
      <c r="AF4" s="5">
        <f>(AF3+1)/5*2</f>
        <v>44.509070482236908</v>
      </c>
      <c r="AG4" s="6">
        <f t="shared" si="1"/>
        <v>402.33674569395578</v>
      </c>
    </row>
    <row r="5" spans="1:35" s="3" customFormat="1" x14ac:dyDescent="0.3">
      <c r="A5" s="3" t="s">
        <v>33</v>
      </c>
      <c r="B5" s="3" t="s">
        <v>40</v>
      </c>
      <c r="C5" s="3" t="s">
        <v>35</v>
      </c>
      <c r="D5" s="3" t="s">
        <v>36</v>
      </c>
      <c r="E5" s="3" t="s">
        <v>37</v>
      </c>
      <c r="F5" s="3">
        <v>1</v>
      </c>
      <c r="G5" s="3">
        <v>0.71128865090651205</v>
      </c>
      <c r="H5" s="3">
        <v>0.71128865090651205</v>
      </c>
      <c r="I5" s="3">
        <v>0.71177333364459805</v>
      </c>
      <c r="J5" s="3">
        <v>0.68917855455093002</v>
      </c>
      <c r="K5" s="3">
        <v>0.68804008767057701</v>
      </c>
      <c r="L5" s="3">
        <v>0.73345545910023102</v>
      </c>
      <c r="M5" s="3">
        <v>0.82113378602392495</v>
      </c>
      <c r="N5" s="3">
        <v>0.91673627300084304</v>
      </c>
      <c r="O5" s="3">
        <v>0.97939384914533101</v>
      </c>
      <c r="P5" s="3">
        <v>0.99861726574448595</v>
      </c>
      <c r="Q5" s="3">
        <v>0.998200123057569</v>
      </c>
      <c r="R5" s="3">
        <v>0.999999999999999</v>
      </c>
      <c r="S5" s="3">
        <v>1</v>
      </c>
      <c r="T5" s="3">
        <v>0.99683060203748097</v>
      </c>
      <c r="U5" s="3">
        <v>0.97743527474866498</v>
      </c>
      <c r="V5" s="3">
        <v>0.94449278375381795</v>
      </c>
      <c r="W5" s="3">
        <v>0.90136184526758101</v>
      </c>
      <c r="X5" s="3">
        <v>0.85953758290593196</v>
      </c>
      <c r="Y5" s="3">
        <v>0.83201378535780401</v>
      </c>
      <c r="Z5" s="3">
        <v>0.82006678699202995</v>
      </c>
      <c r="AA5" s="3">
        <v>0.81310929972714996</v>
      </c>
      <c r="AB5" s="3">
        <v>0.79974657815040096</v>
      </c>
      <c r="AC5" s="3">
        <v>0.77696512113363803</v>
      </c>
      <c r="AD5" s="3">
        <v>0.75323040164018296</v>
      </c>
      <c r="AE5" s="4">
        <f t="shared" si="0"/>
        <v>20.433896095466196</v>
      </c>
      <c r="AF5" s="5">
        <v>1</v>
      </c>
      <c r="AG5" s="6">
        <f t="shared" si="1"/>
        <v>20.433896095466196</v>
      </c>
    </row>
    <row r="6" spans="1:35" s="3" customFormat="1" x14ac:dyDescent="0.3">
      <c r="A6" s="3" t="s">
        <v>33</v>
      </c>
      <c r="B6" s="3" t="s">
        <v>40</v>
      </c>
      <c r="C6" s="3" t="s">
        <v>38</v>
      </c>
      <c r="D6" s="3" t="s">
        <v>36</v>
      </c>
      <c r="E6" s="3" t="s">
        <v>37</v>
      </c>
      <c r="F6" s="3">
        <v>1</v>
      </c>
      <c r="G6" s="3">
        <v>0.68612001151454205</v>
      </c>
      <c r="H6" s="3">
        <v>0.68612001151454205</v>
      </c>
      <c r="I6" s="3">
        <v>0.70455513739987197</v>
      </c>
      <c r="J6" s="3">
        <v>0.68917855455092902</v>
      </c>
      <c r="K6" s="3">
        <v>0.68909288864028795</v>
      </c>
      <c r="L6" s="3">
        <v>0.73345545910023002</v>
      </c>
      <c r="M6" s="3">
        <v>0.82062442278200398</v>
      </c>
      <c r="N6" s="3">
        <v>0.91673627300084004</v>
      </c>
      <c r="O6" s="3">
        <v>0.97978282950012097</v>
      </c>
      <c r="P6" s="3">
        <v>0.99861726574448695</v>
      </c>
      <c r="Q6" s="3">
        <v>0.99785709765261599</v>
      </c>
      <c r="R6" s="3">
        <v>1</v>
      </c>
      <c r="S6" s="3">
        <v>1</v>
      </c>
      <c r="T6" s="3">
        <v>0.99683060203748197</v>
      </c>
      <c r="U6" s="3">
        <v>0.97710733135172601</v>
      </c>
      <c r="V6" s="3">
        <v>0.94449278375381596</v>
      </c>
      <c r="W6" s="3">
        <v>0.90171735632993899</v>
      </c>
      <c r="X6" s="3">
        <v>0.85953758290593396</v>
      </c>
      <c r="Y6" s="3">
        <v>0.83156877895592896</v>
      </c>
      <c r="Z6" s="3">
        <v>0.82006678699202795</v>
      </c>
      <c r="AA6" s="3">
        <v>0.813988399929368</v>
      </c>
      <c r="AB6" s="3">
        <v>0.79974657815040295</v>
      </c>
      <c r="AC6" s="3">
        <v>0.77120549910762903</v>
      </c>
      <c r="AD6" s="3">
        <v>0.73360018898433599</v>
      </c>
      <c r="AE6" s="4">
        <f t="shared" si="0"/>
        <v>20.352001839899064</v>
      </c>
      <c r="AF6" s="5">
        <f>365/7*5-SUM(AF2:AF3,AF5)</f>
        <v>148.44160950869346</v>
      </c>
      <c r="AG6" s="6">
        <f t="shared" si="1"/>
        <v>3021.0839098385077</v>
      </c>
      <c r="AH6" s="8" t="s">
        <v>41</v>
      </c>
      <c r="AI6" s="9" t="s">
        <v>42</v>
      </c>
    </row>
    <row r="7" spans="1:35" s="3" customFormat="1" x14ac:dyDescent="0.3">
      <c r="A7" s="3" t="s">
        <v>33</v>
      </c>
      <c r="B7" s="3" t="s">
        <v>40</v>
      </c>
      <c r="C7" s="3" t="s">
        <v>39</v>
      </c>
      <c r="D7" s="3" t="s">
        <v>36</v>
      </c>
      <c r="E7" s="3" t="s">
        <v>37</v>
      </c>
      <c r="F7" s="3">
        <v>1</v>
      </c>
      <c r="G7" s="3">
        <v>0.42035700686431499</v>
      </c>
      <c r="H7" s="3">
        <v>0.42035700686431499</v>
      </c>
      <c r="I7" s="3">
        <v>0.382796568392817</v>
      </c>
      <c r="J7" s="3">
        <v>0.36218404824260497</v>
      </c>
      <c r="K7" s="3">
        <v>0.356049646219122</v>
      </c>
      <c r="L7" s="3">
        <v>0.359829977006138</v>
      </c>
      <c r="M7" s="3">
        <v>0.36774266836423303</v>
      </c>
      <c r="N7" s="3">
        <v>0.37487336034746199</v>
      </c>
      <c r="O7" s="3">
        <v>0.37939671116096302</v>
      </c>
      <c r="P7" s="3">
        <v>0.382193958968431</v>
      </c>
      <c r="Q7" s="3">
        <v>0.38395494772903099</v>
      </c>
      <c r="R7" s="3">
        <v>0.38424176983441699</v>
      </c>
      <c r="S7" s="3">
        <v>0.38307296287023002</v>
      </c>
      <c r="T7" s="3">
        <v>0.38084695215032099</v>
      </c>
      <c r="U7" s="3">
        <v>0.37690331525852999</v>
      </c>
      <c r="V7" s="3">
        <v>0.37066169941585603</v>
      </c>
      <c r="W7" s="3">
        <v>0.36399063439638701</v>
      </c>
      <c r="X7" s="3">
        <v>0.359680910020577</v>
      </c>
      <c r="Y7" s="3">
        <v>0.357734653501521</v>
      </c>
      <c r="Z7" s="3">
        <v>0.35603557204990399</v>
      </c>
      <c r="AA7" s="3">
        <v>0.35455068783993599</v>
      </c>
      <c r="AB7" s="3">
        <v>0.35768003348064198</v>
      </c>
      <c r="AC7" s="3">
        <v>0.373729955799039</v>
      </c>
      <c r="AD7" s="3">
        <v>0.41340704682131402</v>
      </c>
      <c r="AE7" s="4">
        <f t="shared" si="0"/>
        <v>9.0222720935981062</v>
      </c>
      <c r="AF7" s="5">
        <f>365/7*2-AF4</f>
        <v>59.776643803477384</v>
      </c>
      <c r="AG7" s="6">
        <f t="shared" si="1"/>
        <v>539.32114523706821</v>
      </c>
      <c r="AH7" s="6">
        <f>SUM(AG2:AG7)</f>
        <v>6248.0358913445452</v>
      </c>
      <c r="AI7" s="3">
        <v>6150.8019999999997</v>
      </c>
    </row>
    <row r="8" spans="1:35" x14ac:dyDescent="0.3">
      <c r="A8" t="s">
        <v>43</v>
      </c>
      <c r="B8" t="s">
        <v>34</v>
      </c>
      <c r="C8" t="s">
        <v>35</v>
      </c>
      <c r="D8" t="s">
        <v>36</v>
      </c>
      <c r="E8" t="s">
        <v>44</v>
      </c>
      <c r="F8">
        <v>1</v>
      </c>
      <c r="G8">
        <v>0.804499962752946</v>
      </c>
      <c r="H8">
        <v>0.804499962752946</v>
      </c>
      <c r="I8">
        <v>0.79259378551371595</v>
      </c>
      <c r="J8">
        <v>0.78234702880529094</v>
      </c>
      <c r="K8">
        <v>0.78464217701464001</v>
      </c>
      <c r="L8">
        <v>0.80937489721906797</v>
      </c>
      <c r="M8">
        <v>0.85889063961922896</v>
      </c>
      <c r="N8">
        <v>0.92081906441149997</v>
      </c>
      <c r="O8">
        <v>0.97093852839147599</v>
      </c>
      <c r="P8">
        <v>0.99290135401560298</v>
      </c>
      <c r="Q8">
        <v>0.99427838117592404</v>
      </c>
      <c r="R8">
        <v>0.99397145605012704</v>
      </c>
      <c r="S8">
        <v>0.99867547567724402</v>
      </c>
      <c r="T8">
        <v>1</v>
      </c>
      <c r="U8">
        <v>0.98963070287850397</v>
      </c>
      <c r="V8">
        <v>0.96880934271833097</v>
      </c>
      <c r="W8">
        <v>0.94409732588631801</v>
      </c>
      <c r="X8">
        <v>0.92113578785813</v>
      </c>
      <c r="Y8">
        <v>0.90389329839156196</v>
      </c>
      <c r="Z8">
        <v>0.89472187886946297</v>
      </c>
      <c r="AA8">
        <v>0.89235772534936797</v>
      </c>
      <c r="AB8">
        <v>0.89068673340314297</v>
      </c>
      <c r="AC8">
        <v>0.87951934294991996</v>
      </c>
      <c r="AD8">
        <v>0.84617675222750899</v>
      </c>
      <c r="AE8" s="10">
        <f t="shared" si="0"/>
        <v>21.639461603931956</v>
      </c>
      <c r="AF8" s="11">
        <v>1</v>
      </c>
      <c r="AG8" s="12">
        <f>AE8*AF8</f>
        <v>21.639461603931956</v>
      </c>
      <c r="AH8" s="13"/>
      <c r="AI8" s="13"/>
    </row>
    <row r="9" spans="1:35" x14ac:dyDescent="0.3">
      <c r="A9" t="s">
        <v>43</v>
      </c>
      <c r="B9" t="s">
        <v>34</v>
      </c>
      <c r="C9" t="s">
        <v>38</v>
      </c>
      <c r="D9" t="s">
        <v>36</v>
      </c>
      <c r="E9" t="s">
        <v>44</v>
      </c>
      <c r="F9">
        <v>1</v>
      </c>
      <c r="G9">
        <v>0.77914690968438405</v>
      </c>
      <c r="H9">
        <v>0.77914690968438405</v>
      </c>
      <c r="I9">
        <v>0.78537178226703996</v>
      </c>
      <c r="J9">
        <v>0.78234702880528995</v>
      </c>
      <c r="K9">
        <v>0.78568077286211502</v>
      </c>
      <c r="L9">
        <v>0.80937489721906897</v>
      </c>
      <c r="M9">
        <v>0.858395591153293</v>
      </c>
      <c r="N9">
        <v>0.92081906441150096</v>
      </c>
      <c r="O9">
        <v>0.97131064939173095</v>
      </c>
      <c r="P9">
        <v>0.99290135401560298</v>
      </c>
      <c r="Q9">
        <v>0.99395568058077</v>
      </c>
      <c r="R9">
        <v>0.99397145605012704</v>
      </c>
      <c r="S9">
        <v>0.99897479865584105</v>
      </c>
      <c r="T9">
        <v>1</v>
      </c>
      <c r="U9">
        <v>0.98933334510955295</v>
      </c>
      <c r="V9">
        <v>0.96880934271833097</v>
      </c>
      <c r="W9">
        <v>0.94441320726249001</v>
      </c>
      <c r="X9">
        <v>0.92113578785813099</v>
      </c>
      <c r="Y9">
        <v>0.90350639097756102</v>
      </c>
      <c r="Z9">
        <v>0.89472187886946397</v>
      </c>
      <c r="AA9">
        <v>0.89310444571466896</v>
      </c>
      <c r="AB9">
        <v>0.89068673340314297</v>
      </c>
      <c r="AC9">
        <v>0.87474823303850602</v>
      </c>
      <c r="AD9">
        <v>0.83013011154528604</v>
      </c>
      <c r="AE9" s="10">
        <f t="shared" si="0"/>
        <v>21.561986371278287</v>
      </c>
      <c r="AF9" s="7">
        <f>AF3</f>
        <v>110.27267620559226</v>
      </c>
      <c r="AG9" s="12">
        <f t="shared" ref="AG9:AG13" si="2">AE9*AF9</f>
        <v>2377.6979414693637</v>
      </c>
      <c r="AH9" s="13"/>
      <c r="AI9" s="13"/>
    </row>
    <row r="10" spans="1:35" x14ac:dyDescent="0.3">
      <c r="A10" t="s">
        <v>43</v>
      </c>
      <c r="B10" t="s">
        <v>34</v>
      </c>
      <c r="C10" t="s">
        <v>39</v>
      </c>
      <c r="D10" t="s">
        <v>36</v>
      </c>
      <c r="E10" t="s">
        <v>44</v>
      </c>
      <c r="F10">
        <v>1</v>
      </c>
      <c r="G10">
        <v>0.546490871750687</v>
      </c>
      <c r="H10">
        <v>0.546490871750687</v>
      </c>
      <c r="I10">
        <v>0.50852941161977705</v>
      </c>
      <c r="J10">
        <v>0.49113168156942499</v>
      </c>
      <c r="K10">
        <v>0.487376146614455</v>
      </c>
      <c r="L10">
        <v>0.490519892258719</v>
      </c>
      <c r="M10">
        <v>0.494847158075367</v>
      </c>
      <c r="N10">
        <v>0.49693920075384002</v>
      </c>
      <c r="O10">
        <v>0.496496619175535</v>
      </c>
      <c r="P10">
        <v>0.49536056038861298</v>
      </c>
      <c r="Q10">
        <v>0.49525964598392802</v>
      </c>
      <c r="R10">
        <v>0.49652648481599299</v>
      </c>
      <c r="S10">
        <v>0.49800176993485501</v>
      </c>
      <c r="T10">
        <v>0.49738680587629602</v>
      </c>
      <c r="U10">
        <v>0.492843982813642</v>
      </c>
      <c r="V10">
        <v>0.485218446282428</v>
      </c>
      <c r="W10">
        <v>0.47776506924894002</v>
      </c>
      <c r="X10">
        <v>0.47287498140423101</v>
      </c>
      <c r="Y10">
        <v>0.47024330515283702</v>
      </c>
      <c r="Z10">
        <v>0.46895634026444699</v>
      </c>
      <c r="AA10">
        <v>0.46996867072430498</v>
      </c>
      <c r="AB10">
        <v>0.476198910635942</v>
      </c>
      <c r="AC10">
        <v>0.49131568118173202</v>
      </c>
      <c r="AD10">
        <v>0.51871254417290003</v>
      </c>
      <c r="AE10" s="10">
        <f t="shared" si="0"/>
        <v>11.865455052449578</v>
      </c>
      <c r="AF10" s="11">
        <f>(AF9+1)/5*2</f>
        <v>44.509070482236908</v>
      </c>
      <c r="AG10" s="12">
        <f t="shared" si="2"/>
        <v>528.12037523329229</v>
      </c>
      <c r="AH10" s="13"/>
      <c r="AI10" s="13"/>
    </row>
    <row r="11" spans="1:35" x14ac:dyDescent="0.3">
      <c r="A11" t="s">
        <v>43</v>
      </c>
      <c r="B11" t="s">
        <v>40</v>
      </c>
      <c r="C11" t="s">
        <v>35</v>
      </c>
      <c r="D11" t="s">
        <v>36</v>
      </c>
      <c r="E11" t="s">
        <v>44</v>
      </c>
      <c r="F11">
        <v>1</v>
      </c>
      <c r="G11">
        <v>0.804499962752946</v>
      </c>
      <c r="H11">
        <v>0.804499962752946</v>
      </c>
      <c r="I11">
        <v>0.79259378551371595</v>
      </c>
      <c r="J11">
        <v>0.78234702880529094</v>
      </c>
      <c r="K11">
        <v>0.78464217701464001</v>
      </c>
      <c r="L11">
        <v>0.80937489721906797</v>
      </c>
      <c r="M11">
        <v>0.85889063961922896</v>
      </c>
      <c r="N11">
        <v>0.92081906441149997</v>
      </c>
      <c r="O11">
        <v>0.97093852839147599</v>
      </c>
      <c r="P11">
        <v>0.99290135401560298</v>
      </c>
      <c r="Q11">
        <v>0.99427838117592404</v>
      </c>
      <c r="R11">
        <v>0.99397145605012704</v>
      </c>
      <c r="S11">
        <v>0.99867547567724402</v>
      </c>
      <c r="T11">
        <v>1</v>
      </c>
      <c r="U11">
        <v>0.98963070287850397</v>
      </c>
      <c r="V11">
        <v>0.96880934271833097</v>
      </c>
      <c r="W11">
        <v>0.94409732588631801</v>
      </c>
      <c r="X11">
        <v>0.92113578785813</v>
      </c>
      <c r="Y11">
        <v>0.90389329839156196</v>
      </c>
      <c r="Z11">
        <v>0.89472187886946297</v>
      </c>
      <c r="AA11">
        <v>0.89235772534936797</v>
      </c>
      <c r="AB11">
        <v>0.89068673340314297</v>
      </c>
      <c r="AC11">
        <v>0.87951934294991996</v>
      </c>
      <c r="AD11">
        <v>0.84617675222750899</v>
      </c>
      <c r="AE11" s="10">
        <f t="shared" si="0"/>
        <v>21.639461603931956</v>
      </c>
      <c r="AF11" s="11">
        <v>1</v>
      </c>
      <c r="AG11" s="12">
        <f t="shared" si="2"/>
        <v>21.639461603931956</v>
      </c>
      <c r="AH11" s="13"/>
      <c r="AI11" s="13"/>
    </row>
    <row r="12" spans="1:35" x14ac:dyDescent="0.3">
      <c r="A12" t="s">
        <v>43</v>
      </c>
      <c r="B12" t="s">
        <v>40</v>
      </c>
      <c r="C12" t="s">
        <v>38</v>
      </c>
      <c r="D12" t="s">
        <v>36</v>
      </c>
      <c r="E12" t="s">
        <v>44</v>
      </c>
      <c r="F12">
        <v>1</v>
      </c>
      <c r="G12">
        <v>0.77785149821372701</v>
      </c>
      <c r="H12">
        <v>0.77785149821372701</v>
      </c>
      <c r="I12">
        <v>0.78502393400773696</v>
      </c>
      <c r="J12">
        <v>0.78234702880528995</v>
      </c>
      <c r="K12">
        <v>0.78572439041187203</v>
      </c>
      <c r="L12">
        <v>0.80937489721907097</v>
      </c>
      <c r="M12">
        <v>0.85837807679032196</v>
      </c>
      <c r="N12">
        <v>0.92081906441149997</v>
      </c>
      <c r="O12">
        <v>0.97132116607320296</v>
      </c>
      <c r="P12">
        <v>0.99290135401560398</v>
      </c>
      <c r="Q12">
        <v>0.99394903783654898</v>
      </c>
      <c r="R12">
        <v>0.99397145605012804</v>
      </c>
      <c r="S12">
        <v>0.998978474562778</v>
      </c>
      <c r="T12">
        <v>1</v>
      </c>
      <c r="U12">
        <v>0.98933237307975297</v>
      </c>
      <c r="V12">
        <v>0.96880934271833097</v>
      </c>
      <c r="W12">
        <v>0.94441113975762103</v>
      </c>
      <c r="X12">
        <v>0.92113578785813199</v>
      </c>
      <c r="Y12">
        <v>0.90351307427186101</v>
      </c>
      <c r="Z12">
        <v>0.89472187886946497</v>
      </c>
      <c r="AA12">
        <v>0.89308275316472696</v>
      </c>
      <c r="AB12">
        <v>0.89068673340314297</v>
      </c>
      <c r="AC12">
        <v>0.87494879702296602</v>
      </c>
      <c r="AD12">
        <v>0.83091710424323695</v>
      </c>
      <c r="AE12" s="10">
        <f t="shared" si="0"/>
        <v>21.56005086100074</v>
      </c>
      <c r="AF12" s="11">
        <f>365/7*5-SUM(AF8:AF9,AF11)</f>
        <v>148.44160950869346</v>
      </c>
      <c r="AG12" s="12">
        <f t="shared" si="2"/>
        <v>3200.4086508962419</v>
      </c>
      <c r="AH12" s="2" t="s">
        <v>41</v>
      </c>
      <c r="AI12" s="14" t="s">
        <v>42</v>
      </c>
    </row>
    <row r="13" spans="1:35" x14ac:dyDescent="0.3">
      <c r="A13" t="s">
        <v>43</v>
      </c>
      <c r="B13" t="s">
        <v>40</v>
      </c>
      <c r="C13" t="s">
        <v>39</v>
      </c>
      <c r="D13" t="s">
        <v>36</v>
      </c>
      <c r="E13" t="s">
        <v>44</v>
      </c>
      <c r="F13">
        <v>1</v>
      </c>
      <c r="G13">
        <v>0.54438021081245902</v>
      </c>
      <c r="H13">
        <v>0.54438021081245902</v>
      </c>
      <c r="I13">
        <v>0.50743006731693896</v>
      </c>
      <c r="J13">
        <v>0.49041844697235798</v>
      </c>
      <c r="K13">
        <v>0.48671026574827198</v>
      </c>
      <c r="L13">
        <v>0.48976170583946699</v>
      </c>
      <c r="M13">
        <v>0.49396697827276997</v>
      </c>
      <c r="N13">
        <v>0.49595355055416301</v>
      </c>
      <c r="O13">
        <v>0.49544840667196699</v>
      </c>
      <c r="P13">
        <v>0.49431178664987901</v>
      </c>
      <c r="Q13">
        <v>0.49425141278203999</v>
      </c>
      <c r="R13">
        <v>0.49554720367814697</v>
      </c>
      <c r="S13">
        <v>0.49702753941482303</v>
      </c>
      <c r="T13">
        <v>0.496438069550447</v>
      </c>
      <c r="U13">
        <v>0.49196317387856697</v>
      </c>
      <c r="V13">
        <v>0.48440918151060602</v>
      </c>
      <c r="W13">
        <v>0.47700240264028998</v>
      </c>
      <c r="X13">
        <v>0.47216085052444001</v>
      </c>
      <c r="Y13">
        <v>0.46959704538111502</v>
      </c>
      <c r="Z13">
        <v>0.468364391780282</v>
      </c>
      <c r="AA13">
        <v>0.46940105618504802</v>
      </c>
      <c r="AB13">
        <v>0.47570719142156798</v>
      </c>
      <c r="AC13">
        <v>0.49115589565152901</v>
      </c>
      <c r="AD13">
        <v>0.51945148862470802</v>
      </c>
      <c r="AE13" s="10">
        <f t="shared" si="0"/>
        <v>11.845238532674344</v>
      </c>
      <c r="AF13" s="11">
        <f>365/7*2-AF10</f>
        <v>59.776643803477384</v>
      </c>
      <c r="AG13" s="12">
        <f t="shared" si="2"/>
        <v>708.06860453489935</v>
      </c>
      <c r="AH13" s="12">
        <f>SUM(AG8:AG13)</f>
        <v>6857.5744953416615</v>
      </c>
      <c r="AI13" s="13">
        <v>6774.3689999999997</v>
      </c>
    </row>
    <row r="14" spans="1:35" s="3" customFormat="1" x14ac:dyDescent="0.3">
      <c r="A14" s="3" t="s">
        <v>43</v>
      </c>
      <c r="B14" s="3" t="s">
        <v>34</v>
      </c>
      <c r="C14" s="3" t="s">
        <v>35</v>
      </c>
      <c r="D14" s="3" t="s">
        <v>36</v>
      </c>
      <c r="E14" s="3" t="s">
        <v>45</v>
      </c>
      <c r="F14" s="3">
        <v>1</v>
      </c>
      <c r="G14" s="3">
        <v>0.72934928814118205</v>
      </c>
      <c r="H14" s="3">
        <v>0.72934928814118205</v>
      </c>
      <c r="I14" s="3">
        <v>0.72082223667351397</v>
      </c>
      <c r="J14" s="3">
        <v>0.69868192029806597</v>
      </c>
      <c r="K14" s="3">
        <v>0.69476788944136003</v>
      </c>
      <c r="L14" s="3">
        <v>0.73004271316626301</v>
      </c>
      <c r="M14" s="3">
        <v>0.80524251284178405</v>
      </c>
      <c r="N14" s="3">
        <v>0.89556517285747805</v>
      </c>
      <c r="O14" s="3">
        <v>0.96382463989808898</v>
      </c>
      <c r="P14" s="3">
        <v>0.99189570693011997</v>
      </c>
      <c r="Q14" s="3">
        <v>0.99464193103919696</v>
      </c>
      <c r="R14" s="3">
        <v>0.99543154778082299</v>
      </c>
      <c r="S14" s="3">
        <v>1</v>
      </c>
      <c r="T14" s="3">
        <v>1</v>
      </c>
      <c r="U14" s="3">
        <v>0.98634332461728003</v>
      </c>
      <c r="V14" s="3">
        <v>0.95729720970733001</v>
      </c>
      <c r="W14" s="3">
        <v>0.91783315658851705</v>
      </c>
      <c r="X14" s="3">
        <v>0.879118362185485</v>
      </c>
      <c r="Y14" s="3">
        <v>0.85221094915768203</v>
      </c>
      <c r="Z14" s="3">
        <v>0.83935970438575402</v>
      </c>
      <c r="AA14" s="3">
        <v>0.83348217251178602</v>
      </c>
      <c r="AB14" s="3">
        <v>0.824687854654228</v>
      </c>
      <c r="AC14" s="3">
        <v>0.80616584236801103</v>
      </c>
      <c r="AD14" s="3">
        <v>0.77663732224432003</v>
      </c>
      <c r="AE14" s="4">
        <f>SUM(G14:AD14)</f>
        <v>20.62275074562945</v>
      </c>
      <c r="AF14" s="5">
        <v>1</v>
      </c>
      <c r="AG14" s="6">
        <f>AE14*AF14</f>
        <v>20.62275074562945</v>
      </c>
    </row>
    <row r="15" spans="1:35" s="3" customFormat="1" x14ac:dyDescent="0.3">
      <c r="A15" s="3" t="s">
        <v>43</v>
      </c>
      <c r="B15" s="3" t="s">
        <v>34</v>
      </c>
      <c r="C15" s="3" t="s">
        <v>38</v>
      </c>
      <c r="D15" s="3" t="s">
        <v>36</v>
      </c>
      <c r="E15" s="3" t="s">
        <v>45</v>
      </c>
      <c r="F15" s="3">
        <v>1</v>
      </c>
      <c r="G15" s="3">
        <v>0.70542188100167902</v>
      </c>
      <c r="H15" s="3">
        <v>0.70542188100167902</v>
      </c>
      <c r="I15" s="3">
        <v>0.71398434701818903</v>
      </c>
      <c r="J15" s="3">
        <v>0.69868192029806597</v>
      </c>
      <c r="K15" s="3">
        <v>0.69575790460833598</v>
      </c>
      <c r="L15" s="3">
        <v>0.73004271316626401</v>
      </c>
      <c r="M15" s="3">
        <v>0.80476721546664898</v>
      </c>
      <c r="N15" s="3">
        <v>0.89556517285747705</v>
      </c>
      <c r="O15" s="3">
        <v>0.964184667159943</v>
      </c>
      <c r="P15" s="3">
        <v>0.99189570693011997</v>
      </c>
      <c r="Q15" s="3">
        <v>0.99432714328637595</v>
      </c>
      <c r="R15" s="3">
        <v>0.99543154778082399</v>
      </c>
      <c r="S15" s="3">
        <v>1</v>
      </c>
      <c r="T15" s="3">
        <v>1</v>
      </c>
      <c r="U15" s="3">
        <v>0.986047906544671</v>
      </c>
      <c r="V15" s="3">
        <v>0.95729720970733101</v>
      </c>
      <c r="W15" s="3">
        <v>0.91815019955473598</v>
      </c>
      <c r="X15" s="3">
        <v>0.879118362185484</v>
      </c>
      <c r="Y15" s="3">
        <v>0.85181830466336295</v>
      </c>
      <c r="Z15" s="3">
        <v>0.83935970438575402</v>
      </c>
      <c r="AA15" s="3">
        <v>0.83424910542637098</v>
      </c>
      <c r="AB15" s="3">
        <v>0.824687854654229</v>
      </c>
      <c r="AC15" s="3">
        <v>0.80120118578292698</v>
      </c>
      <c r="AD15" s="3">
        <v>0.75982286416570599</v>
      </c>
      <c r="AE15" s="4">
        <f t="shared" ref="AE15:AE25" si="3">SUM(G15:AD15)</f>
        <v>20.547234797646173</v>
      </c>
      <c r="AF15" s="7">
        <v>110.27267620559226</v>
      </c>
      <c r="AG15" s="6">
        <f t="shared" ref="AG15:AG19" si="4">AE15*AF15</f>
        <v>2265.7985697611143</v>
      </c>
    </row>
    <row r="16" spans="1:35" s="3" customFormat="1" x14ac:dyDescent="0.3">
      <c r="A16" s="3" t="s">
        <v>43</v>
      </c>
      <c r="B16" s="3" t="s">
        <v>34</v>
      </c>
      <c r="C16" s="3" t="s">
        <v>39</v>
      </c>
      <c r="D16" s="3" t="s">
        <v>36</v>
      </c>
      <c r="E16" s="3" t="s">
        <v>45</v>
      </c>
      <c r="F16" s="3">
        <v>1</v>
      </c>
      <c r="G16" s="3">
        <v>0.48159211794201801</v>
      </c>
      <c r="H16" s="3">
        <v>0.48159211794201801</v>
      </c>
      <c r="I16" s="3">
        <v>0.44669243168639999</v>
      </c>
      <c r="J16" s="3">
        <v>0.42560975259607903</v>
      </c>
      <c r="K16" s="3">
        <v>0.41770689354901003</v>
      </c>
      <c r="L16" s="3">
        <v>0.42001136817445001</v>
      </c>
      <c r="M16" s="3">
        <v>0.42762843906361198</v>
      </c>
      <c r="N16" s="3">
        <v>0.43542459244822102</v>
      </c>
      <c r="O16" s="3">
        <v>0.44053397843650699</v>
      </c>
      <c r="P16" s="3">
        <v>0.44313312597393101</v>
      </c>
      <c r="Q16" s="3">
        <v>0.44422947926679301</v>
      </c>
      <c r="R16" s="3">
        <v>0.44395079546572402</v>
      </c>
      <c r="S16" s="3">
        <v>0.44232176295356501</v>
      </c>
      <c r="T16" s="3">
        <v>0.43951694137459502</v>
      </c>
      <c r="U16" s="3">
        <v>0.43487551333312302</v>
      </c>
      <c r="V16" s="3">
        <v>0.42777449275817397</v>
      </c>
      <c r="W16" s="3">
        <v>0.41989888717658602</v>
      </c>
      <c r="X16" s="3">
        <v>0.41433790668493697</v>
      </c>
      <c r="Y16" s="3">
        <v>0.41197741941049199</v>
      </c>
      <c r="Z16" s="3">
        <v>0.41117196038671999</v>
      </c>
      <c r="AA16" s="3">
        <v>0.41118918272537602</v>
      </c>
      <c r="AB16" s="3">
        <v>0.41477582720903999</v>
      </c>
      <c r="AC16" s="3">
        <v>0.42822352255798501</v>
      </c>
      <c r="AD16" s="3">
        <v>0.46028583252698402</v>
      </c>
      <c r="AE16" s="4">
        <f t="shared" si="3"/>
        <v>10.424454341642342</v>
      </c>
      <c r="AF16" s="5">
        <f>(AF15+1)/5*2</f>
        <v>44.509070482236908</v>
      </c>
      <c r="AG16" s="6">
        <f t="shared" si="4"/>
        <v>463.98277303101952</v>
      </c>
    </row>
    <row r="17" spans="1:35" s="3" customFormat="1" x14ac:dyDescent="0.3">
      <c r="A17" s="3" t="s">
        <v>43</v>
      </c>
      <c r="B17" s="3" t="s">
        <v>40</v>
      </c>
      <c r="C17" s="3" t="s">
        <v>35</v>
      </c>
      <c r="D17" s="3" t="s">
        <v>36</v>
      </c>
      <c r="E17" s="3" t="s">
        <v>45</v>
      </c>
      <c r="F17" s="3">
        <v>1</v>
      </c>
      <c r="G17" s="3">
        <v>0.72934928814118205</v>
      </c>
      <c r="H17" s="3">
        <v>0.72934928814118205</v>
      </c>
      <c r="I17" s="3">
        <v>0.72082223667351397</v>
      </c>
      <c r="J17" s="3">
        <v>0.69868192029806597</v>
      </c>
      <c r="K17" s="3">
        <v>0.69476788944136003</v>
      </c>
      <c r="L17" s="3">
        <v>0.73004271316626301</v>
      </c>
      <c r="M17" s="3">
        <v>0.80524251284178405</v>
      </c>
      <c r="N17" s="3">
        <v>0.89556517285747805</v>
      </c>
      <c r="O17" s="3">
        <v>0.96382463989808898</v>
      </c>
      <c r="P17" s="3">
        <v>0.99189570693011997</v>
      </c>
      <c r="Q17" s="3">
        <v>0.99464193103919696</v>
      </c>
      <c r="R17" s="3">
        <v>0.99543154778082299</v>
      </c>
      <c r="S17" s="3">
        <v>1</v>
      </c>
      <c r="T17" s="3">
        <v>1</v>
      </c>
      <c r="U17" s="3">
        <v>0.98634332461728003</v>
      </c>
      <c r="V17" s="3">
        <v>0.95729720970733001</v>
      </c>
      <c r="W17" s="3">
        <v>0.91783315658851705</v>
      </c>
      <c r="X17" s="3">
        <v>0.879118362185485</v>
      </c>
      <c r="Y17" s="3">
        <v>0.85221094915768203</v>
      </c>
      <c r="Z17" s="3">
        <v>0.83935970438575402</v>
      </c>
      <c r="AA17" s="3">
        <v>0.83348217251178602</v>
      </c>
      <c r="AB17" s="3">
        <v>0.824687854654228</v>
      </c>
      <c r="AC17" s="3">
        <v>0.80616584236801103</v>
      </c>
      <c r="AD17" s="3">
        <v>0.77663732224432003</v>
      </c>
      <c r="AE17" s="4">
        <f t="shared" si="3"/>
        <v>20.62275074562945</v>
      </c>
      <c r="AF17" s="5">
        <v>1</v>
      </c>
      <c r="AG17" s="6">
        <f t="shared" si="4"/>
        <v>20.62275074562945</v>
      </c>
    </row>
    <row r="18" spans="1:35" s="3" customFormat="1" x14ac:dyDescent="0.3">
      <c r="A18" s="3" t="s">
        <v>43</v>
      </c>
      <c r="B18" s="3" t="s">
        <v>40</v>
      </c>
      <c r="C18" s="3" t="s">
        <v>38</v>
      </c>
      <c r="D18" s="3" t="s">
        <v>36</v>
      </c>
      <c r="E18" s="3" t="s">
        <v>45</v>
      </c>
      <c r="F18" s="3">
        <v>1</v>
      </c>
      <c r="G18" s="3">
        <v>0.70419931275367498</v>
      </c>
      <c r="H18" s="3">
        <v>0.70419931275367498</v>
      </c>
      <c r="I18" s="3">
        <v>0.71365793717843395</v>
      </c>
      <c r="J18" s="3">
        <v>0.69868192029806597</v>
      </c>
      <c r="K18" s="3">
        <v>0.695798230641549</v>
      </c>
      <c r="L18" s="3">
        <v>0.73004271316626301</v>
      </c>
      <c r="M18" s="3">
        <v>0.80475137660787899</v>
      </c>
      <c r="N18" s="3">
        <v>0.89556517285747805</v>
      </c>
      <c r="O18" s="3">
        <v>0.96419383820573201</v>
      </c>
      <c r="P18" s="3">
        <v>0.99189570693011697</v>
      </c>
      <c r="Q18" s="3">
        <v>0.99432174807382701</v>
      </c>
      <c r="R18" s="3">
        <v>0.99543154778082099</v>
      </c>
      <c r="S18" s="3">
        <v>1</v>
      </c>
      <c r="T18" s="3">
        <v>0.999999999999998</v>
      </c>
      <c r="U18" s="3">
        <v>0.98604825161635501</v>
      </c>
      <c r="V18" s="3">
        <v>0.95729720970733101</v>
      </c>
      <c r="W18" s="3">
        <v>0.91814663202809199</v>
      </c>
      <c r="X18" s="3">
        <v>0.879118362185483</v>
      </c>
      <c r="Y18" s="3">
        <v>0.851826960325058</v>
      </c>
      <c r="Z18" s="3">
        <v>0.83935970438575402</v>
      </c>
      <c r="AA18" s="3">
        <v>0.83422332011847899</v>
      </c>
      <c r="AB18" s="3">
        <v>0.824687854654227</v>
      </c>
      <c r="AC18" s="3">
        <v>0.80142991625195603</v>
      </c>
      <c r="AD18" s="3">
        <v>0.76070824756599797</v>
      </c>
      <c r="AE18" s="4">
        <f t="shared" si="3"/>
        <v>20.545585276086243</v>
      </c>
      <c r="AF18" s="5">
        <f>365/7*5-SUM(AF14:AF15,AF17)</f>
        <v>148.44160950869346</v>
      </c>
      <c r="AG18" s="6">
        <f t="shared" si="4"/>
        <v>3049.8197466803558</v>
      </c>
      <c r="AH18" s="8" t="s">
        <v>41</v>
      </c>
      <c r="AI18" s="9" t="s">
        <v>42</v>
      </c>
    </row>
    <row r="19" spans="1:35" s="3" customFormat="1" x14ac:dyDescent="0.3">
      <c r="A19" s="3" t="s">
        <v>43</v>
      </c>
      <c r="B19" s="3" t="s">
        <v>40</v>
      </c>
      <c r="C19" s="3" t="s">
        <v>39</v>
      </c>
      <c r="D19" s="3" t="s">
        <v>36</v>
      </c>
      <c r="E19" s="3" t="s">
        <v>45</v>
      </c>
      <c r="F19" s="3">
        <v>1</v>
      </c>
      <c r="G19" s="3">
        <v>0.47978500932475099</v>
      </c>
      <c r="H19" s="3">
        <v>0.47978500932475099</v>
      </c>
      <c r="I19" s="3">
        <v>0.44585269848879999</v>
      </c>
      <c r="J19" s="3">
        <v>0.42515918484822302</v>
      </c>
      <c r="K19" s="3">
        <v>0.41730573544220201</v>
      </c>
      <c r="L19" s="3">
        <v>0.41950619096674202</v>
      </c>
      <c r="M19" s="3">
        <v>0.42698719895348503</v>
      </c>
      <c r="N19" s="3">
        <v>0.43467084323316402</v>
      </c>
      <c r="O19" s="3">
        <v>0.439703806372789</v>
      </c>
      <c r="P19" s="3">
        <v>0.44226469392429801</v>
      </c>
      <c r="Q19" s="3">
        <v>0.443359471643958</v>
      </c>
      <c r="R19" s="3">
        <v>0.44310031989186399</v>
      </c>
      <c r="S19" s="3">
        <v>0.44149503254719502</v>
      </c>
      <c r="T19" s="3">
        <v>0.43872029236035398</v>
      </c>
      <c r="U19" s="3">
        <v>0.43412614144596701</v>
      </c>
      <c r="V19" s="3">
        <v>0.42708918336371698</v>
      </c>
      <c r="W19" s="3">
        <v>0.41928687808232501</v>
      </c>
      <c r="X19" s="3">
        <v>0.41380085261309901</v>
      </c>
      <c r="Y19" s="3">
        <v>0.411500934544689</v>
      </c>
      <c r="Z19" s="3">
        <v>0.410725171385592</v>
      </c>
      <c r="AA19" s="3">
        <v>0.41075805962126899</v>
      </c>
      <c r="AB19" s="3">
        <v>0.41442312170777901</v>
      </c>
      <c r="AC19" s="3">
        <v>0.42815254263076302</v>
      </c>
      <c r="AD19" s="3">
        <v>0.46089477096444598</v>
      </c>
      <c r="AE19" s="4">
        <f t="shared" si="3"/>
        <v>10.408453143682221</v>
      </c>
      <c r="AF19" s="5">
        <f>365/7*2-AF16</f>
        <v>59.776643803477384</v>
      </c>
      <c r="AG19" s="6">
        <f t="shared" si="4"/>
        <v>622.18239611507659</v>
      </c>
      <c r="AH19" s="6">
        <f>SUM(AG14:AG19)</f>
        <v>6443.0289870788256</v>
      </c>
      <c r="AI19" s="3">
        <v>6356.0964000000004</v>
      </c>
    </row>
    <row r="20" spans="1:35" x14ac:dyDescent="0.3">
      <c r="A20" t="s">
        <v>43</v>
      </c>
      <c r="B20" t="s">
        <v>34</v>
      </c>
      <c r="C20" t="s">
        <v>35</v>
      </c>
      <c r="D20" t="s">
        <v>36</v>
      </c>
      <c r="E20" t="s">
        <v>46</v>
      </c>
      <c r="F20">
        <v>1</v>
      </c>
      <c r="G20">
        <v>0.72607482032177495</v>
      </c>
      <c r="H20">
        <v>0.72607482032177495</v>
      </c>
      <c r="I20">
        <v>0.71643594079379402</v>
      </c>
      <c r="J20">
        <v>0.69334880630259399</v>
      </c>
      <c r="K20">
        <v>0.68884380223578001</v>
      </c>
      <c r="L20">
        <v>0.72416492513670905</v>
      </c>
      <c r="M20">
        <v>0.80032987808993405</v>
      </c>
      <c r="N20">
        <v>0.89252663365998797</v>
      </c>
      <c r="O20">
        <v>0.96292680098848804</v>
      </c>
      <c r="P20">
        <v>0.99233103887316998</v>
      </c>
      <c r="Q20">
        <v>0.99504977685404195</v>
      </c>
      <c r="R20">
        <v>0.99507189078439295</v>
      </c>
      <c r="S20">
        <v>0.99949613508048796</v>
      </c>
      <c r="T20">
        <v>0.999999999999999</v>
      </c>
      <c r="U20">
        <v>0.98733128105340195</v>
      </c>
      <c r="V20">
        <v>0.95850964765875901</v>
      </c>
      <c r="W20">
        <v>0.91821184630356201</v>
      </c>
      <c r="X20">
        <v>0.87832621749953299</v>
      </c>
      <c r="Y20">
        <v>0.85072760806922798</v>
      </c>
      <c r="Z20">
        <v>0.837813115590194</v>
      </c>
      <c r="AA20">
        <v>0.83214091482213703</v>
      </c>
      <c r="AB20">
        <v>0.82344230016869502</v>
      </c>
      <c r="AC20">
        <v>0.804749500898712</v>
      </c>
      <c r="AD20">
        <v>0.77484535579589098</v>
      </c>
      <c r="AE20" s="10">
        <f t="shared" si="3"/>
        <v>20.578773057303039</v>
      </c>
      <c r="AF20" s="11">
        <v>1</v>
      </c>
      <c r="AG20" s="12">
        <f>AE20*AF20</f>
        <v>20.578773057303039</v>
      </c>
      <c r="AH20" s="13"/>
      <c r="AI20" s="13"/>
    </row>
    <row r="21" spans="1:35" x14ac:dyDescent="0.3">
      <c r="A21" t="s">
        <v>43</v>
      </c>
      <c r="B21" t="s">
        <v>34</v>
      </c>
      <c r="C21" t="s">
        <v>38</v>
      </c>
      <c r="D21" t="s">
        <v>36</v>
      </c>
      <c r="E21" t="s">
        <v>46</v>
      </c>
      <c r="F21">
        <v>1</v>
      </c>
      <c r="G21">
        <v>0.70183877392778304</v>
      </c>
      <c r="H21">
        <v>0.70183877392778304</v>
      </c>
      <c r="I21">
        <v>0.70951911714008498</v>
      </c>
      <c r="J21">
        <v>0.69334880630259299</v>
      </c>
      <c r="K21">
        <v>0.68984244871396805</v>
      </c>
      <c r="L21">
        <v>0.72416492513670805</v>
      </c>
      <c r="M21">
        <v>0.79985185757580901</v>
      </c>
      <c r="N21">
        <v>0.89252663365998697</v>
      </c>
      <c r="O21">
        <v>0.96328775059680605</v>
      </c>
      <c r="P21">
        <v>0.99233103887316998</v>
      </c>
      <c r="Q21">
        <v>0.994735241082499</v>
      </c>
      <c r="R21">
        <v>0.99507189078439295</v>
      </c>
      <c r="S21">
        <v>0.99978941279489997</v>
      </c>
      <c r="T21">
        <v>1</v>
      </c>
      <c r="U21">
        <v>0.98703828144400296</v>
      </c>
      <c r="V21">
        <v>0.95850964765875901</v>
      </c>
      <c r="W21">
        <v>0.91852500386006397</v>
      </c>
      <c r="X21">
        <v>0.87832621749953199</v>
      </c>
      <c r="Y21">
        <v>0.85034148508894702</v>
      </c>
      <c r="Z21">
        <v>0.837813115590195</v>
      </c>
      <c r="AA21">
        <v>0.83289152749150397</v>
      </c>
      <c r="AB21">
        <v>0.82344230016869502</v>
      </c>
      <c r="AC21">
        <v>0.79991542980932395</v>
      </c>
      <c r="AD21">
        <v>0.75851783564554398</v>
      </c>
      <c r="AE21" s="10">
        <f t="shared" si="3"/>
        <v>20.50346751477305</v>
      </c>
      <c r="AF21" s="7">
        <f>AF15</f>
        <v>110.27267620559226</v>
      </c>
      <c r="AG21" s="12">
        <f t="shared" ref="AG21:AG25" si="5">AE21*AF21</f>
        <v>2260.9722343484482</v>
      </c>
      <c r="AH21" s="13"/>
      <c r="AI21" s="13"/>
    </row>
    <row r="22" spans="1:35" x14ac:dyDescent="0.3">
      <c r="A22" t="s">
        <v>43</v>
      </c>
      <c r="B22" t="s">
        <v>34</v>
      </c>
      <c r="C22" t="s">
        <v>39</v>
      </c>
      <c r="D22" t="s">
        <v>36</v>
      </c>
      <c r="E22" t="s">
        <v>46</v>
      </c>
      <c r="F22">
        <v>1</v>
      </c>
      <c r="G22">
        <v>0.48228081792204203</v>
      </c>
      <c r="H22">
        <v>0.48228081792204203</v>
      </c>
      <c r="I22">
        <v>0.44729789039922302</v>
      </c>
      <c r="J22">
        <v>0.42623077108537</v>
      </c>
      <c r="K22">
        <v>0.41845309205351</v>
      </c>
      <c r="L22">
        <v>0.42098946149781302</v>
      </c>
      <c r="M22">
        <v>0.42892420053052199</v>
      </c>
      <c r="N22">
        <v>0.43706570877210399</v>
      </c>
      <c r="O22">
        <v>0.44242906550348199</v>
      </c>
      <c r="P22">
        <v>0.44504062898639302</v>
      </c>
      <c r="Q22">
        <v>0.44584910530939398</v>
      </c>
      <c r="R22">
        <v>0.44512103582921803</v>
      </c>
      <c r="S22">
        <v>0.44314020034458401</v>
      </c>
      <c r="T22">
        <v>0.44021805504039302</v>
      </c>
      <c r="U22">
        <v>0.43555625041386398</v>
      </c>
      <c r="V22">
        <v>0.42827973692156401</v>
      </c>
      <c r="W22">
        <v>0.420024632935938</v>
      </c>
      <c r="X22">
        <v>0.41409815681098699</v>
      </c>
      <c r="Y22">
        <v>0.41158755339317499</v>
      </c>
      <c r="Z22">
        <v>0.41081027971073802</v>
      </c>
      <c r="AA22">
        <v>0.41084112320689897</v>
      </c>
      <c r="AB22">
        <v>0.41425533026510097</v>
      </c>
      <c r="AC22">
        <v>0.42727475153468297</v>
      </c>
      <c r="AD22">
        <v>0.45867833410347503</v>
      </c>
      <c r="AE22" s="10">
        <f t="shared" si="3"/>
        <v>10.436727000492514</v>
      </c>
      <c r="AF22" s="11">
        <f>(AF21+1)/5*2</f>
        <v>44.509070482236908</v>
      </c>
      <c r="AG22" s="12">
        <f t="shared" si="5"/>
        <v>464.52901766878631</v>
      </c>
      <c r="AH22" s="13"/>
      <c r="AI22" s="13"/>
    </row>
    <row r="23" spans="1:35" x14ac:dyDescent="0.3">
      <c r="A23" t="s">
        <v>43</v>
      </c>
      <c r="B23" t="s">
        <v>40</v>
      </c>
      <c r="C23" t="s">
        <v>35</v>
      </c>
      <c r="D23" t="s">
        <v>36</v>
      </c>
      <c r="E23" t="s">
        <v>46</v>
      </c>
      <c r="F23">
        <v>1</v>
      </c>
      <c r="G23">
        <v>0.72607482032177495</v>
      </c>
      <c r="H23">
        <v>0.72607482032177495</v>
      </c>
      <c r="I23">
        <v>0.71643594079379402</v>
      </c>
      <c r="J23">
        <v>0.69334880630259399</v>
      </c>
      <c r="K23">
        <v>0.68884380223578001</v>
      </c>
      <c r="L23">
        <v>0.72416492513670905</v>
      </c>
      <c r="M23">
        <v>0.80032987808993405</v>
      </c>
      <c r="N23">
        <v>0.89252663365998797</v>
      </c>
      <c r="O23">
        <v>0.96292680098848804</v>
      </c>
      <c r="P23">
        <v>0.99233103887316998</v>
      </c>
      <c r="Q23">
        <v>0.99504977685404195</v>
      </c>
      <c r="R23">
        <v>0.99507189078439295</v>
      </c>
      <c r="S23">
        <v>0.99949613508048796</v>
      </c>
      <c r="T23">
        <v>0.999999999999999</v>
      </c>
      <c r="U23">
        <v>0.98733128105340195</v>
      </c>
      <c r="V23">
        <v>0.95850964765875901</v>
      </c>
      <c r="W23">
        <v>0.91821184630356201</v>
      </c>
      <c r="X23">
        <v>0.87832621749953299</v>
      </c>
      <c r="Y23">
        <v>0.85072760806922798</v>
      </c>
      <c r="Z23">
        <v>0.837813115590194</v>
      </c>
      <c r="AA23">
        <v>0.83214091482213703</v>
      </c>
      <c r="AB23">
        <v>0.82344230016869502</v>
      </c>
      <c r="AC23">
        <v>0.804749500898712</v>
      </c>
      <c r="AD23">
        <v>0.77484535579589098</v>
      </c>
      <c r="AE23" s="10">
        <f t="shared" si="3"/>
        <v>20.578773057303039</v>
      </c>
      <c r="AF23" s="11">
        <v>1</v>
      </c>
      <c r="AG23" s="12">
        <f t="shared" si="5"/>
        <v>20.578773057303039</v>
      </c>
      <c r="AH23" s="13"/>
      <c r="AI23" s="13"/>
    </row>
    <row r="24" spans="1:35" x14ac:dyDescent="0.3">
      <c r="A24" t="s">
        <v>43</v>
      </c>
      <c r="B24" t="s">
        <v>40</v>
      </c>
      <c r="C24" t="s">
        <v>38</v>
      </c>
      <c r="D24" t="s">
        <v>36</v>
      </c>
      <c r="E24" t="s">
        <v>46</v>
      </c>
      <c r="F24">
        <v>1</v>
      </c>
      <c r="G24">
        <v>0.70060043579086395</v>
      </c>
      <c r="H24">
        <v>0.70060043579086395</v>
      </c>
      <c r="I24">
        <v>0.709188052684533</v>
      </c>
      <c r="J24">
        <v>0.69334880630259199</v>
      </c>
      <c r="K24">
        <v>0.68988349331221199</v>
      </c>
      <c r="L24">
        <v>0.72416492513670905</v>
      </c>
      <c r="M24">
        <v>0.79983565106059495</v>
      </c>
      <c r="N24">
        <v>0.89252663365998697</v>
      </c>
      <c r="O24">
        <v>0.96329721833924797</v>
      </c>
      <c r="P24">
        <v>0.99233103887316898</v>
      </c>
      <c r="Q24">
        <v>0.99472956955805603</v>
      </c>
      <c r="R24">
        <v>0.99507189078439295</v>
      </c>
      <c r="S24">
        <v>0.99979212604518297</v>
      </c>
      <c r="T24">
        <v>0.999999999999999</v>
      </c>
      <c r="U24">
        <v>0.98703833237245797</v>
      </c>
      <c r="V24">
        <v>0.95850964765875901</v>
      </c>
      <c r="W24">
        <v>0.91852177260053802</v>
      </c>
      <c r="X24">
        <v>0.87832621749953199</v>
      </c>
      <c r="Y24">
        <v>0.850349697005643</v>
      </c>
      <c r="Z24">
        <v>0.837813115590196</v>
      </c>
      <c r="AA24">
        <v>0.83286666611361704</v>
      </c>
      <c r="AB24">
        <v>0.82344230016869502</v>
      </c>
      <c r="AC24">
        <v>0.80013778120238599</v>
      </c>
      <c r="AD24">
        <v>0.75938090112103096</v>
      </c>
      <c r="AE24" s="10">
        <f t="shared" si="3"/>
        <v>20.501756708671259</v>
      </c>
      <c r="AF24" s="11">
        <f>365/7*5-SUM(AF20:AF21,AF23)</f>
        <v>148.44160950869346</v>
      </c>
      <c r="AG24" s="12">
        <f t="shared" si="5"/>
        <v>3043.3137635908156</v>
      </c>
      <c r="AH24" s="2" t="s">
        <v>41</v>
      </c>
      <c r="AI24" s="14" t="s">
        <v>42</v>
      </c>
    </row>
    <row r="25" spans="1:35" x14ac:dyDescent="0.3">
      <c r="A25" t="s">
        <v>43</v>
      </c>
      <c r="B25" t="s">
        <v>40</v>
      </c>
      <c r="C25" t="s">
        <v>39</v>
      </c>
      <c r="D25" t="s">
        <v>36</v>
      </c>
      <c r="E25" t="s">
        <v>46</v>
      </c>
      <c r="F25">
        <v>1</v>
      </c>
      <c r="G25">
        <v>0.480463029597199</v>
      </c>
      <c r="H25">
        <v>0.480463029597199</v>
      </c>
      <c r="I25">
        <v>0.44644401387918597</v>
      </c>
      <c r="J25">
        <v>0.42576766769357699</v>
      </c>
      <c r="K25">
        <v>0.41804169794374402</v>
      </c>
      <c r="L25">
        <v>0.42047497323902799</v>
      </c>
      <c r="M25">
        <v>0.42827327556537798</v>
      </c>
      <c r="N25">
        <v>0.43630175307090302</v>
      </c>
      <c r="O25">
        <v>0.44158871332149902</v>
      </c>
      <c r="P25">
        <v>0.44416252010718299</v>
      </c>
      <c r="Q25">
        <v>0.44497063063841402</v>
      </c>
      <c r="R25">
        <v>0.44426420934210298</v>
      </c>
      <c r="S25">
        <v>0.442308708799107</v>
      </c>
      <c r="T25">
        <v>0.43941587190077402</v>
      </c>
      <c r="U25">
        <v>0.43479953123963999</v>
      </c>
      <c r="V25">
        <v>0.427588314306729</v>
      </c>
      <c r="W25">
        <v>0.41941208330998098</v>
      </c>
      <c r="X25">
        <v>0.41356641463117799</v>
      </c>
      <c r="Y25">
        <v>0.41111824737512098</v>
      </c>
      <c r="Z25">
        <v>0.41036900041395302</v>
      </c>
      <c r="AA25">
        <v>0.410413654244145</v>
      </c>
      <c r="AB25">
        <v>0.41390613228821899</v>
      </c>
      <c r="AC25">
        <v>0.42720713589542297</v>
      </c>
      <c r="AD25">
        <v>0.459285294571813</v>
      </c>
      <c r="AE25" s="10">
        <f t="shared" si="3"/>
        <v>10.420605902971493</v>
      </c>
      <c r="AF25" s="11">
        <f>365/7*2-AF22</f>
        <v>59.776643803477384</v>
      </c>
      <c r="AG25" s="12">
        <f t="shared" si="5"/>
        <v>622.90884727834077</v>
      </c>
      <c r="AH25" s="12">
        <f>SUM(AG20:AG25)</f>
        <v>6432.8814090009964</v>
      </c>
      <c r="AI25" s="13">
        <v>6346.4333999999999</v>
      </c>
    </row>
    <row r="26" spans="1:35" s="3" customFormat="1" x14ac:dyDescent="0.3">
      <c r="A26" s="3" t="s">
        <v>43</v>
      </c>
      <c r="B26" s="3" t="s">
        <v>34</v>
      </c>
      <c r="C26" s="3" t="s">
        <v>35</v>
      </c>
      <c r="D26" s="3" t="s">
        <v>36</v>
      </c>
      <c r="E26" s="3" t="s">
        <v>47</v>
      </c>
      <c r="F26" s="3">
        <v>1</v>
      </c>
      <c r="G26" s="3">
        <v>0.83398882180395395</v>
      </c>
      <c r="H26" s="3">
        <v>0.83398882180395395</v>
      </c>
      <c r="I26" s="3">
        <v>0.82581875357466805</v>
      </c>
      <c r="J26" s="3">
        <v>0.81218222259757</v>
      </c>
      <c r="K26" s="3">
        <v>0.80926985799181195</v>
      </c>
      <c r="L26" s="3">
        <v>0.82872392376320103</v>
      </c>
      <c r="M26" s="3">
        <v>0.87226292206544898</v>
      </c>
      <c r="N26" s="3">
        <v>0.92734215751536897</v>
      </c>
      <c r="O26" s="3">
        <v>0.97223308518302698</v>
      </c>
      <c r="P26" s="3">
        <v>0.99328753572531403</v>
      </c>
      <c r="Q26" s="3">
        <v>0.99626646596039004</v>
      </c>
      <c r="R26" s="3">
        <v>0.99567522250686902</v>
      </c>
      <c r="S26" s="3">
        <v>0.99819020991487295</v>
      </c>
      <c r="T26" s="3">
        <v>1</v>
      </c>
      <c r="U26" s="3">
        <v>0.99428728011549095</v>
      </c>
      <c r="V26" s="3">
        <v>0.977590017625244</v>
      </c>
      <c r="W26" s="3">
        <v>0.952499726908144</v>
      </c>
      <c r="X26" s="3">
        <v>0.92709010475976195</v>
      </c>
      <c r="Y26" s="3">
        <v>0.90945674785841701</v>
      </c>
      <c r="Z26" s="3">
        <v>0.90159510868130099</v>
      </c>
      <c r="AA26" s="3">
        <v>0.89916358915594496</v>
      </c>
      <c r="AB26" s="3">
        <v>0.89554044516161402</v>
      </c>
      <c r="AC26" s="3">
        <v>0.88529665315608796</v>
      </c>
      <c r="AD26" s="3">
        <v>0.865590328489104</v>
      </c>
      <c r="AE26" s="4">
        <f>SUM(G26:AD26)</f>
        <v>21.907340002317564</v>
      </c>
      <c r="AF26" s="5">
        <v>1</v>
      </c>
      <c r="AG26" s="6">
        <f>AE26*AF26</f>
        <v>21.907340002317564</v>
      </c>
    </row>
    <row r="27" spans="1:35" s="3" customFormat="1" x14ac:dyDescent="0.3">
      <c r="A27" s="3" t="s">
        <v>43</v>
      </c>
      <c r="B27" s="3" t="s">
        <v>34</v>
      </c>
      <c r="C27" s="3" t="s">
        <v>38</v>
      </c>
      <c r="D27" s="3" t="s">
        <v>36</v>
      </c>
      <c r="E27" s="3" t="s">
        <v>47</v>
      </c>
      <c r="F27" s="3">
        <v>1</v>
      </c>
      <c r="G27" s="3">
        <v>0.81129676772868797</v>
      </c>
      <c r="H27" s="3">
        <v>0.81129676772868797</v>
      </c>
      <c r="I27" s="3">
        <v>0.81933156462157797</v>
      </c>
      <c r="J27" s="3">
        <v>0.812182222597571</v>
      </c>
      <c r="K27" s="3">
        <v>0.81020980184449698</v>
      </c>
      <c r="L27" s="3">
        <v>0.82872392376320103</v>
      </c>
      <c r="M27" s="3">
        <v>0.87181130567811105</v>
      </c>
      <c r="N27" s="3">
        <v>0.92734215751536897</v>
      </c>
      <c r="O27" s="3">
        <v>0.97257546182426202</v>
      </c>
      <c r="P27" s="3">
        <v>0.99328753572531503</v>
      </c>
      <c r="Q27" s="3">
        <v>0.99596684435819904</v>
      </c>
      <c r="R27" s="3">
        <v>0.99567522250686802</v>
      </c>
      <c r="S27" s="3">
        <v>0.998470850095313</v>
      </c>
      <c r="T27" s="3">
        <v>0.999999999999998</v>
      </c>
      <c r="U27" s="3">
        <v>0.99400554544492703</v>
      </c>
      <c r="V27" s="3">
        <v>0.977590017625243</v>
      </c>
      <c r="W27" s="3">
        <v>0.95280240970060004</v>
      </c>
      <c r="X27" s="3">
        <v>0.92709010475976195</v>
      </c>
      <c r="Y27" s="3">
        <v>0.90908145727573997</v>
      </c>
      <c r="Z27" s="3">
        <v>0.90159510868130099</v>
      </c>
      <c r="AA27" s="3">
        <v>0.899897527697608</v>
      </c>
      <c r="AB27" s="3">
        <v>0.89554044516161302</v>
      </c>
      <c r="AC27" s="3">
        <v>0.88053930132411895</v>
      </c>
      <c r="AD27" s="3">
        <v>0.84946672738515105</v>
      </c>
      <c r="AE27" s="4">
        <f t="shared" ref="AE27:AE31" si="6">SUM(G27:AD27)</f>
        <v>21.835779071043728</v>
      </c>
      <c r="AF27" s="7">
        <v>110.27267620559226</v>
      </c>
      <c r="AG27" s="6">
        <f t="shared" ref="AG27:AG31" si="7">AE27*AF27</f>
        <v>2407.889795198053</v>
      </c>
    </row>
    <row r="28" spans="1:35" s="3" customFormat="1" x14ac:dyDescent="0.3">
      <c r="A28" s="3" t="s">
        <v>43</v>
      </c>
      <c r="B28" s="3" t="s">
        <v>34</v>
      </c>
      <c r="C28" s="3" t="s">
        <v>39</v>
      </c>
      <c r="D28" s="3" t="s">
        <v>36</v>
      </c>
      <c r="E28" s="3" t="s">
        <v>47</v>
      </c>
      <c r="F28" s="3">
        <v>1</v>
      </c>
      <c r="G28" s="3">
        <v>0.60013588130898599</v>
      </c>
      <c r="H28" s="3">
        <v>0.60013588130898599</v>
      </c>
      <c r="I28" s="3">
        <v>0.56836098526683598</v>
      </c>
      <c r="J28" s="3">
        <v>0.55124803181066895</v>
      </c>
      <c r="K28" s="3">
        <v>0.54517051030996899</v>
      </c>
      <c r="L28" s="3">
        <v>0.54570214251820204</v>
      </c>
      <c r="M28" s="3">
        <v>0.548482200523422</v>
      </c>
      <c r="N28" s="3">
        <v>0.55064572639950804</v>
      </c>
      <c r="O28" s="3">
        <v>0.55174492715557699</v>
      </c>
      <c r="P28" s="3">
        <v>0.55263303174077205</v>
      </c>
      <c r="Q28" s="3">
        <v>0.55344212728028797</v>
      </c>
      <c r="R28" s="3">
        <v>0.55362051887046704</v>
      </c>
      <c r="S28" s="3">
        <v>0.55308009270381298</v>
      </c>
      <c r="T28" s="3">
        <v>0.55166303293215202</v>
      </c>
      <c r="U28" s="3">
        <v>0.54835132097721395</v>
      </c>
      <c r="V28" s="3">
        <v>0.54280916222984299</v>
      </c>
      <c r="W28" s="3">
        <v>0.53705388793274</v>
      </c>
      <c r="X28" s="3">
        <v>0.53357377372216996</v>
      </c>
      <c r="Y28" s="3">
        <v>0.53233638474882905</v>
      </c>
      <c r="Z28" s="3">
        <v>0.53168587677480095</v>
      </c>
      <c r="AA28" s="3">
        <v>0.53163048774284904</v>
      </c>
      <c r="AB28" s="3">
        <v>0.53533133400898503</v>
      </c>
      <c r="AC28" s="3">
        <v>0.54843896233322598</v>
      </c>
      <c r="AD28" s="3">
        <v>0.57788427725288305</v>
      </c>
      <c r="AE28" s="4">
        <f t="shared" si="6"/>
        <v>13.245160557853186</v>
      </c>
      <c r="AF28" s="5">
        <f>(AF27+1)/5*2</f>
        <v>44.509070482236908</v>
      </c>
      <c r="AG28" s="6">
        <f t="shared" si="7"/>
        <v>589.52978481803177</v>
      </c>
    </row>
    <row r="29" spans="1:35" s="3" customFormat="1" x14ac:dyDescent="0.3">
      <c r="A29" s="3" t="s">
        <v>43</v>
      </c>
      <c r="B29" s="3" t="s">
        <v>40</v>
      </c>
      <c r="C29" s="3" t="s">
        <v>35</v>
      </c>
      <c r="D29" s="3" t="s">
        <v>36</v>
      </c>
      <c r="E29" s="3" t="s">
        <v>47</v>
      </c>
      <c r="F29" s="3">
        <v>1</v>
      </c>
      <c r="G29" s="3">
        <v>0.83398882180395395</v>
      </c>
      <c r="H29" s="3">
        <v>0.83398882180395395</v>
      </c>
      <c r="I29" s="3">
        <v>0.82581875357466805</v>
      </c>
      <c r="J29" s="3">
        <v>0.81218222259757</v>
      </c>
      <c r="K29" s="3">
        <v>0.80926985799181195</v>
      </c>
      <c r="L29" s="3">
        <v>0.82872392376320103</v>
      </c>
      <c r="M29" s="3">
        <v>0.87226292206544898</v>
      </c>
      <c r="N29" s="3">
        <v>0.92734215751536897</v>
      </c>
      <c r="O29" s="3">
        <v>0.97223308518302698</v>
      </c>
      <c r="P29" s="3">
        <v>0.99328753572531403</v>
      </c>
      <c r="Q29" s="3">
        <v>0.99626646596039004</v>
      </c>
      <c r="R29" s="3">
        <v>0.99567522250686902</v>
      </c>
      <c r="S29" s="3">
        <v>0.99819020991487295</v>
      </c>
      <c r="T29" s="3">
        <v>1</v>
      </c>
      <c r="U29" s="3">
        <v>0.99428728011549095</v>
      </c>
      <c r="V29" s="3">
        <v>0.977590017625244</v>
      </c>
      <c r="W29" s="3">
        <v>0.952499726908144</v>
      </c>
      <c r="X29" s="3">
        <v>0.92709010475976195</v>
      </c>
      <c r="Y29" s="3">
        <v>0.90945674785841701</v>
      </c>
      <c r="Z29" s="3">
        <v>0.90159510868130099</v>
      </c>
      <c r="AA29" s="3">
        <v>0.89916358915594496</v>
      </c>
      <c r="AB29" s="3">
        <v>0.89554044516161402</v>
      </c>
      <c r="AC29" s="3">
        <v>0.88529665315608796</v>
      </c>
      <c r="AD29" s="3">
        <v>0.865590328489104</v>
      </c>
      <c r="AE29" s="4">
        <f t="shared" si="6"/>
        <v>21.907340002317564</v>
      </c>
      <c r="AF29" s="5">
        <v>1</v>
      </c>
      <c r="AG29" s="6">
        <f t="shared" si="7"/>
        <v>21.907340002317564</v>
      </c>
    </row>
    <row r="30" spans="1:35" s="3" customFormat="1" x14ac:dyDescent="0.3">
      <c r="A30" s="3" t="s">
        <v>43</v>
      </c>
      <c r="B30" s="3" t="s">
        <v>40</v>
      </c>
      <c r="C30" s="3" t="s">
        <v>38</v>
      </c>
      <c r="D30" s="3" t="s">
        <v>36</v>
      </c>
      <c r="E30" s="3" t="s">
        <v>47</v>
      </c>
      <c r="F30" s="3">
        <v>1</v>
      </c>
      <c r="G30" s="3">
        <v>0.81013731971024405</v>
      </c>
      <c r="H30" s="3">
        <v>0.81013731971024405</v>
      </c>
      <c r="I30" s="3">
        <v>0.81902220494644495</v>
      </c>
      <c r="J30" s="3">
        <v>0.81218222259757</v>
      </c>
      <c r="K30" s="3">
        <v>0.81024795750478595</v>
      </c>
      <c r="L30" s="3">
        <v>0.82872392376320203</v>
      </c>
      <c r="M30" s="3">
        <v>0.87179635732730798</v>
      </c>
      <c r="N30" s="3">
        <v>0.92734215751536797</v>
      </c>
      <c r="O30" s="3">
        <v>0.97258407991317097</v>
      </c>
      <c r="P30" s="3">
        <v>0.99328753572531603</v>
      </c>
      <c r="Q30" s="3">
        <v>0.99596181977345499</v>
      </c>
      <c r="R30" s="3">
        <v>0.99567522250686702</v>
      </c>
      <c r="S30" s="3">
        <v>0.998473053449766</v>
      </c>
      <c r="T30" s="3">
        <v>0.999999999999998</v>
      </c>
      <c r="U30" s="3">
        <v>0.99400600570131403</v>
      </c>
      <c r="V30" s="3">
        <v>0.977590017625243</v>
      </c>
      <c r="W30" s="3">
        <v>0.95279885608454995</v>
      </c>
      <c r="X30" s="3">
        <v>0.92709010475975995</v>
      </c>
      <c r="Y30" s="3">
        <v>0.90908991343731305</v>
      </c>
      <c r="Z30" s="3">
        <v>0.90159510868130099</v>
      </c>
      <c r="AA30" s="3">
        <v>0.899872513976675</v>
      </c>
      <c r="AB30" s="3">
        <v>0.89554044516161402</v>
      </c>
      <c r="AC30" s="3">
        <v>0.88076037817032904</v>
      </c>
      <c r="AD30" s="3">
        <v>0.85032142700069202</v>
      </c>
      <c r="AE30" s="4">
        <f t="shared" si="6"/>
        <v>21.834235945042536</v>
      </c>
      <c r="AF30" s="5">
        <f>365/7*5-SUM(AF26:AF27,AF29)</f>
        <v>148.44160950869346</v>
      </c>
      <c r="AG30" s="6">
        <f t="shared" si="7"/>
        <v>3241.1091260746825</v>
      </c>
      <c r="AH30" s="8" t="s">
        <v>41</v>
      </c>
      <c r="AI30" s="9" t="s">
        <v>42</v>
      </c>
    </row>
    <row r="31" spans="1:35" s="3" customFormat="1" x14ac:dyDescent="0.3">
      <c r="A31" s="3" t="s">
        <v>43</v>
      </c>
      <c r="B31" s="3" t="s">
        <v>40</v>
      </c>
      <c r="C31" s="3" t="s">
        <v>39</v>
      </c>
      <c r="D31" s="3" t="s">
        <v>36</v>
      </c>
      <c r="E31" s="3" t="s">
        <v>47</v>
      </c>
      <c r="F31" s="3">
        <v>1</v>
      </c>
      <c r="G31" s="3">
        <v>0.59847804114508896</v>
      </c>
      <c r="H31" s="3">
        <v>0.59847804114508896</v>
      </c>
      <c r="I31" s="3">
        <v>0.56759835880764797</v>
      </c>
      <c r="J31" s="3">
        <v>0.55082713913151704</v>
      </c>
      <c r="K31" s="3">
        <v>0.54478973296033795</v>
      </c>
      <c r="L31" s="3">
        <v>0.54524808635883604</v>
      </c>
      <c r="M31" s="3">
        <v>0.54794957193920901</v>
      </c>
      <c r="N31" s="3">
        <v>0.55005957986853604</v>
      </c>
      <c r="O31" s="3">
        <v>0.55112097692177098</v>
      </c>
      <c r="P31" s="3">
        <v>0.55198670011098605</v>
      </c>
      <c r="Q31" s="3">
        <v>0.55279868645989305</v>
      </c>
      <c r="R31" s="3">
        <v>0.55299526969618495</v>
      </c>
      <c r="S31" s="3">
        <v>0.55246920371590202</v>
      </c>
      <c r="T31" s="3">
        <v>0.55106633476252298</v>
      </c>
      <c r="U31" s="3">
        <v>0.54778476067092996</v>
      </c>
      <c r="V31" s="3">
        <v>0.542287607499637</v>
      </c>
      <c r="W31" s="3">
        <v>0.53658047577966905</v>
      </c>
      <c r="X31" s="3">
        <v>0.53314830064477803</v>
      </c>
      <c r="Y31" s="3">
        <v>0.53195323659761296</v>
      </c>
      <c r="Z31" s="3">
        <v>0.53132536118400298</v>
      </c>
      <c r="AA31" s="3">
        <v>0.53127920467872802</v>
      </c>
      <c r="AB31" s="3">
        <v>0.53503697896032798</v>
      </c>
      <c r="AC31" s="3">
        <v>0.54837735618944305</v>
      </c>
      <c r="AD31" s="3">
        <v>0.57842050320456595</v>
      </c>
      <c r="AE31" s="4">
        <f t="shared" si="6"/>
        <v>13.232059508433215</v>
      </c>
      <c r="AF31" s="5">
        <f>365/7*2-AF28</f>
        <v>59.776643803477384</v>
      </c>
      <c r="AG31" s="6">
        <f t="shared" si="7"/>
        <v>790.96810802202833</v>
      </c>
      <c r="AH31" s="6">
        <f>SUM(AG26:AG31)</f>
        <v>7073.3114941174308</v>
      </c>
      <c r="AI31" s="3">
        <v>6999.6761999999999</v>
      </c>
    </row>
    <row r="35" spans="1:5" x14ac:dyDescent="0.3">
      <c r="A35" s="15" t="s">
        <v>48</v>
      </c>
      <c r="B35" s="15"/>
      <c r="C35" s="15"/>
    </row>
    <row r="37" spans="1:5" x14ac:dyDescent="0.3">
      <c r="C37" s="16" t="s">
        <v>49</v>
      </c>
      <c r="D37" s="16" t="s">
        <v>50</v>
      </c>
      <c r="E37" s="16" t="s">
        <v>51</v>
      </c>
    </row>
    <row r="38" spans="1:5" x14ac:dyDescent="0.3">
      <c r="C38" s="16" t="s">
        <v>52</v>
      </c>
      <c r="D38" s="16" t="s">
        <v>22</v>
      </c>
      <c r="E38" s="16" t="s">
        <v>13</v>
      </c>
    </row>
    <row r="40" spans="1:5" x14ac:dyDescent="0.3">
      <c r="C40" s="17" t="s">
        <v>4</v>
      </c>
      <c r="D40" s="17" t="s">
        <v>53</v>
      </c>
      <c r="E40" s="17" t="s">
        <v>53</v>
      </c>
    </row>
    <row r="41" spans="1:5" x14ac:dyDescent="0.3">
      <c r="C41" t="s">
        <v>37</v>
      </c>
      <c r="D41">
        <f>W2/AH7</f>
        <v>1.4426323102852929E-4</v>
      </c>
      <c r="E41">
        <f>N5/AH7</f>
        <v>1.4672391275325503E-4</v>
      </c>
    </row>
    <row r="42" spans="1:5" x14ac:dyDescent="0.3">
      <c r="C42" t="s">
        <v>44</v>
      </c>
      <c r="D42">
        <f>W8/AH13</f>
        <v>1.3767219394082291E-4</v>
      </c>
      <c r="E42">
        <f>N11/AH13</f>
        <v>1.3427766115220634E-4</v>
      </c>
    </row>
    <row r="43" spans="1:5" x14ac:dyDescent="0.3">
      <c r="C43" t="s">
        <v>45</v>
      </c>
      <c r="D43">
        <f>W14/AH19</f>
        <v>1.424536748832243E-4</v>
      </c>
      <c r="E43">
        <f>N17/AH19</f>
        <v>1.3899753899190731E-4</v>
      </c>
    </row>
    <row r="44" spans="1:5" x14ac:dyDescent="0.3">
      <c r="C44" t="s">
        <v>46</v>
      </c>
      <c r="D44">
        <f>W20/AH25</f>
        <v>1.4273725690307061E-4</v>
      </c>
      <c r="E44">
        <f>N23/AH25</f>
        <v>1.3874445631955061E-4</v>
      </c>
    </row>
    <row r="45" spans="1:5" x14ac:dyDescent="0.3">
      <c r="C45" t="s">
        <v>47</v>
      </c>
      <c r="D45">
        <f>W26/AH31</f>
        <v>1.346610746183449E-4</v>
      </c>
      <c r="E45">
        <f>N29/AH31</f>
        <v>1.3110438558892813E-4</v>
      </c>
    </row>
    <row r="46" spans="1:5" x14ac:dyDescent="0.3">
      <c r="C46" t="s">
        <v>54</v>
      </c>
      <c r="D46">
        <v>0</v>
      </c>
      <c r="E46">
        <v>0</v>
      </c>
    </row>
    <row r="50" spans="3:4" x14ac:dyDescent="0.3">
      <c r="C50" s="17" t="s">
        <v>55</v>
      </c>
      <c r="D50" s="17" t="s">
        <v>56</v>
      </c>
    </row>
    <row r="51" spans="3:4" x14ac:dyDescent="0.3">
      <c r="C51" t="s">
        <v>57</v>
      </c>
      <c r="D51" t="s">
        <v>54</v>
      </c>
    </row>
    <row r="52" spans="3:4" x14ac:dyDescent="0.3">
      <c r="C52" t="s">
        <v>58</v>
      </c>
      <c r="D52" t="s">
        <v>44</v>
      </c>
    </row>
    <row r="53" spans="3:4" x14ac:dyDescent="0.3">
      <c r="C53" t="s">
        <v>59</v>
      </c>
      <c r="D53" t="s">
        <v>44</v>
      </c>
    </row>
    <row r="54" spans="3:4" x14ac:dyDescent="0.3">
      <c r="C54" t="s">
        <v>60</v>
      </c>
      <c r="D54" t="s">
        <v>44</v>
      </c>
    </row>
    <row r="55" spans="3:4" x14ac:dyDescent="0.3">
      <c r="C55" t="s">
        <v>61</v>
      </c>
      <c r="D55" t="s">
        <v>47</v>
      </c>
    </row>
    <row r="56" spans="3:4" x14ac:dyDescent="0.3">
      <c r="C56" t="s">
        <v>62</v>
      </c>
      <c r="D56" t="s">
        <v>47</v>
      </c>
    </row>
    <row r="57" spans="3:4" x14ac:dyDescent="0.3">
      <c r="C57" t="s">
        <v>63</v>
      </c>
      <c r="D57" t="s">
        <v>46</v>
      </c>
    </row>
    <row r="58" spans="3:4" x14ac:dyDescent="0.3">
      <c r="C58" t="s">
        <v>45</v>
      </c>
      <c r="D58" t="s">
        <v>45</v>
      </c>
    </row>
    <row r="59" spans="3:4" x14ac:dyDescent="0.3">
      <c r="C59" t="s">
        <v>64</v>
      </c>
      <c r="D59" t="s">
        <v>47</v>
      </c>
    </row>
    <row r="60" spans="3:4" x14ac:dyDescent="0.3">
      <c r="C60" t="s">
        <v>37</v>
      </c>
      <c r="D6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 Load Shapes</vt:lpstr>
      <vt:lpstr>LoadShapes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Zhu, Wenjia</dc:creator>
  <cp:lastModifiedBy>Zhu, Wenjia</cp:lastModifiedBy>
  <dcterms:created xsi:type="dcterms:W3CDTF">2019-04-24T20:04:38Z</dcterms:created>
  <dcterms:modified xsi:type="dcterms:W3CDTF">2019-04-24T20:05:30Z</dcterms:modified>
</cp:coreProperties>
</file>