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0240\grpdata_S239\RA104\REGULATORY MATTERS 2009 FORWARD\ECCR\190002 - ECCR\Discovery\Staff ROG 1 (1-15)\Attachments\"/>
    </mc:Choice>
  </mc:AlternateContent>
  <xr:revisionPtr revIDLastSave="0" documentId="13_ncr:1_{E5721E49-1C91-42B6-B562-9810CF3FC226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Filed Cop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" i="1" l="1"/>
  <c r="F8" i="1"/>
  <c r="H8" i="1" s="1"/>
  <c r="I8" i="1" s="1"/>
  <c r="L8" i="1"/>
  <c r="D9" i="1"/>
  <c r="F9" i="1"/>
  <c r="H9" i="1" s="1"/>
  <c r="L9" i="1"/>
  <c r="L13" i="1" s="1"/>
  <c r="D10" i="1"/>
  <c r="F10" i="1"/>
  <c r="H10" i="1" s="1"/>
  <c r="I10" i="1" s="1"/>
  <c r="M10" i="1" s="1"/>
  <c r="L10" i="1"/>
  <c r="D11" i="1"/>
  <c r="F11" i="1"/>
  <c r="H11" i="1" s="1"/>
  <c r="L11" i="1"/>
  <c r="M12" i="1"/>
  <c r="I15" i="1"/>
  <c r="L15" i="1"/>
  <c r="L18" i="1" s="1"/>
  <c r="M15" i="1" l="1"/>
  <c r="M18" i="1" s="1"/>
  <c r="I11" i="1"/>
  <c r="M11" i="1" s="1"/>
  <c r="I18" i="1"/>
  <c r="M8" i="1"/>
  <c r="I9" i="1"/>
  <c r="M9" i="1" s="1"/>
  <c r="L19" i="1"/>
  <c r="I13" i="1" l="1"/>
  <c r="I19" i="1" s="1"/>
  <c r="M13" i="1"/>
  <c r="M19" i="1" s="1"/>
</calcChain>
</file>

<file path=xl/sharedStrings.xml><?xml version="1.0" encoding="utf-8"?>
<sst xmlns="http://schemas.openxmlformats.org/spreadsheetml/2006/main" count="27" uniqueCount="25">
  <si>
    <t>Measure</t>
  </si>
  <si>
    <t>Actual Jan - June</t>
  </si>
  <si>
    <t>Avg Cost</t>
  </si>
  <si>
    <t>Total Actual Jan - June</t>
  </si>
  <si>
    <t>Goal</t>
  </si>
  <si>
    <t>Goal Less Actual Jan - June</t>
  </si>
  <si>
    <t>Total Goal Less Actual</t>
  </si>
  <si>
    <t>Total Projected</t>
  </si>
  <si>
    <t>Actual</t>
  </si>
  <si>
    <t>Total Actual</t>
  </si>
  <si>
    <t>Variance between Goal (reprojection)and Actual</t>
  </si>
  <si>
    <t>homes</t>
  </si>
  <si>
    <t>insulation</t>
  </si>
  <si>
    <t>tune up</t>
  </si>
  <si>
    <t>duct sealing</t>
  </si>
  <si>
    <t>MyHer Reports</t>
  </si>
  <si>
    <t>Total</t>
  </si>
  <si>
    <t>Per Filing</t>
  </si>
  <si>
    <t>Under Accrued December 2018</t>
  </si>
  <si>
    <t>Over Accrued December 2017</t>
  </si>
  <si>
    <t>Total After Adjustments</t>
  </si>
  <si>
    <t>Variance due to Rounding</t>
  </si>
  <si>
    <t xml:space="preserve">DEF's Response to STAFF'S First Set </t>
  </si>
  <si>
    <t>Docket No. 20190002-EG</t>
  </si>
  <si>
    <t>of Interrogatories Q-13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</si>
</sst>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0" xfId="1" applyNumberFormat="1" applyFont="1"/>
    <xf numFmtId="164" fontId="0" fillId="0" borderId="0" xfId="1" applyNumberFormat="1" applyFont="1" applyFill="1"/>
    <xf numFmtId="164" fontId="0" fillId="0" borderId="0" xfId="1" applyNumberFormat="1" applyFont="1" applyBorder="1"/>
    <xf numFmtId="164" fontId="0" fillId="0" borderId="1" xfId="1" applyNumberFormat="1" applyFont="1" applyBorder="1"/>
    <xf numFmtId="0" fontId="0" fillId="0" borderId="0" xfId="0" applyFill="1"/>
    <xf numFmtId="164" fontId="0" fillId="0" borderId="2" xfId="1" applyNumberFormat="1" applyFont="1" applyBorder="1"/>
    <xf numFmtId="164" fontId="0" fillId="0" borderId="0" xfId="0" applyNumberFormat="1" applyFill="1"/>
    <xf numFmtId="0" fontId="2" fillId="0" borderId="0" xfId="0" applyFont="1" applyFill="1"/>
    <xf numFmtId="164" fontId="0" fillId="0" borderId="0" xfId="1" applyNumberFormat="1" applyFont="1" applyFill="1" applyBorder="1"/>
    <xf numFmtId="164" fontId="0" fillId="0" borderId="0" xfId="0" applyNumberFormat="1" applyFill="1" applyBorder="1"/>
    <xf numFmtId="164" fontId="0" fillId="0" borderId="1" xfId="1" applyNumberFormat="1" applyFont="1" applyFill="1" applyBorder="1"/>
    <xf numFmtId="164" fontId="0" fillId="0" borderId="1" xfId="0" applyNumberFormat="1" applyFill="1" applyBorder="1"/>
    <xf numFmtId="164" fontId="0" fillId="0" borderId="2" xfId="1" applyNumberFormat="1" applyFont="1" applyFill="1" applyBorder="1"/>
    <xf numFmtId="164" fontId="0" fillId="0" borderId="2" xfId="0" applyNumberFormat="1" applyFill="1" applyBorder="1"/>
    <xf numFmtId="164" fontId="0" fillId="0" borderId="0" xfId="0" applyNumberFormat="1"/>
    <xf numFmtId="43" fontId="0" fillId="0" borderId="0" xfId="0" applyNumberFormat="1"/>
    <xf numFmtId="164" fontId="2" fillId="0" borderId="0" xfId="1" applyNumberFormat="1" applyFont="1" applyFill="1"/>
    <xf numFmtId="164" fontId="2" fillId="0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EF\Audit\Yr%20over%20Yr%20Comparison%20by%20Program%20Updated%20wDecember%202018%20YTD%20Actu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r o Yr w Labor"/>
      <sheetName val="Yr o Yr-original"/>
      <sheetName val="Orig"/>
    </sheetNames>
    <sheetDataSet>
      <sheetData sheetId="0">
        <row r="110">
          <cell r="H110">
            <v>2568542.41</v>
          </cell>
        </row>
        <row r="111">
          <cell r="H111">
            <v>1714453.7199999997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"/>
  <sheetViews>
    <sheetView tabSelected="1" zoomScale="120" zoomScaleNormal="120" workbookViewId="0">
      <selection activeCell="L7" sqref="L7"/>
    </sheetView>
  </sheetViews>
  <sheetFormatPr defaultRowHeight="15" x14ac:dyDescent="0.25"/>
  <cols>
    <col min="1" max="1" width="22.5703125" style="1" customWidth="1"/>
    <col min="2" max="2" width="9.5703125" customWidth="1"/>
    <col min="3" max="3" width="9.28515625" bestFit="1" customWidth="1"/>
    <col min="4" max="4" width="11.5703125" bestFit="1" customWidth="1"/>
    <col min="5" max="6" width="9.5703125" bestFit="1" customWidth="1"/>
    <col min="7" max="7" width="9.28515625" bestFit="1" customWidth="1"/>
    <col min="8" max="8" width="11.5703125" bestFit="1" customWidth="1"/>
    <col min="9" max="9" width="12.42578125" customWidth="1"/>
    <col min="10" max="10" width="9.5703125" bestFit="1" customWidth="1"/>
    <col min="11" max="11" width="9.28515625" bestFit="1" customWidth="1"/>
    <col min="12" max="12" width="13.28515625" bestFit="1" customWidth="1"/>
    <col min="13" max="13" width="14" customWidth="1"/>
    <col min="14" max="14" width="11.7109375" style="2" customWidth="1"/>
    <col min="15" max="15" width="11.7109375" customWidth="1"/>
  </cols>
  <sheetData>
    <row r="1" spans="1:16" x14ac:dyDescent="0.25">
      <c r="A1" s="1" t="s">
        <v>22</v>
      </c>
      <c r="N1"/>
    </row>
    <row r="2" spans="1:16" x14ac:dyDescent="0.25">
      <c r="A2" s="1" t="s">
        <v>24</v>
      </c>
      <c r="N2"/>
    </row>
    <row r="3" spans="1:16" x14ac:dyDescent="0.25">
      <c r="A3" s="1" t="s">
        <v>23</v>
      </c>
      <c r="N3"/>
    </row>
    <row r="7" spans="1:16" s="1" customFormat="1" ht="65.25" customHeight="1" x14ac:dyDescent="0.25">
      <c r="A7" s="3" t="s">
        <v>0</v>
      </c>
      <c r="B7" s="4" t="s">
        <v>1</v>
      </c>
      <c r="C7" s="4" t="s">
        <v>2</v>
      </c>
      <c r="D7" s="4" t="s">
        <v>3</v>
      </c>
      <c r="E7" s="3" t="s">
        <v>4</v>
      </c>
      <c r="F7" s="4" t="s">
        <v>5</v>
      </c>
      <c r="G7" s="3" t="s">
        <v>2</v>
      </c>
      <c r="H7" s="4" t="s">
        <v>6</v>
      </c>
      <c r="I7" s="4" t="s">
        <v>7</v>
      </c>
      <c r="J7" s="3" t="s">
        <v>8</v>
      </c>
      <c r="K7" s="3" t="s">
        <v>2</v>
      </c>
      <c r="L7" s="3" t="s">
        <v>9</v>
      </c>
      <c r="M7" s="4" t="s">
        <v>10</v>
      </c>
      <c r="N7" s="5"/>
    </row>
    <row r="8" spans="1:16" x14ac:dyDescent="0.25">
      <c r="A8" s="1" t="s">
        <v>11</v>
      </c>
      <c r="B8" s="2">
        <v>2444</v>
      </c>
      <c r="C8" s="2">
        <v>190</v>
      </c>
      <c r="D8" s="2">
        <f>B8*C8</f>
        <v>464360</v>
      </c>
      <c r="E8" s="2">
        <v>4539</v>
      </c>
      <c r="F8" s="2">
        <f>E8-B8</f>
        <v>2095</v>
      </c>
      <c r="G8" s="2">
        <v>190</v>
      </c>
      <c r="H8" s="2">
        <f>F8*G8</f>
        <v>398050</v>
      </c>
      <c r="I8" s="2">
        <f>D8+H8</f>
        <v>862410</v>
      </c>
      <c r="J8" s="2">
        <v>4486</v>
      </c>
      <c r="K8" s="2">
        <v>183</v>
      </c>
      <c r="L8" s="2">
        <f>K8*J8</f>
        <v>820938</v>
      </c>
      <c r="M8" s="2">
        <f>I8-L8</f>
        <v>41472</v>
      </c>
    </row>
    <row r="9" spans="1:16" x14ac:dyDescent="0.25">
      <c r="A9" s="1" t="s">
        <v>12</v>
      </c>
      <c r="B9" s="2">
        <v>805</v>
      </c>
      <c r="C9" s="2">
        <v>519</v>
      </c>
      <c r="D9" s="2">
        <f t="shared" ref="D9:D11" si="0">B9*C9</f>
        <v>417795</v>
      </c>
      <c r="E9" s="2">
        <v>2010</v>
      </c>
      <c r="F9" s="2">
        <f t="shared" ref="F9:F11" si="1">E9-B9</f>
        <v>1205</v>
      </c>
      <c r="G9" s="2">
        <v>520</v>
      </c>
      <c r="H9" s="2">
        <f t="shared" ref="H9:H11" si="2">F9*G9</f>
        <v>626600</v>
      </c>
      <c r="I9" s="2">
        <f t="shared" ref="I9:I11" si="3">D9+H9</f>
        <v>1044395</v>
      </c>
      <c r="J9" s="2">
        <v>1154</v>
      </c>
      <c r="K9" s="2">
        <v>377</v>
      </c>
      <c r="L9" s="2">
        <f t="shared" ref="L9:L11" si="4">K9*J9</f>
        <v>435058</v>
      </c>
      <c r="M9" s="2">
        <f t="shared" ref="M9:M12" si="5">I9-L9</f>
        <v>609337</v>
      </c>
    </row>
    <row r="10" spans="1:16" x14ac:dyDescent="0.25">
      <c r="A10" s="1" t="s">
        <v>13</v>
      </c>
      <c r="B10" s="2">
        <v>570</v>
      </c>
      <c r="C10" s="2">
        <v>128</v>
      </c>
      <c r="D10" s="2">
        <f t="shared" si="0"/>
        <v>72960</v>
      </c>
      <c r="E10" s="2">
        <v>1860</v>
      </c>
      <c r="F10" s="2">
        <f t="shared" si="1"/>
        <v>1290</v>
      </c>
      <c r="G10" s="2">
        <v>130</v>
      </c>
      <c r="H10" s="2">
        <f t="shared" si="2"/>
        <v>167700</v>
      </c>
      <c r="I10" s="2">
        <f t="shared" si="3"/>
        <v>240660</v>
      </c>
      <c r="J10" s="2">
        <v>1510</v>
      </c>
      <c r="K10" s="2">
        <v>129</v>
      </c>
      <c r="L10" s="2">
        <f t="shared" si="4"/>
        <v>194790</v>
      </c>
      <c r="M10" s="2">
        <f t="shared" si="5"/>
        <v>45870</v>
      </c>
    </row>
    <row r="11" spans="1:16" x14ac:dyDescent="0.25">
      <c r="A11" s="1" t="s">
        <v>14</v>
      </c>
      <c r="B11" s="2">
        <v>333</v>
      </c>
      <c r="C11" s="6">
        <v>341</v>
      </c>
      <c r="D11" s="6">
        <f t="shared" si="0"/>
        <v>113553</v>
      </c>
      <c r="E11" s="6">
        <v>871</v>
      </c>
      <c r="F11" s="6">
        <f t="shared" si="1"/>
        <v>538</v>
      </c>
      <c r="G11" s="6">
        <v>343.5</v>
      </c>
      <c r="H11" s="2">
        <f t="shared" si="2"/>
        <v>184803</v>
      </c>
      <c r="I11" s="7">
        <f t="shared" si="3"/>
        <v>298356</v>
      </c>
      <c r="J11" s="7">
        <v>458</v>
      </c>
      <c r="K11" s="7">
        <v>341.4</v>
      </c>
      <c r="L11" s="7">
        <f t="shared" si="4"/>
        <v>156361.19999999998</v>
      </c>
      <c r="M11" s="7">
        <f t="shared" si="5"/>
        <v>141994.80000000002</v>
      </c>
    </row>
    <row r="12" spans="1:16" x14ac:dyDescent="0.25">
      <c r="A12" s="1" t="s">
        <v>15</v>
      </c>
      <c r="B12" s="2"/>
      <c r="C12" s="2"/>
      <c r="D12" s="2"/>
      <c r="E12" s="2"/>
      <c r="F12" s="2"/>
      <c r="G12" s="2"/>
      <c r="H12" s="2"/>
      <c r="I12" s="8">
        <v>122700</v>
      </c>
      <c r="J12" s="7"/>
      <c r="K12" s="7"/>
      <c r="L12" s="8">
        <v>133800</v>
      </c>
      <c r="M12" s="8">
        <f t="shared" si="5"/>
        <v>-11100</v>
      </c>
      <c r="N12" s="6"/>
      <c r="O12" s="9"/>
      <c r="P12" s="9"/>
    </row>
    <row r="13" spans="1:16" x14ac:dyDescent="0.25">
      <c r="A13" s="1" t="s">
        <v>16</v>
      </c>
      <c r="B13" s="2"/>
      <c r="C13" s="2"/>
      <c r="D13" s="2"/>
      <c r="E13" s="2"/>
      <c r="F13" s="2"/>
      <c r="G13" s="2"/>
      <c r="H13" s="2"/>
      <c r="I13" s="10">
        <f>SUM(I8:I12)</f>
        <v>2568521</v>
      </c>
      <c r="J13" s="2"/>
      <c r="K13" s="2"/>
      <c r="L13" s="10">
        <f>SUM(L8:L12)</f>
        <v>1740947.2</v>
      </c>
      <c r="M13" s="10">
        <f>SUM(M8:M12)</f>
        <v>827573.8</v>
      </c>
      <c r="N13" s="6"/>
      <c r="O13" s="11"/>
      <c r="P13" s="9"/>
    </row>
    <row r="14" spans="1:16" x14ac:dyDescent="0.25">
      <c r="B14" s="2"/>
      <c r="C14" s="2"/>
      <c r="D14" s="2"/>
      <c r="E14" s="2"/>
      <c r="F14" s="2"/>
      <c r="G14" s="2"/>
      <c r="H14" s="2"/>
      <c r="I14" s="7"/>
      <c r="J14" s="2"/>
      <c r="K14" s="2"/>
      <c r="L14" s="7"/>
      <c r="M14" s="7"/>
      <c r="N14" s="6"/>
      <c r="O14" s="11"/>
      <c r="P14" s="9"/>
    </row>
    <row r="15" spans="1:16" x14ac:dyDescent="0.25">
      <c r="A15" s="12" t="s">
        <v>17</v>
      </c>
      <c r="B15" s="9"/>
      <c r="C15" s="9"/>
      <c r="D15" s="9"/>
      <c r="E15" s="9"/>
      <c r="F15" s="9"/>
      <c r="G15" s="9"/>
      <c r="H15" s="9"/>
      <c r="I15" s="21">
        <f>'[1]Yr o Yr w Labor'!$H$110</f>
        <v>2568542.41</v>
      </c>
      <c r="J15" s="21"/>
      <c r="K15" s="21"/>
      <c r="L15" s="21">
        <f>'[1]Yr o Yr w Labor'!$H$111</f>
        <v>1714453.7199999997</v>
      </c>
      <c r="M15" s="22">
        <f t="shared" ref="M15" si="6">I15-L15</f>
        <v>854088.69000000041</v>
      </c>
    </row>
    <row r="16" spans="1:16" s="9" customFormat="1" x14ac:dyDescent="0.25">
      <c r="A16" s="12" t="s">
        <v>18</v>
      </c>
      <c r="I16" s="13"/>
      <c r="J16" s="13"/>
      <c r="K16" s="13"/>
      <c r="L16" s="13">
        <v>24658</v>
      </c>
      <c r="M16" s="14">
        <v>-24658</v>
      </c>
      <c r="N16" s="6"/>
    </row>
    <row r="17" spans="1:14" s="9" customFormat="1" x14ac:dyDescent="0.25">
      <c r="A17" s="12" t="s">
        <v>19</v>
      </c>
      <c r="I17" s="15"/>
      <c r="J17" s="15"/>
      <c r="K17" s="15"/>
      <c r="L17" s="15">
        <v>1799</v>
      </c>
      <c r="M17" s="16">
        <v>-1799</v>
      </c>
      <c r="N17" s="6"/>
    </row>
    <row r="18" spans="1:14" s="9" customFormat="1" x14ac:dyDescent="0.25">
      <c r="A18" s="12" t="s">
        <v>20</v>
      </c>
      <c r="I18" s="17">
        <f>SUM(I15:I16)</f>
        <v>2568542.41</v>
      </c>
      <c r="J18" s="17"/>
      <c r="K18" s="17"/>
      <c r="L18" s="17">
        <f>SUM(L15:L17)</f>
        <v>1740910.7199999997</v>
      </c>
      <c r="M18" s="18">
        <f>SUM(M15:M17)</f>
        <v>827631.69000000041</v>
      </c>
      <c r="N18" s="6"/>
    </row>
    <row r="19" spans="1:14" x14ac:dyDescent="0.25">
      <c r="A19" s="1" t="s">
        <v>21</v>
      </c>
      <c r="I19" s="19">
        <f>I13-I18</f>
        <v>-21.410000000149012</v>
      </c>
      <c r="J19" s="19"/>
      <c r="K19" s="19"/>
      <c r="L19" s="19">
        <f>L13-L18</f>
        <v>36.480000000214204</v>
      </c>
      <c r="M19" s="19">
        <f>M13-M18</f>
        <v>-57.890000000363216</v>
      </c>
    </row>
    <row r="22" spans="1:14" x14ac:dyDescent="0.25">
      <c r="B22" s="2"/>
      <c r="D22" s="20"/>
    </row>
  </sheetData>
  <pageMargins left="0" right="0" top="0.75" bottom="0.75" header="0.3" footer="0.3"/>
  <pageSetup paperSize="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Filed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Crawford, Deborah A</dc:creator>
  <cp:lastModifiedBy>Wolf, Christy</cp:lastModifiedBy>
  <cp:lastPrinted>2019-07-25T20:08:08Z</cp:lastPrinted>
  <dcterms:created xsi:type="dcterms:W3CDTF">2019-07-03T17:59:51Z</dcterms:created>
  <dcterms:modified xsi:type="dcterms:W3CDTF">2019-07-25T20:08:11Z</dcterms:modified>
</cp:coreProperties>
</file>