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0730" windowHeight="11760"/>
  </bookViews>
  <sheets>
    <sheet name="Summary" sheetId="1" r:id="rId1"/>
    <sheet name="Annual and CPVRR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6" i="2" l="1"/>
  <c r="L46" i="2"/>
  <c r="J46" i="2"/>
  <c r="D46" i="2"/>
  <c r="E46" i="2"/>
  <c r="C46" i="2"/>
  <c r="E14" i="1" l="1"/>
  <c r="D14" i="1"/>
  <c r="C14" i="1"/>
  <c r="E13" i="1"/>
  <c r="D13" i="1"/>
  <c r="C13" i="1"/>
  <c r="M45" i="2"/>
  <c r="F45" i="2"/>
  <c r="M44" i="2"/>
  <c r="F44" i="2"/>
  <c r="M43" i="2"/>
  <c r="F43" i="2"/>
  <c r="M42" i="2"/>
  <c r="F42" i="2"/>
  <c r="M41" i="2"/>
  <c r="F41" i="2"/>
  <c r="M40" i="2"/>
  <c r="F40" i="2"/>
  <c r="M39" i="2"/>
  <c r="F39" i="2"/>
  <c r="M38" i="2"/>
  <c r="F38" i="2"/>
  <c r="M37" i="2"/>
  <c r="F37" i="2"/>
  <c r="M36" i="2"/>
  <c r="F36" i="2"/>
  <c r="M35" i="2"/>
  <c r="F35" i="2"/>
  <c r="M34" i="2"/>
  <c r="F34" i="2"/>
  <c r="M33" i="2"/>
  <c r="F33" i="2"/>
  <c r="M32" i="2"/>
  <c r="F32" i="2"/>
  <c r="M31" i="2"/>
  <c r="F31" i="2"/>
  <c r="M30" i="2"/>
  <c r="F30" i="2"/>
  <c r="M29" i="2"/>
  <c r="F29" i="2"/>
  <c r="M28" i="2"/>
  <c r="F28" i="2"/>
  <c r="M27" i="2"/>
  <c r="F27" i="2"/>
  <c r="M26" i="2"/>
  <c r="F26" i="2"/>
  <c r="M25" i="2"/>
  <c r="F25" i="2"/>
  <c r="M24" i="2"/>
  <c r="F24" i="2"/>
  <c r="M23" i="2"/>
  <c r="F23" i="2"/>
  <c r="M22" i="2"/>
  <c r="F22" i="2"/>
  <c r="M21" i="2"/>
  <c r="F21" i="2"/>
  <c r="M20" i="2"/>
  <c r="F20" i="2"/>
  <c r="M19" i="2"/>
  <c r="F19" i="2"/>
  <c r="M18" i="2"/>
  <c r="F18" i="2"/>
  <c r="M17" i="2"/>
  <c r="F17" i="2"/>
  <c r="M16" i="2"/>
  <c r="F16" i="2"/>
  <c r="M15" i="2"/>
  <c r="F15" i="2"/>
  <c r="M14" i="2"/>
  <c r="F14" i="2"/>
  <c r="M13" i="2"/>
  <c r="M46" i="2" s="1"/>
  <c r="F13" i="2"/>
  <c r="F46" i="2" l="1"/>
  <c r="F13" i="1" s="1"/>
  <c r="F14" i="1"/>
</calcChain>
</file>

<file path=xl/sharedStrings.xml><?xml version="1.0" encoding="utf-8"?>
<sst xmlns="http://schemas.openxmlformats.org/spreadsheetml/2006/main" count="77" uniqueCount="33">
  <si>
    <t>Environmental</t>
  </si>
  <si>
    <t>Fuel</t>
  </si>
  <si>
    <t>Compliance</t>
  </si>
  <si>
    <t>Cost</t>
  </si>
  <si>
    <t>Forecast</t>
  </si>
  <si>
    <t>(Millions)</t>
  </si>
  <si>
    <t xml:space="preserve"> ---------</t>
  </si>
  <si>
    <t xml:space="preserve"> --------------</t>
  </si>
  <si>
    <r>
      <t>Low CO</t>
    </r>
    <r>
      <rPr>
        <vertAlign val="subscript"/>
        <sz val="12"/>
        <rFont val="Times New Roman"/>
        <family val="1"/>
      </rPr>
      <t>2</t>
    </r>
  </si>
  <si>
    <r>
      <t>Mid CO</t>
    </r>
    <r>
      <rPr>
        <vertAlign val="subscript"/>
        <sz val="12"/>
        <rFont val="Times New Roman"/>
        <family val="1"/>
      </rPr>
      <t>2</t>
    </r>
  </si>
  <si>
    <t>Mid Fuel Cost</t>
  </si>
  <si>
    <t xml:space="preserve"> - Negative ( ) Indicates Savings to FPL Customers.</t>
  </si>
  <si>
    <r>
      <t xml:space="preserve"> - Low CO</t>
    </r>
    <r>
      <rPr>
        <vertAlign val="subscript"/>
        <sz val="12"/>
        <rFont val="Times New Roman"/>
        <family val="1"/>
      </rPr>
      <t>2</t>
    </r>
    <r>
      <rPr>
        <sz val="12"/>
        <rFont val="Times New Roman"/>
        <family val="1"/>
      </rPr>
      <t xml:space="preserve"> has a cost of $0/ton annually.</t>
    </r>
  </si>
  <si>
    <t>Net System</t>
  </si>
  <si>
    <t>Savings</t>
  </si>
  <si>
    <t>SolarTogether</t>
  </si>
  <si>
    <t>Charges</t>
  </si>
  <si>
    <t>Credits</t>
  </si>
  <si>
    <t>Remaining Net</t>
  </si>
  <si>
    <t>System Savings</t>
  </si>
  <si>
    <t>Discount</t>
  </si>
  <si>
    <t>Year</t>
  </si>
  <si>
    <t>Factor</t>
  </si>
  <si>
    <t>CPVRR Thru 2051</t>
  </si>
  <si>
    <r>
      <t>Mid Fuel &amp; Low CO</t>
    </r>
    <r>
      <rPr>
        <vertAlign val="subscript"/>
        <sz val="11"/>
        <rFont val="Times New Roman"/>
        <family val="1"/>
      </rPr>
      <t>2</t>
    </r>
  </si>
  <si>
    <r>
      <t>Mid Fuel &amp; Mid CO</t>
    </r>
    <r>
      <rPr>
        <vertAlign val="subscript"/>
        <sz val="11"/>
        <rFont val="Times New Roman"/>
        <family val="1"/>
      </rPr>
      <t>2</t>
    </r>
  </si>
  <si>
    <t>Florida Power &amp; Light Company</t>
  </si>
  <si>
    <t>Docket No. 20190061-EI</t>
  </si>
  <si>
    <t>Interrogatory No. 205</t>
  </si>
  <si>
    <t>Staff's Third Set of Interrogatories</t>
  </si>
  <si>
    <t>Attachment No. 5</t>
  </si>
  <si>
    <t>Tab 1 of 2</t>
  </si>
  <si>
    <t>Tab 2 of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</si>
</sst>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$&quot;#,##0_);\(&quot;$&quot;#,##0\)"/>
    <numFmt numFmtId="6" formatCode="&quot;$&quot;#,##0_);[Red]\(&quot;$&quot;#,##0\)"/>
    <numFmt numFmtId="8" formatCode="&quot;$&quot;#,##0.00_);[Red]\(&quot;$&quot;#,##0.0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MS Sans Serif"/>
      <family val="2"/>
    </font>
    <font>
      <sz val="12"/>
      <name val="Times New Roman"/>
      <family val="1"/>
    </font>
    <font>
      <vertAlign val="subscript"/>
      <sz val="12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vertAlign val="subscript"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0" fontId="4" fillId="0" borderId="1" xfId="1" applyNumberFormat="1" applyFont="1" applyFill="1" applyBorder="1" applyAlignment="1">
      <alignment horizontal="center"/>
    </xf>
    <xf numFmtId="0" fontId="4" fillId="0" borderId="2" xfId="1" applyNumberFormat="1" applyFont="1" applyFill="1" applyBorder="1" applyAlignment="1">
      <alignment horizontal="center"/>
    </xf>
    <xf numFmtId="0" fontId="4" fillId="0" borderId="3" xfId="1" applyNumberFormat="1" applyFont="1" applyFill="1" applyBorder="1" applyAlignment="1">
      <alignment horizontal="center"/>
    </xf>
    <xf numFmtId="0" fontId="4" fillId="0" borderId="4" xfId="1" applyNumberFormat="1" applyFont="1" applyFill="1" applyBorder="1" applyAlignment="1">
      <alignment horizontal="center"/>
    </xf>
    <xf numFmtId="0" fontId="4" fillId="0" borderId="5" xfId="1" applyNumberFormat="1" applyFont="1" applyFill="1" applyBorder="1" applyAlignment="1">
      <alignment horizontal="center"/>
    </xf>
    <xf numFmtId="8" fontId="2" fillId="0" borderId="0" xfId="0" applyNumberFormat="1" applyFont="1"/>
    <xf numFmtId="0" fontId="4" fillId="0" borderId="6" xfId="1" applyNumberFormat="1" applyFont="1" applyFill="1" applyBorder="1" applyAlignment="1">
      <alignment horizontal="center"/>
    </xf>
    <xf numFmtId="0" fontId="6" fillId="0" borderId="0" xfId="1" applyNumberFormat="1" applyFont="1" applyBorder="1" applyAlignment="1">
      <alignment horizontal="left"/>
    </xf>
    <xf numFmtId="0" fontId="6" fillId="0" borderId="0" xfId="1" applyNumberFormat="1" applyFont="1" applyFill="1" applyBorder="1" applyAlignment="1">
      <alignment horizontal="left"/>
    </xf>
    <xf numFmtId="3" fontId="6" fillId="0" borderId="0" xfId="1" applyNumberFormat="1" applyFont="1" applyFill="1" applyBorder="1" applyAlignment="1">
      <alignment horizontal="left"/>
    </xf>
    <xf numFmtId="0" fontId="4" fillId="0" borderId="0" xfId="1" quotePrefix="1" applyNumberFormat="1" applyFont="1" applyAlignment="1"/>
    <xf numFmtId="0" fontId="4" fillId="0" borderId="0" xfId="1" applyNumberFormat="1" applyFont="1" applyAlignment="1"/>
    <xf numFmtId="6" fontId="2" fillId="0" borderId="0" xfId="0" applyNumberFormat="1" applyFont="1"/>
    <xf numFmtId="0" fontId="2" fillId="0" borderId="7" xfId="0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0" fontId="7" fillId="0" borderId="4" xfId="0" applyNumberFormat="1" applyFont="1" applyFill="1" applyBorder="1" applyAlignment="1">
      <alignment horizontal="center"/>
    </xf>
    <xf numFmtId="0" fontId="7" fillId="0" borderId="3" xfId="0" applyNumberFormat="1" applyFont="1" applyFill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5" fontId="4" fillId="0" borderId="1" xfId="1" applyNumberFormat="1" applyFont="1" applyFill="1" applyBorder="1" applyAlignment="1">
      <alignment horizontal="center"/>
    </xf>
    <xf numFmtId="5" fontId="4" fillId="0" borderId="6" xfId="1" applyNumberFormat="1" applyFont="1" applyFill="1" applyBorder="1" applyAlignment="1">
      <alignment horizontal="center"/>
    </xf>
    <xf numFmtId="5" fontId="4" fillId="0" borderId="2" xfId="1" applyNumberFormat="1" applyFont="1" applyFill="1" applyBorder="1" applyAlignment="1">
      <alignment horizontal="center"/>
    </xf>
    <xf numFmtId="5" fontId="4" fillId="0" borderId="5" xfId="1" applyNumberFormat="1" applyFont="1" applyFill="1" applyBorder="1" applyAlignment="1">
      <alignment horizontal="center"/>
    </xf>
    <xf numFmtId="0" fontId="7" fillId="0" borderId="0" xfId="0" applyFont="1"/>
    <xf numFmtId="5" fontId="2" fillId="0" borderId="8" xfId="0" applyNumberFormat="1" applyFont="1" applyBorder="1" applyAlignment="1">
      <alignment horizontal="center"/>
    </xf>
    <xf numFmtId="5" fontId="2" fillId="0" borderId="16" xfId="0" applyNumberFormat="1" applyFont="1" applyBorder="1" applyAlignment="1">
      <alignment horizontal="center"/>
    </xf>
    <xf numFmtId="5" fontId="2" fillId="0" borderId="10" xfId="0" applyNumberFormat="1" applyFont="1" applyBorder="1" applyAlignment="1">
      <alignment horizontal="center"/>
    </xf>
    <xf numFmtId="5" fontId="2" fillId="0" borderId="17" xfId="0" applyNumberFormat="1" applyFont="1" applyBorder="1" applyAlignment="1">
      <alignment horizontal="center"/>
    </xf>
    <xf numFmtId="5" fontId="2" fillId="0" borderId="12" xfId="0" applyNumberFormat="1" applyFont="1" applyBorder="1" applyAlignment="1">
      <alignment horizontal="center"/>
    </xf>
    <xf numFmtId="5" fontId="2" fillId="0" borderId="18" xfId="0" applyNumberFormat="1" applyFont="1" applyBorder="1" applyAlignment="1">
      <alignment horizontal="center"/>
    </xf>
    <xf numFmtId="0" fontId="7" fillId="0" borderId="0" xfId="0" applyFont="1" applyFill="1"/>
    <xf numFmtId="0" fontId="8" fillId="0" borderId="19" xfId="2" applyFont="1" applyBorder="1" applyAlignment="1">
      <alignment horizontal="center" vertical="center" wrapText="1"/>
    </xf>
    <xf numFmtId="5" fontId="8" fillId="0" borderId="20" xfId="2" applyNumberFormat="1" applyFont="1" applyBorder="1" applyAlignment="1">
      <alignment horizontal="center" vertical="center" wrapText="1"/>
    </xf>
    <xf numFmtId="5" fontId="8" fillId="0" borderId="15" xfId="2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</cellXfs>
  <cellStyles count="3">
    <cellStyle name="Normal" xfId="0" builtinId="0"/>
    <cellStyle name="Normal 2" xfId="1"/>
    <cellStyle name="Normal 9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4" Type="http://schemas.openxmlformats.org/officeDocument/2006/relationships/styles" Target="styles.xml" />
  <Relationship Id="rId5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8" Type="http://schemas.openxmlformats.org/officeDocument/2006/relationships/customXml" Target="../customXml/item2.xml" />
  <Relationship Id="rId7" Type="http://schemas.openxmlformats.org/officeDocument/2006/relationships/customXml" Target="../customXml/item1.xml" />
  <Relationship Id="rId6" Type="http://schemas.openxmlformats.org/officeDocument/2006/relationships/calcChain" Target="calcChain.xml" />
  <Relationship Id="rId9" Type="http://schemas.openxmlformats.org/officeDocument/2006/relationships/customXml" Target="../customXml/item3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Normal="100" workbookViewId="0"/>
  </sheetViews>
  <sheetFormatPr defaultColWidth="9.140625" defaultRowHeight="15" x14ac:dyDescent="0.25"/>
  <cols>
    <col min="1" max="1" width="34.42578125" style="1" customWidth="1"/>
    <col min="2" max="2" width="13.28515625" style="1" bestFit="1" customWidth="1"/>
    <col min="3" max="3" width="11.140625" style="1" bestFit="1" customWidth="1"/>
    <col min="4" max="4" width="13.42578125" style="1" bestFit="1" customWidth="1"/>
    <col min="5" max="5" width="13.28515625" style="1" customWidth="1"/>
    <col min="6" max="6" width="14.5703125" style="1" bestFit="1" customWidth="1"/>
    <col min="7" max="16384" width="9.140625" style="1"/>
  </cols>
  <sheetData>
    <row r="1" spans="1:11" ht="14.1" x14ac:dyDescent="0.3">
      <c r="A1" s="36" t="s">
        <v>26</v>
      </c>
    </row>
    <row r="2" spans="1:11" ht="14.1" x14ac:dyDescent="0.3">
      <c r="A2" s="36" t="s">
        <v>27</v>
      </c>
    </row>
    <row r="3" spans="1:11" ht="14.1" x14ac:dyDescent="0.3">
      <c r="A3" s="36" t="s">
        <v>29</v>
      </c>
    </row>
    <row r="4" spans="1:11" ht="14.1" x14ac:dyDescent="0.3">
      <c r="A4" s="36" t="s">
        <v>28</v>
      </c>
    </row>
    <row r="5" spans="1:11" ht="14.1" x14ac:dyDescent="0.3">
      <c r="A5" s="36" t="s">
        <v>30</v>
      </c>
    </row>
    <row r="6" spans="1:11" ht="14.1" x14ac:dyDescent="0.3">
      <c r="A6" s="1" t="s">
        <v>31</v>
      </c>
    </row>
    <row r="7" spans="1:11" ht="14.45" thickBot="1" x14ac:dyDescent="0.35"/>
    <row r="8" spans="1:11" ht="15.6" x14ac:dyDescent="0.35">
      <c r="A8" s="2"/>
      <c r="B8" s="3" t="s">
        <v>0</v>
      </c>
      <c r="C8" s="3"/>
      <c r="D8" s="3"/>
      <c r="E8" s="3"/>
      <c r="F8" s="3"/>
    </row>
    <row r="9" spans="1:11" ht="15.6" x14ac:dyDescent="0.35">
      <c r="A9" s="4" t="s">
        <v>1</v>
      </c>
      <c r="B9" s="5" t="s">
        <v>2</v>
      </c>
      <c r="C9" s="5" t="s">
        <v>13</v>
      </c>
      <c r="D9" s="5" t="s">
        <v>15</v>
      </c>
      <c r="E9" s="5" t="s">
        <v>15</v>
      </c>
      <c r="F9" s="5" t="s">
        <v>18</v>
      </c>
    </row>
    <row r="10" spans="1:11" ht="15.6" x14ac:dyDescent="0.35">
      <c r="A10" s="4" t="s">
        <v>3</v>
      </c>
      <c r="B10" s="5" t="s">
        <v>3</v>
      </c>
      <c r="C10" s="5" t="s">
        <v>14</v>
      </c>
      <c r="D10" s="5" t="s">
        <v>16</v>
      </c>
      <c r="E10" s="5" t="s">
        <v>17</v>
      </c>
      <c r="F10" s="5" t="s">
        <v>19</v>
      </c>
    </row>
    <row r="11" spans="1:11" ht="15.6" x14ac:dyDescent="0.35">
      <c r="A11" s="4" t="s">
        <v>4</v>
      </c>
      <c r="B11" s="5" t="s">
        <v>4</v>
      </c>
      <c r="C11" s="5" t="s">
        <v>5</v>
      </c>
      <c r="D11" s="5" t="s">
        <v>5</v>
      </c>
      <c r="E11" s="5" t="s">
        <v>5</v>
      </c>
      <c r="F11" s="5" t="s">
        <v>5</v>
      </c>
    </row>
    <row r="12" spans="1:11" ht="15.95" thickBot="1" x14ac:dyDescent="0.4">
      <c r="A12" s="4" t="s">
        <v>6</v>
      </c>
      <c r="B12" s="6" t="s">
        <v>6</v>
      </c>
      <c r="C12" s="6" t="s">
        <v>6</v>
      </c>
      <c r="D12" s="6" t="s">
        <v>6</v>
      </c>
      <c r="E12" s="6" t="s">
        <v>6</v>
      </c>
      <c r="F12" s="6" t="s">
        <v>7</v>
      </c>
    </row>
    <row r="13" spans="1:11" ht="17.45" x14ac:dyDescent="0.45">
      <c r="A13" s="2" t="s">
        <v>10</v>
      </c>
      <c r="B13" s="2" t="s">
        <v>8</v>
      </c>
      <c r="C13" s="25">
        <f>'Annual and CPVRR'!C46</f>
        <v>64.949484588644069</v>
      </c>
      <c r="D13" s="25">
        <f>'Annual and CPVRR'!D46</f>
        <v>-1321.3436471873354</v>
      </c>
      <c r="E13" s="25">
        <f>'Annual and CPVRR'!E46</f>
        <v>1432.3209307448985</v>
      </c>
      <c r="F13" s="27">
        <f>'Annual and CPVRR'!F46</f>
        <v>175.92676814620702</v>
      </c>
      <c r="K13" s="7"/>
    </row>
    <row r="14" spans="1:11" ht="18" thickBot="1" x14ac:dyDescent="0.5">
      <c r="A14" s="8" t="s">
        <v>10</v>
      </c>
      <c r="B14" s="8" t="s">
        <v>9</v>
      </c>
      <c r="C14" s="26">
        <f>'Annual and CPVRR'!J46</f>
        <v>522.55975314524949</v>
      </c>
      <c r="D14" s="26">
        <f>'Annual and CPVRR'!K46</f>
        <v>-1321.3436471873354</v>
      </c>
      <c r="E14" s="26">
        <f>'Annual and CPVRR'!L46</f>
        <v>1432.3209307448985</v>
      </c>
      <c r="F14" s="28">
        <f>'Annual and CPVRR'!M46</f>
        <v>633.53703670281254</v>
      </c>
      <c r="K14" s="7"/>
    </row>
    <row r="15" spans="1:11" ht="14.1" x14ac:dyDescent="0.3">
      <c r="A15" s="9"/>
      <c r="B15" s="10"/>
      <c r="C15" s="10"/>
      <c r="D15" s="10"/>
      <c r="E15" s="10"/>
      <c r="F15" s="11"/>
    </row>
    <row r="16" spans="1:11" ht="15.6" x14ac:dyDescent="0.35">
      <c r="A16" s="12" t="s">
        <v>11</v>
      </c>
      <c r="B16" s="13"/>
      <c r="C16" s="13"/>
      <c r="D16" s="13"/>
      <c r="E16" s="13"/>
      <c r="F16" s="13"/>
    </row>
    <row r="17" spans="1:6" ht="17.45" x14ac:dyDescent="0.45">
      <c r="A17" s="12" t="s">
        <v>12</v>
      </c>
      <c r="B17" s="13"/>
      <c r="C17" s="13"/>
      <c r="D17" s="13"/>
      <c r="E17" s="13"/>
      <c r="F17" s="13"/>
    </row>
    <row r="18" spans="1:6" ht="14.1" x14ac:dyDescent="0.3">
      <c r="E18" s="14"/>
      <c r="F18" s="14"/>
    </row>
    <row r="20" spans="1:6" ht="14.1" x14ac:dyDescent="0.3">
      <c r="E20" s="14"/>
    </row>
  </sheetData>
  <pageMargins left="0.7" right="0.7" top="0.75" bottom="0.75" header="0.3" footer="0.3"/>
  <pageSetup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zoomScaleNormal="100" workbookViewId="0"/>
  </sheetViews>
  <sheetFormatPr defaultColWidth="9.140625" defaultRowHeight="15" x14ac:dyDescent="0.25"/>
  <cols>
    <col min="1" max="1" width="5.28515625" style="1" bestFit="1" customWidth="1"/>
    <col min="2" max="2" width="8.42578125" style="1" bestFit="1" customWidth="1"/>
    <col min="3" max="3" width="11.140625" style="1" bestFit="1" customWidth="1"/>
    <col min="4" max="5" width="13.42578125" style="1" bestFit="1" customWidth="1"/>
    <col min="6" max="6" width="14.5703125" style="1" bestFit="1" customWidth="1"/>
    <col min="7" max="7" width="4.7109375" style="1" customWidth="1"/>
    <col min="8" max="8" width="5.28515625" style="1" bestFit="1" customWidth="1"/>
    <col min="9" max="9" width="8.42578125" style="1" bestFit="1" customWidth="1"/>
    <col min="10" max="10" width="11.140625" style="1" bestFit="1" customWidth="1"/>
    <col min="11" max="12" width="13.42578125" style="1" bestFit="1" customWidth="1"/>
    <col min="13" max="13" width="14.5703125" style="1" bestFit="1" customWidth="1"/>
    <col min="14" max="14" width="4.7109375" style="1" customWidth="1"/>
    <col min="15" max="16384" width="9.140625" style="1"/>
  </cols>
  <sheetData>
    <row r="1" spans="1:13" ht="14.1" x14ac:dyDescent="0.3">
      <c r="A1" s="36" t="s">
        <v>26</v>
      </c>
    </row>
    <row r="2" spans="1:13" ht="14.1" x14ac:dyDescent="0.3">
      <c r="A2" s="36" t="s">
        <v>27</v>
      </c>
    </row>
    <row r="3" spans="1:13" ht="14.1" x14ac:dyDescent="0.3">
      <c r="A3" s="36" t="s">
        <v>29</v>
      </c>
    </row>
    <row r="4" spans="1:13" ht="14.1" x14ac:dyDescent="0.3">
      <c r="A4" s="36" t="s">
        <v>28</v>
      </c>
    </row>
    <row r="5" spans="1:13" ht="14.1" x14ac:dyDescent="0.3">
      <c r="A5" s="36" t="s">
        <v>30</v>
      </c>
    </row>
    <row r="6" spans="1:13" ht="14.1" x14ac:dyDescent="0.3">
      <c r="A6" s="1" t="s">
        <v>32</v>
      </c>
    </row>
    <row r="7" spans="1:13" ht="14.45" thickBot="1" x14ac:dyDescent="0.35"/>
    <row r="8" spans="1:13" s="29" customFormat="1" ht="17.45" thickBot="1" x14ac:dyDescent="0.5">
      <c r="C8" s="40" t="s">
        <v>24</v>
      </c>
      <c r="D8" s="41"/>
      <c r="E8" s="41"/>
      <c r="F8" s="42"/>
      <c r="J8" s="40" t="s">
        <v>25</v>
      </c>
      <c r="K8" s="41"/>
      <c r="L8" s="41"/>
      <c r="M8" s="42"/>
    </row>
    <row r="9" spans="1:13" ht="15.6" x14ac:dyDescent="0.35">
      <c r="A9" s="23"/>
      <c r="B9" s="24"/>
      <c r="C9" s="3"/>
      <c r="D9" s="3"/>
      <c r="E9" s="3"/>
      <c r="F9" s="3"/>
      <c r="H9" s="23"/>
      <c r="I9" s="24"/>
      <c r="J9" s="3"/>
      <c r="K9" s="3"/>
      <c r="L9" s="3"/>
      <c r="M9" s="3"/>
    </row>
    <row r="10" spans="1:13" ht="15.6" x14ac:dyDescent="0.35">
      <c r="A10" s="22"/>
      <c r="B10" s="21"/>
      <c r="C10" s="5" t="s">
        <v>13</v>
      </c>
      <c r="D10" s="5" t="s">
        <v>15</v>
      </c>
      <c r="E10" s="5" t="s">
        <v>15</v>
      </c>
      <c r="F10" s="5" t="s">
        <v>18</v>
      </c>
      <c r="H10" s="22"/>
      <c r="I10" s="21"/>
      <c r="J10" s="5" t="s">
        <v>13</v>
      </c>
      <c r="K10" s="5" t="s">
        <v>15</v>
      </c>
      <c r="L10" s="5" t="s">
        <v>15</v>
      </c>
      <c r="M10" s="5" t="s">
        <v>18</v>
      </c>
    </row>
    <row r="11" spans="1:13" ht="15.6" x14ac:dyDescent="0.35">
      <c r="A11" s="22"/>
      <c r="B11" s="21" t="s">
        <v>20</v>
      </c>
      <c r="C11" s="5" t="s">
        <v>14</v>
      </c>
      <c r="D11" s="5" t="s">
        <v>16</v>
      </c>
      <c r="E11" s="5" t="s">
        <v>17</v>
      </c>
      <c r="F11" s="5" t="s">
        <v>19</v>
      </c>
      <c r="H11" s="22"/>
      <c r="I11" s="21" t="s">
        <v>20</v>
      </c>
      <c r="J11" s="5" t="s">
        <v>14</v>
      </c>
      <c r="K11" s="5" t="s">
        <v>16</v>
      </c>
      <c r="L11" s="5" t="s">
        <v>17</v>
      </c>
      <c r="M11" s="5" t="s">
        <v>19</v>
      </c>
    </row>
    <row r="12" spans="1:13" ht="15.95" thickBot="1" x14ac:dyDescent="0.4">
      <c r="A12" s="22" t="s">
        <v>21</v>
      </c>
      <c r="B12" s="21" t="s">
        <v>22</v>
      </c>
      <c r="C12" s="5" t="s">
        <v>5</v>
      </c>
      <c r="D12" s="5" t="s">
        <v>5</v>
      </c>
      <c r="E12" s="5" t="s">
        <v>5</v>
      </c>
      <c r="F12" s="5" t="s">
        <v>5</v>
      </c>
      <c r="H12" s="22" t="s">
        <v>21</v>
      </c>
      <c r="I12" s="21" t="s">
        <v>22</v>
      </c>
      <c r="J12" s="5" t="s">
        <v>5</v>
      </c>
      <c r="K12" s="5" t="s">
        <v>5</v>
      </c>
      <c r="L12" s="5" t="s">
        <v>5</v>
      </c>
      <c r="M12" s="5" t="s">
        <v>5</v>
      </c>
    </row>
    <row r="13" spans="1:13" ht="14.1" x14ac:dyDescent="0.3">
      <c r="A13" s="15">
        <v>2019</v>
      </c>
      <c r="B13" s="16">
        <v>1.0063458385698116</v>
      </c>
      <c r="C13" s="30">
        <v>1.3679489554237614</v>
      </c>
      <c r="D13" s="30">
        <v>0</v>
      </c>
      <c r="E13" s="30">
        <v>0</v>
      </c>
      <c r="F13" s="31">
        <f>SUM(C13:E13)</f>
        <v>1.3679489554237614</v>
      </c>
      <c r="H13" s="15">
        <v>2019</v>
      </c>
      <c r="I13" s="16">
        <v>1.0063458385698116</v>
      </c>
      <c r="J13" s="30">
        <v>3.113948955423671</v>
      </c>
      <c r="K13" s="30">
        <v>0</v>
      </c>
      <c r="L13" s="30">
        <v>0</v>
      </c>
      <c r="M13" s="31">
        <f>SUM(J13:L13)</f>
        <v>3.113948955423671</v>
      </c>
    </row>
    <row r="14" spans="1:13" ht="14.1" x14ac:dyDescent="0.3">
      <c r="A14" s="17">
        <v>2020</v>
      </c>
      <c r="B14" s="18">
        <v>0.93392482840834401</v>
      </c>
      <c r="C14" s="32">
        <v>77.992557665286384</v>
      </c>
      <c r="D14" s="32">
        <v>-33.23892</v>
      </c>
      <c r="E14" s="32">
        <v>31.975894961372546</v>
      </c>
      <c r="F14" s="33">
        <f t="shared" ref="F14:F45" si="0">SUM(C14:E14)</f>
        <v>76.729532626658937</v>
      </c>
      <c r="H14" s="17">
        <v>2020</v>
      </c>
      <c r="I14" s="18">
        <v>0.93392482840834401</v>
      </c>
      <c r="J14" s="32">
        <v>78.662557665286286</v>
      </c>
      <c r="K14" s="32">
        <v>-33.23892</v>
      </c>
      <c r="L14" s="32">
        <v>31.975894961372546</v>
      </c>
      <c r="M14" s="33">
        <f t="shared" ref="M14:M45" si="1">SUM(J14:L14)</f>
        <v>77.399532626658839</v>
      </c>
    </row>
    <row r="15" spans="1:13" ht="14.1" x14ac:dyDescent="0.3">
      <c r="A15" s="17">
        <v>2021</v>
      </c>
      <c r="B15" s="18">
        <v>0.86689242618513873</v>
      </c>
      <c r="C15" s="32">
        <v>129.72380181638141</v>
      </c>
      <c r="D15" s="32">
        <v>-108.78192</v>
      </c>
      <c r="E15" s="32">
        <v>105.89160757463442</v>
      </c>
      <c r="F15" s="33">
        <f t="shared" si="0"/>
        <v>126.83348939101583</v>
      </c>
      <c r="H15" s="17">
        <v>2021</v>
      </c>
      <c r="I15" s="18">
        <v>0.86689242618513873</v>
      </c>
      <c r="J15" s="32">
        <v>131.07280181638143</v>
      </c>
      <c r="K15" s="32">
        <v>-108.78192</v>
      </c>
      <c r="L15" s="32">
        <v>105.89160757463442</v>
      </c>
      <c r="M15" s="33">
        <f t="shared" si="1"/>
        <v>128.18248939101585</v>
      </c>
    </row>
    <row r="16" spans="1:13" ht="14.1" x14ac:dyDescent="0.3">
      <c r="A16" s="17">
        <v>2022</v>
      </c>
      <c r="B16" s="18">
        <v>0.80467127087510482</v>
      </c>
      <c r="C16" s="32">
        <v>53.13401160621725</v>
      </c>
      <c r="D16" s="32">
        <v>-120.86880000000001</v>
      </c>
      <c r="E16" s="32">
        <v>118.8745972347816</v>
      </c>
      <c r="F16" s="33">
        <f t="shared" si="0"/>
        <v>51.139808840998839</v>
      </c>
      <c r="H16" s="17">
        <v>2022</v>
      </c>
      <c r="I16" s="18">
        <v>0.80467127087510482</v>
      </c>
      <c r="J16" s="32">
        <v>53.734011606217372</v>
      </c>
      <c r="K16" s="32">
        <v>-120.86880000000001</v>
      </c>
      <c r="L16" s="32">
        <v>118.8745972347816</v>
      </c>
      <c r="M16" s="33">
        <f t="shared" si="1"/>
        <v>51.739808840998975</v>
      </c>
    </row>
    <row r="17" spans="1:13" ht="14.1" x14ac:dyDescent="0.3">
      <c r="A17" s="17">
        <v>2023</v>
      </c>
      <c r="B17" s="18">
        <v>0.74691603550066443</v>
      </c>
      <c r="C17" s="32">
        <v>-5.3682790800462357</v>
      </c>
      <c r="D17" s="32">
        <v>-120.86880000000001</v>
      </c>
      <c r="E17" s="32">
        <v>120.23648405800189</v>
      </c>
      <c r="F17" s="33">
        <f t="shared" si="0"/>
        <v>-6.0005950220443509</v>
      </c>
      <c r="H17" s="17">
        <v>2023</v>
      </c>
      <c r="I17" s="18">
        <v>0.74691603550066443</v>
      </c>
      <c r="J17" s="32">
        <v>-4.4222790800461693</v>
      </c>
      <c r="K17" s="32">
        <v>-120.86880000000001</v>
      </c>
      <c r="L17" s="32">
        <v>120.23648405800189</v>
      </c>
      <c r="M17" s="33">
        <f t="shared" si="1"/>
        <v>-5.0545950220442819</v>
      </c>
    </row>
    <row r="18" spans="1:13" ht="14.1" x14ac:dyDescent="0.3">
      <c r="A18" s="17">
        <v>2024</v>
      </c>
      <c r="B18" s="18">
        <v>0.69316471888208397</v>
      </c>
      <c r="C18" s="32">
        <v>58.453521964450374</v>
      </c>
      <c r="D18" s="32">
        <v>-120.86880000000001</v>
      </c>
      <c r="E18" s="32">
        <v>121.94716230566063</v>
      </c>
      <c r="F18" s="33">
        <f t="shared" si="0"/>
        <v>59.531884270110993</v>
      </c>
      <c r="H18" s="17">
        <v>2024</v>
      </c>
      <c r="I18" s="18">
        <v>0.69316471888208397</v>
      </c>
      <c r="J18" s="32">
        <v>59.440521964450646</v>
      </c>
      <c r="K18" s="32">
        <v>-120.86880000000001</v>
      </c>
      <c r="L18" s="32">
        <v>121.94716230566063</v>
      </c>
      <c r="M18" s="33">
        <f t="shared" si="1"/>
        <v>60.518884270111265</v>
      </c>
    </row>
    <row r="19" spans="1:13" ht="14.1" x14ac:dyDescent="0.3">
      <c r="A19" s="17">
        <v>2025</v>
      </c>
      <c r="B19" s="18">
        <v>0.64341286002827602</v>
      </c>
      <c r="C19" s="32">
        <v>13.867268990674765</v>
      </c>
      <c r="D19" s="32">
        <v>-120.86880000000001</v>
      </c>
      <c r="E19" s="32">
        <v>123.00724382315468</v>
      </c>
      <c r="F19" s="33">
        <f t="shared" si="0"/>
        <v>16.005712813829433</v>
      </c>
      <c r="H19" s="17">
        <v>2025</v>
      </c>
      <c r="I19" s="18">
        <v>0.64341286002827602</v>
      </c>
      <c r="J19" s="32">
        <v>14.746268990674398</v>
      </c>
      <c r="K19" s="32">
        <v>-120.86880000000001</v>
      </c>
      <c r="L19" s="32">
        <v>123.00724382315468</v>
      </c>
      <c r="M19" s="33">
        <f t="shared" si="1"/>
        <v>16.884712813829069</v>
      </c>
    </row>
    <row r="20" spans="1:13" ht="14.1" x14ac:dyDescent="0.3">
      <c r="A20" s="17">
        <v>2026</v>
      </c>
      <c r="B20" s="18">
        <v>0.59723193805567742</v>
      </c>
      <c r="C20" s="32">
        <v>-60.450312376381525</v>
      </c>
      <c r="D20" s="32">
        <v>-120.86880000000001</v>
      </c>
      <c r="E20" s="32">
        <v>124.41647631201468</v>
      </c>
      <c r="F20" s="33">
        <f t="shared" si="0"/>
        <v>-56.902636064366845</v>
      </c>
      <c r="H20" s="17">
        <v>2026</v>
      </c>
      <c r="I20" s="18">
        <v>0.59723193805567742</v>
      </c>
      <c r="J20" s="32">
        <v>-58.381312376381324</v>
      </c>
      <c r="K20" s="32">
        <v>-120.86880000000001</v>
      </c>
      <c r="L20" s="32">
        <v>124.41647631201468</v>
      </c>
      <c r="M20" s="33">
        <f t="shared" si="1"/>
        <v>-54.833636064366658</v>
      </c>
    </row>
    <row r="21" spans="1:13" ht="14.1" x14ac:dyDescent="0.3">
      <c r="A21" s="17">
        <v>2027</v>
      </c>
      <c r="B21" s="18">
        <v>0.55436564916974984</v>
      </c>
      <c r="C21" s="32">
        <v>-130.85531456604789</v>
      </c>
      <c r="D21" s="32">
        <v>-120.86880000000001</v>
      </c>
      <c r="E21" s="32">
        <v>125.84185367288327</v>
      </c>
      <c r="F21" s="33">
        <f t="shared" si="0"/>
        <v>-125.88226089316461</v>
      </c>
      <c r="H21" s="17">
        <v>2027</v>
      </c>
      <c r="I21" s="18">
        <v>0.55436564916974984</v>
      </c>
      <c r="J21" s="32">
        <v>-127.49031456604789</v>
      </c>
      <c r="K21" s="32">
        <v>-120.86880000000001</v>
      </c>
      <c r="L21" s="32">
        <v>125.84185367288327</v>
      </c>
      <c r="M21" s="33">
        <f t="shared" si="1"/>
        <v>-122.5172608931646</v>
      </c>
    </row>
    <row r="22" spans="1:13" ht="14.1" x14ac:dyDescent="0.3">
      <c r="A22" s="17">
        <v>2028</v>
      </c>
      <c r="B22" s="18">
        <v>0.51447109326961526</v>
      </c>
      <c r="C22" s="32">
        <v>-96.276159793857403</v>
      </c>
      <c r="D22" s="32">
        <v>-120.86880000000001</v>
      </c>
      <c r="E22" s="32">
        <v>127.63228295406061</v>
      </c>
      <c r="F22" s="33">
        <f t="shared" si="0"/>
        <v>-89.512676839796811</v>
      </c>
      <c r="H22" s="17">
        <v>2028</v>
      </c>
      <c r="I22" s="18">
        <v>0.51447109326961526</v>
      </c>
      <c r="J22" s="32">
        <v>-87.542159793857209</v>
      </c>
      <c r="K22" s="32">
        <v>-120.86880000000001</v>
      </c>
      <c r="L22" s="32">
        <v>127.63228295406061</v>
      </c>
      <c r="M22" s="33">
        <f t="shared" si="1"/>
        <v>-80.778676839796603</v>
      </c>
    </row>
    <row r="23" spans="1:13" ht="14.1" x14ac:dyDescent="0.3">
      <c r="A23" s="17">
        <v>2029</v>
      </c>
      <c r="B23" s="18">
        <v>0.47754495938040853</v>
      </c>
      <c r="C23" s="32">
        <v>-147.69179132367142</v>
      </c>
      <c r="D23" s="32">
        <v>-120.86880000000001</v>
      </c>
      <c r="E23" s="32">
        <v>128.74178498458792</v>
      </c>
      <c r="F23" s="33">
        <f t="shared" si="0"/>
        <v>-139.81880633908349</v>
      </c>
      <c r="H23" s="17">
        <v>2029</v>
      </c>
      <c r="I23" s="18">
        <v>0.47754495938040853</v>
      </c>
      <c r="J23" s="32">
        <v>-132.8927913236715</v>
      </c>
      <c r="K23" s="32">
        <v>-120.86880000000001</v>
      </c>
      <c r="L23" s="32">
        <v>128.74178498458792</v>
      </c>
      <c r="M23" s="33">
        <f t="shared" si="1"/>
        <v>-125.01980633908357</v>
      </c>
    </row>
    <row r="24" spans="1:13" ht="14.1" x14ac:dyDescent="0.3">
      <c r="A24" s="17">
        <v>2030</v>
      </c>
      <c r="B24" s="18">
        <v>0.44326919668181214</v>
      </c>
      <c r="C24" s="32">
        <v>-262.18492363965089</v>
      </c>
      <c r="D24" s="32">
        <v>-120.86880000000001</v>
      </c>
      <c r="E24" s="32">
        <v>130.21671524426387</v>
      </c>
      <c r="F24" s="33">
        <f t="shared" si="0"/>
        <v>-252.83700839538704</v>
      </c>
      <c r="H24" s="17">
        <v>2030</v>
      </c>
      <c r="I24" s="18">
        <v>0.44326919668181214</v>
      </c>
      <c r="J24" s="32">
        <v>-238.91592363965108</v>
      </c>
      <c r="K24" s="32">
        <v>-120.86880000000001</v>
      </c>
      <c r="L24" s="32">
        <v>130.21671524426387</v>
      </c>
      <c r="M24" s="33">
        <f t="shared" si="1"/>
        <v>-229.56800839538721</v>
      </c>
    </row>
    <row r="25" spans="1:13" ht="14.1" x14ac:dyDescent="0.3">
      <c r="A25" s="17">
        <v>2031</v>
      </c>
      <c r="B25" s="18">
        <v>0.41145357493014312</v>
      </c>
      <c r="C25" s="32">
        <v>-323.34159484422258</v>
      </c>
      <c r="D25" s="32">
        <v>-120.86880000000001</v>
      </c>
      <c r="E25" s="32">
        <v>131.70854304245978</v>
      </c>
      <c r="F25" s="33">
        <f t="shared" si="0"/>
        <v>-312.50185180176283</v>
      </c>
      <c r="H25" s="17">
        <v>2031</v>
      </c>
      <c r="I25" s="18">
        <v>0.41145357493014312</v>
      </c>
      <c r="J25" s="32">
        <v>-299.76359484422289</v>
      </c>
      <c r="K25" s="32">
        <v>-120.86880000000001</v>
      </c>
      <c r="L25" s="32">
        <v>131.70854304245978</v>
      </c>
      <c r="M25" s="33">
        <f t="shared" si="1"/>
        <v>-288.92385180176313</v>
      </c>
    </row>
    <row r="26" spans="1:13" ht="14.1" x14ac:dyDescent="0.3">
      <c r="A26" s="17">
        <v>2032</v>
      </c>
      <c r="B26" s="18">
        <v>0.38184359157359055</v>
      </c>
      <c r="C26" s="32">
        <v>-265.87841462726891</v>
      </c>
      <c r="D26" s="32">
        <v>-120.86880000000001</v>
      </c>
      <c r="E26" s="32">
        <v>133.58244131367729</v>
      </c>
      <c r="F26" s="33">
        <f t="shared" si="0"/>
        <v>-253.16477331359164</v>
      </c>
      <c r="H26" s="17">
        <v>2032</v>
      </c>
      <c r="I26" s="18">
        <v>0.38184359157359055</v>
      </c>
      <c r="J26" s="32">
        <v>-233.59341462726908</v>
      </c>
      <c r="K26" s="32">
        <v>-120.86880000000001</v>
      </c>
      <c r="L26" s="32">
        <v>133.58244131367729</v>
      </c>
      <c r="M26" s="33">
        <f t="shared" si="1"/>
        <v>-220.87977331359178</v>
      </c>
    </row>
    <row r="27" spans="1:13" ht="14.1" x14ac:dyDescent="0.3">
      <c r="A27" s="17">
        <v>2033</v>
      </c>
      <c r="B27" s="18">
        <v>0.35443678918636157</v>
      </c>
      <c r="C27" s="32">
        <v>-82.757282573288023</v>
      </c>
      <c r="D27" s="32">
        <v>-120.86880000000001</v>
      </c>
      <c r="E27" s="32">
        <v>134.7436678188372</v>
      </c>
      <c r="F27" s="33">
        <f t="shared" si="0"/>
        <v>-68.882414754450849</v>
      </c>
      <c r="H27" s="17">
        <v>2033</v>
      </c>
      <c r="I27" s="18">
        <v>0.35443678918636157</v>
      </c>
      <c r="J27" s="32">
        <v>-39.002282573287935</v>
      </c>
      <c r="K27" s="32">
        <v>-120.86880000000001</v>
      </c>
      <c r="L27" s="32">
        <v>134.7436678188372</v>
      </c>
      <c r="M27" s="33">
        <f t="shared" si="1"/>
        <v>-25.12741475445074</v>
      </c>
    </row>
    <row r="28" spans="1:13" ht="14.1" x14ac:dyDescent="0.3">
      <c r="A28" s="17">
        <v>2034</v>
      </c>
      <c r="B28" s="18">
        <v>0.3289971085046382</v>
      </c>
      <c r="C28" s="32">
        <v>9.3399322200455135</v>
      </c>
      <c r="D28" s="32">
        <v>-120.86880000000001</v>
      </c>
      <c r="E28" s="32">
        <v>136.2873586492037</v>
      </c>
      <c r="F28" s="33">
        <f t="shared" si="0"/>
        <v>24.758490869249201</v>
      </c>
      <c r="H28" s="17">
        <v>2034</v>
      </c>
      <c r="I28" s="18">
        <v>0.3289971085046382</v>
      </c>
      <c r="J28" s="32">
        <v>60.568932220045319</v>
      </c>
      <c r="K28" s="32">
        <v>-120.86880000000001</v>
      </c>
      <c r="L28" s="32">
        <v>136.2873586492037</v>
      </c>
      <c r="M28" s="33">
        <f t="shared" si="1"/>
        <v>75.987490869249001</v>
      </c>
    </row>
    <row r="29" spans="1:13" ht="14.1" x14ac:dyDescent="0.3">
      <c r="A29" s="17">
        <v>2035</v>
      </c>
      <c r="B29" s="18">
        <v>0.30538335947824247</v>
      </c>
      <c r="C29" s="32">
        <v>69.839050188797117</v>
      </c>
      <c r="D29" s="32">
        <v>-120.86880000000001</v>
      </c>
      <c r="E29" s="32">
        <v>137.84873477356831</v>
      </c>
      <c r="F29" s="33">
        <f t="shared" si="0"/>
        <v>86.81898496236542</v>
      </c>
      <c r="H29" s="17">
        <v>2035</v>
      </c>
      <c r="I29" s="18">
        <v>0.30538335947824247</v>
      </c>
      <c r="J29" s="32">
        <v>130.21705018879743</v>
      </c>
      <c r="K29" s="32">
        <v>-120.86880000000001</v>
      </c>
      <c r="L29" s="32">
        <v>137.84873477356831</v>
      </c>
      <c r="M29" s="33">
        <f t="shared" si="1"/>
        <v>147.19698496236572</v>
      </c>
    </row>
    <row r="30" spans="1:13" ht="14.1" x14ac:dyDescent="0.3">
      <c r="A30" s="17">
        <v>2036</v>
      </c>
      <c r="B30" s="18">
        <v>0.28340664875685884</v>
      </c>
      <c r="C30" s="32">
        <v>14.560319475795055</v>
      </c>
      <c r="D30" s="32">
        <v>-120.86880000000001</v>
      </c>
      <c r="E30" s="32">
        <v>139.80999332077155</v>
      </c>
      <c r="F30" s="33">
        <f t="shared" si="0"/>
        <v>33.501512796566601</v>
      </c>
      <c r="H30" s="17">
        <v>2036</v>
      </c>
      <c r="I30" s="18">
        <v>0.28340664875685884</v>
      </c>
      <c r="J30" s="32">
        <v>83.652319475795181</v>
      </c>
      <c r="K30" s="32">
        <v>-120.86880000000001</v>
      </c>
      <c r="L30" s="32">
        <v>139.80999332077155</v>
      </c>
      <c r="M30" s="33">
        <f t="shared" si="1"/>
        <v>102.59351279656673</v>
      </c>
    </row>
    <row r="31" spans="1:13" ht="14.1" x14ac:dyDescent="0.3">
      <c r="A31" s="17">
        <v>2037</v>
      </c>
      <c r="B31" s="18">
        <v>0.26306515242403611</v>
      </c>
      <c r="C31" s="32">
        <v>0.25790404227047736</v>
      </c>
      <c r="D31" s="32">
        <v>-120.86880000000001</v>
      </c>
      <c r="E31" s="32">
        <v>141.02535567179402</v>
      </c>
      <c r="F31" s="33">
        <f t="shared" si="0"/>
        <v>20.414459714064492</v>
      </c>
      <c r="H31" s="17">
        <v>2037</v>
      </c>
      <c r="I31" s="18">
        <v>0.26306515242403611</v>
      </c>
      <c r="J31" s="32">
        <v>73.868904042270259</v>
      </c>
      <c r="K31" s="32">
        <v>-120.86880000000001</v>
      </c>
      <c r="L31" s="32">
        <v>141.02535567179402</v>
      </c>
      <c r="M31" s="33">
        <f t="shared" si="1"/>
        <v>94.025459714064269</v>
      </c>
    </row>
    <row r="32" spans="1:13" ht="14.1" x14ac:dyDescent="0.3">
      <c r="A32" s="17">
        <v>2038</v>
      </c>
      <c r="B32" s="18">
        <v>0.24418366585059359</v>
      </c>
      <c r="C32" s="32">
        <v>2.8151373218169722</v>
      </c>
      <c r="D32" s="32">
        <v>-120.86880000000001</v>
      </c>
      <c r="E32" s="32">
        <v>142.6410126590479</v>
      </c>
      <c r="F32" s="33">
        <f t="shared" si="0"/>
        <v>24.587349980864872</v>
      </c>
      <c r="H32" s="17">
        <v>2038</v>
      </c>
      <c r="I32" s="18">
        <v>0.24418366585059359</v>
      </c>
      <c r="J32" s="32">
        <v>86.800137321816507</v>
      </c>
      <c r="K32" s="32">
        <v>-120.86880000000001</v>
      </c>
      <c r="L32" s="32">
        <v>142.6410126590479</v>
      </c>
      <c r="M32" s="33">
        <f t="shared" si="1"/>
        <v>108.5723499808644</v>
      </c>
    </row>
    <row r="33" spans="1:13" x14ac:dyDescent="0.25">
      <c r="A33" s="17">
        <v>2039</v>
      </c>
      <c r="B33" s="18">
        <v>0.22665739691786857</v>
      </c>
      <c r="C33" s="32">
        <v>37.281267742453352</v>
      </c>
      <c r="D33" s="32">
        <v>-120.86880000000001</v>
      </c>
      <c r="E33" s="32">
        <v>144.27517942057628</v>
      </c>
      <c r="F33" s="33">
        <f t="shared" si="0"/>
        <v>60.687647163029624</v>
      </c>
      <c r="H33" s="17">
        <v>2039</v>
      </c>
      <c r="I33" s="18">
        <v>0.22665739691786857</v>
      </c>
      <c r="J33" s="32">
        <v>128.77526774245305</v>
      </c>
      <c r="K33" s="32">
        <v>-120.86880000000001</v>
      </c>
      <c r="L33" s="32">
        <v>144.27517942057628</v>
      </c>
      <c r="M33" s="33">
        <f t="shared" si="1"/>
        <v>152.18164716302931</v>
      </c>
    </row>
    <row r="34" spans="1:13" x14ac:dyDescent="0.25">
      <c r="A34" s="17">
        <v>2040</v>
      </c>
      <c r="B34" s="18">
        <v>0.21034614782611605</v>
      </c>
      <c r="C34" s="32">
        <v>42.61580136924168</v>
      </c>
      <c r="D34" s="32">
        <v>-120.86880000000001</v>
      </c>
      <c r="E34" s="32">
        <v>146.32787093967281</v>
      </c>
      <c r="F34" s="33">
        <f t="shared" si="0"/>
        <v>68.074872308914479</v>
      </c>
      <c r="H34" s="17">
        <v>2040</v>
      </c>
      <c r="I34" s="18">
        <v>0.21034614782611605</v>
      </c>
      <c r="J34" s="32">
        <v>140.26980136924155</v>
      </c>
      <c r="K34" s="32">
        <v>-120.86880000000001</v>
      </c>
      <c r="L34" s="32">
        <v>146.32787093967281</v>
      </c>
      <c r="M34" s="33">
        <f t="shared" si="1"/>
        <v>165.72887230891433</v>
      </c>
    </row>
    <row r="35" spans="1:13" x14ac:dyDescent="0.25">
      <c r="A35" s="17">
        <v>2041</v>
      </c>
      <c r="B35" s="18">
        <v>0.19524856485339206</v>
      </c>
      <c r="C35" s="32">
        <v>92.090732544595809</v>
      </c>
      <c r="D35" s="32">
        <v>-120.86880000000001</v>
      </c>
      <c r="E35" s="32">
        <v>147.59989292480603</v>
      </c>
      <c r="F35" s="33">
        <f t="shared" si="0"/>
        <v>118.82182546940183</v>
      </c>
      <c r="H35" s="17">
        <v>2041</v>
      </c>
      <c r="I35" s="18">
        <v>0.19524856485339206</v>
      </c>
      <c r="J35" s="32">
        <v>206.2847325445963</v>
      </c>
      <c r="K35" s="32">
        <v>-120.86880000000001</v>
      </c>
      <c r="L35" s="32">
        <v>147.59989292480603</v>
      </c>
      <c r="M35" s="33">
        <f t="shared" si="1"/>
        <v>233.01582546940233</v>
      </c>
    </row>
    <row r="36" spans="1:13" x14ac:dyDescent="0.25">
      <c r="A36" s="17">
        <v>2042</v>
      </c>
      <c r="B36" s="18">
        <v>0.1812346100524885</v>
      </c>
      <c r="C36" s="32">
        <v>122.57181836167281</v>
      </c>
      <c r="D36" s="32">
        <v>-120.86880000000001</v>
      </c>
      <c r="E36" s="32">
        <v>149.29087109809902</v>
      </c>
      <c r="F36" s="33">
        <f t="shared" si="0"/>
        <v>150.99388945977182</v>
      </c>
      <c r="H36" s="17">
        <v>2042</v>
      </c>
      <c r="I36" s="18">
        <v>0.1812346100524885</v>
      </c>
      <c r="J36" s="32">
        <v>249.50481836167256</v>
      </c>
      <c r="K36" s="32">
        <v>-120.86880000000001</v>
      </c>
      <c r="L36" s="32">
        <v>149.29087109809902</v>
      </c>
      <c r="M36" s="33">
        <f t="shared" si="1"/>
        <v>277.92688945977159</v>
      </c>
    </row>
    <row r="37" spans="1:13" x14ac:dyDescent="0.25">
      <c r="A37" s="17">
        <v>2043</v>
      </c>
      <c r="B37" s="18">
        <v>0.16822650607209799</v>
      </c>
      <c r="C37" s="32">
        <v>299.68532314004318</v>
      </c>
      <c r="D37" s="32">
        <v>-120.86880000000001</v>
      </c>
      <c r="E37" s="32">
        <v>151.00122196283442</v>
      </c>
      <c r="F37" s="33">
        <f t="shared" si="0"/>
        <v>329.81774510287755</v>
      </c>
      <c r="H37" s="17">
        <v>2043</v>
      </c>
      <c r="I37" s="18">
        <v>0.16822650607209799</v>
      </c>
      <c r="J37" s="32">
        <v>443.29532314004337</v>
      </c>
      <c r="K37" s="32">
        <v>-120.86880000000001</v>
      </c>
      <c r="L37" s="32">
        <v>151.00122196283442</v>
      </c>
      <c r="M37" s="33">
        <f t="shared" si="1"/>
        <v>473.42774510287779</v>
      </c>
    </row>
    <row r="38" spans="1:13" x14ac:dyDescent="0.25">
      <c r="A38" s="17">
        <v>2044</v>
      </c>
      <c r="B38" s="18">
        <v>0.15612019724789697</v>
      </c>
      <c r="C38" s="32">
        <v>277.56699861413222</v>
      </c>
      <c r="D38" s="32">
        <v>-120.86880000000001</v>
      </c>
      <c r="E38" s="32">
        <v>153.14960901694269</v>
      </c>
      <c r="F38" s="33">
        <f t="shared" si="0"/>
        <v>309.84780763107489</v>
      </c>
      <c r="H38" s="17">
        <v>2044</v>
      </c>
      <c r="I38" s="18">
        <v>0.15612019724789697</v>
      </c>
      <c r="J38" s="32">
        <v>432.6899986141334</v>
      </c>
      <c r="K38" s="32">
        <v>-120.86880000000001</v>
      </c>
      <c r="L38" s="32">
        <v>153.14960901694269</v>
      </c>
      <c r="M38" s="33">
        <f t="shared" si="1"/>
        <v>464.97080763107607</v>
      </c>
    </row>
    <row r="39" spans="1:13" x14ac:dyDescent="0.25">
      <c r="A39" s="17">
        <v>2045</v>
      </c>
      <c r="B39" s="18">
        <v>0.14491467883918038</v>
      </c>
      <c r="C39" s="32">
        <v>259.36693062635078</v>
      </c>
      <c r="D39" s="32">
        <v>-120.86880000000001</v>
      </c>
      <c r="E39" s="32">
        <v>154.48093208228289</v>
      </c>
      <c r="F39" s="33">
        <f t="shared" si="0"/>
        <v>292.97906270863365</v>
      </c>
      <c r="H39" s="17">
        <v>2045</v>
      </c>
      <c r="I39" s="18">
        <v>0.14491467883918038</v>
      </c>
      <c r="J39" s="32">
        <v>429.91193062635045</v>
      </c>
      <c r="K39" s="32">
        <v>-120.86880000000001</v>
      </c>
      <c r="L39" s="32">
        <v>154.48093208228289</v>
      </c>
      <c r="M39" s="33">
        <f t="shared" si="1"/>
        <v>463.52406270863332</v>
      </c>
    </row>
    <row r="40" spans="1:13" x14ac:dyDescent="0.25">
      <c r="A40" s="17">
        <v>2046</v>
      </c>
      <c r="B40" s="18">
        <v>0.13451343588630835</v>
      </c>
      <c r="C40" s="32">
        <v>273.50979778657745</v>
      </c>
      <c r="D40" s="32">
        <v>-120.86880000000001</v>
      </c>
      <c r="E40" s="32">
        <v>156.25074288068356</v>
      </c>
      <c r="F40" s="33">
        <f t="shared" si="0"/>
        <v>308.89174066726099</v>
      </c>
      <c r="H40" s="17">
        <v>2046</v>
      </c>
      <c r="I40" s="18">
        <v>0.13451343588630835</v>
      </c>
      <c r="J40" s="32">
        <v>462.59679778657772</v>
      </c>
      <c r="K40" s="32">
        <v>-120.86880000000001</v>
      </c>
      <c r="L40" s="32">
        <v>156.25074288068356</v>
      </c>
      <c r="M40" s="33">
        <f t="shared" si="1"/>
        <v>497.97874066726126</v>
      </c>
    </row>
    <row r="41" spans="1:13" x14ac:dyDescent="0.25">
      <c r="A41" s="17">
        <v>2047</v>
      </c>
      <c r="B41" s="18">
        <v>0.12485874156350797</v>
      </c>
      <c r="C41" s="32">
        <v>283.11408226670289</v>
      </c>
      <c r="D41" s="32">
        <v>-120.86880000000001</v>
      </c>
      <c r="E41" s="32">
        <v>158.04082951649613</v>
      </c>
      <c r="F41" s="33">
        <f t="shared" si="0"/>
        <v>320.28611178319898</v>
      </c>
      <c r="H41" s="17">
        <v>2047</v>
      </c>
      <c r="I41" s="18">
        <v>0.12485874156350797</v>
      </c>
      <c r="J41" s="32">
        <v>496.43608226670358</v>
      </c>
      <c r="K41" s="32">
        <v>-120.86880000000001</v>
      </c>
      <c r="L41" s="32">
        <v>158.04082951649613</v>
      </c>
      <c r="M41" s="33">
        <f t="shared" si="1"/>
        <v>533.60811178319966</v>
      </c>
    </row>
    <row r="42" spans="1:13" x14ac:dyDescent="0.25">
      <c r="A42" s="17">
        <v>2048</v>
      </c>
      <c r="B42" s="18">
        <v>0.11587336512038617</v>
      </c>
      <c r="C42" s="32">
        <v>315.07209169174746</v>
      </c>
      <c r="D42" s="32">
        <v>-120.86880000000001</v>
      </c>
      <c r="E42" s="32">
        <v>160.28937338746789</v>
      </c>
      <c r="F42" s="33">
        <f t="shared" si="0"/>
        <v>354.49266507921533</v>
      </c>
      <c r="H42" s="17">
        <v>2048</v>
      </c>
      <c r="I42" s="18">
        <v>0.11587336512038617</v>
      </c>
      <c r="J42" s="32">
        <v>552.78709169174783</v>
      </c>
      <c r="K42" s="32">
        <v>-120.86880000000001</v>
      </c>
      <c r="L42" s="32">
        <v>160.28937338746789</v>
      </c>
      <c r="M42" s="33">
        <f t="shared" si="1"/>
        <v>592.20766507921576</v>
      </c>
    </row>
    <row r="43" spans="1:13" x14ac:dyDescent="0.25">
      <c r="A43" s="17">
        <v>2049</v>
      </c>
      <c r="B43" s="18">
        <v>0.10755656083224707</v>
      </c>
      <c r="C43" s="32">
        <v>331.80017936212249</v>
      </c>
      <c r="D43" s="32">
        <v>-120.86880000000001</v>
      </c>
      <c r="E43" s="32">
        <v>161.68276212211399</v>
      </c>
      <c r="F43" s="33">
        <f t="shared" si="0"/>
        <v>372.61414148423648</v>
      </c>
      <c r="H43" s="17">
        <v>2049</v>
      </c>
      <c r="I43" s="18">
        <v>0.10755656083224707</v>
      </c>
      <c r="J43" s="32">
        <v>594.63117936212223</v>
      </c>
      <c r="K43" s="32">
        <v>-120.86880000000001</v>
      </c>
      <c r="L43" s="32">
        <v>161.68276212211399</v>
      </c>
      <c r="M43" s="33">
        <f t="shared" si="1"/>
        <v>635.44514148423616</v>
      </c>
    </row>
    <row r="44" spans="1:13" x14ac:dyDescent="0.25">
      <c r="A44" s="17">
        <v>2050</v>
      </c>
      <c r="B44" s="18">
        <v>9.983669470582747E-2</v>
      </c>
      <c r="C44" s="32">
        <v>352.01104195516405</v>
      </c>
      <c r="D44" s="32">
        <v>-87.629880000000071</v>
      </c>
      <c r="E44" s="32">
        <v>118.68886837830685</v>
      </c>
      <c r="F44" s="33">
        <f t="shared" si="0"/>
        <v>383.07003033347081</v>
      </c>
      <c r="H44" s="17">
        <v>2050</v>
      </c>
      <c r="I44" s="18">
        <v>9.983669470582747E-2</v>
      </c>
      <c r="J44" s="32">
        <v>620.49266643241765</v>
      </c>
      <c r="K44" s="32">
        <v>-87.629880000000071</v>
      </c>
      <c r="L44" s="32">
        <v>118.68886837830685</v>
      </c>
      <c r="M44" s="33">
        <f t="shared" si="1"/>
        <v>651.55165481072447</v>
      </c>
    </row>
    <row r="45" spans="1:13" ht="15.75" thickBot="1" x14ac:dyDescent="0.3">
      <c r="A45" s="19">
        <v>2051</v>
      </c>
      <c r="B45" s="20">
        <v>9.267092153802145E-2</v>
      </c>
      <c r="C45" s="34">
        <v>13.009372644364348</v>
      </c>
      <c r="D45" s="34">
        <v>-12.086879999999999</v>
      </c>
      <c r="E45" s="34">
        <v>16.516892137585817</v>
      </c>
      <c r="F45" s="35">
        <f t="shared" si="0"/>
        <v>17.439384781950167</v>
      </c>
      <c r="H45" s="19">
        <v>2051</v>
      </c>
      <c r="I45" s="20">
        <v>9.267092153802145E-2</v>
      </c>
      <c r="J45" s="34">
        <v>13.009372644364348</v>
      </c>
      <c r="K45" s="34">
        <v>-12.086879999999999</v>
      </c>
      <c r="L45" s="34">
        <v>16.516892137585817</v>
      </c>
      <c r="M45" s="35">
        <f t="shared" si="1"/>
        <v>17.439384781950167</v>
      </c>
    </row>
    <row r="46" spans="1:13" ht="43.5" thickBot="1" x14ac:dyDescent="0.3">
      <c r="B46" s="37" t="s">
        <v>23</v>
      </c>
      <c r="C46" s="38">
        <f>SUMPRODUCT(C13:C45,$B$13:$B$45)</f>
        <v>64.949484588644069</v>
      </c>
      <c r="D46" s="38">
        <f t="shared" ref="D46:F46" si="2">SUMPRODUCT(D13:D45,$B$13:$B$45)</f>
        <v>-1321.3436471873354</v>
      </c>
      <c r="E46" s="38">
        <f t="shared" si="2"/>
        <v>1432.3209307448985</v>
      </c>
      <c r="F46" s="39">
        <f t="shared" si="2"/>
        <v>175.92676814620702</v>
      </c>
      <c r="I46" s="37" t="s">
        <v>23</v>
      </c>
      <c r="J46" s="38">
        <f>SUMPRODUCT(J13:J45,$I$13:$I$45)</f>
        <v>522.55975314524949</v>
      </c>
      <c r="K46" s="38">
        <f t="shared" ref="K46:M46" si="3">SUMPRODUCT(K13:K45,$I$13:$I$45)</f>
        <v>-1321.3436471873354</v>
      </c>
      <c r="L46" s="38">
        <f t="shared" si="3"/>
        <v>1432.3209307448985</v>
      </c>
      <c r="M46" s="39">
        <f t="shared" si="3"/>
        <v>633.53703670281254</v>
      </c>
    </row>
  </sheetData>
  <mergeCells count="2">
    <mergeCell ref="C8:F8"/>
    <mergeCell ref="J8:M8"/>
  </mergeCells>
  <pageMargins left="0.7" right="0.7" top="0.75" bottom="0.75" header="0.3" footer="0.3"/>
  <pageSetup scale="14" orientation="portrait" r:id="rId1"/>
  <ignoredErrors>
    <ignoredError sqref="F13:F45 M13:M45" formulaRange="1"/>
  </ignoredErrors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9A96174B41D54586A8E910B264B948" ma:contentTypeVersion="" ma:contentTypeDescription="Create a new document." ma:contentTypeScope="" ma:versionID="46c3d15489d8883efbc8f4cddf571d61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AB7B6469-A640-493B-A364-7AE5F4C66F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3CAAB6-38D2-49DE-9F2F-07F534F6EB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CC5A9E-18B7-42F9-A2F4-E27E6023EEAE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c85253b9-0a55-49a1-98ad-b5b6252d7079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Annual and CPVRR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