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Data" sheetId="1" r:id="rId1"/>
  </sheets>
  <definedNames>
    <definedName name="_xlnm.Print_Area" localSheetId="0">Data!$A$1:$Q$50</definedName>
  </definedNames>
  <calcPr calcId="162913" calcMode="autoNoTable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13" i="1"/>
  <c r="N13" i="1"/>
  <c r="O13" i="1"/>
  <c r="M14" i="1"/>
  <c r="N14" i="1"/>
  <c r="P14" i="1" s="1"/>
  <c r="O14" i="1"/>
  <c r="M15" i="1"/>
  <c r="N15" i="1"/>
  <c r="O15" i="1"/>
  <c r="M16" i="1"/>
  <c r="N16" i="1"/>
  <c r="O16" i="1"/>
  <c r="M17" i="1"/>
  <c r="P17" i="1" s="1"/>
  <c r="N17" i="1"/>
  <c r="O17" i="1"/>
  <c r="M18" i="1"/>
  <c r="N18" i="1"/>
  <c r="O18" i="1"/>
  <c r="M19" i="1"/>
  <c r="N19" i="1"/>
  <c r="O19" i="1"/>
  <c r="P19" i="1" s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P35" i="1" s="1"/>
  <c r="M36" i="1"/>
  <c r="N36" i="1"/>
  <c r="P36" i="1" s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N44" i="1"/>
  <c r="O44" i="1"/>
  <c r="N12" i="1"/>
  <c r="O12" i="1"/>
  <c r="M12" i="1"/>
  <c r="P21" i="1"/>
  <c r="J45" i="1"/>
  <c r="I45" i="1"/>
  <c r="H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D45" i="1"/>
  <c r="E45" i="1"/>
  <c r="C45" i="1"/>
  <c r="P37" i="1"/>
  <c r="O45" i="1"/>
  <c r="P33" i="1"/>
  <c r="P29" i="1"/>
  <c r="P13" i="1"/>
  <c r="P25" i="1"/>
  <c r="P43" i="1"/>
  <c r="P42" i="1"/>
  <c r="P39" i="1"/>
  <c r="P38" i="1"/>
  <c r="P34" i="1"/>
  <c r="P31" i="1"/>
  <c r="P30" i="1"/>
  <c r="P27" i="1"/>
  <c r="P26" i="1"/>
  <c r="P23" i="1"/>
  <c r="P22" i="1"/>
  <c r="P18" i="1"/>
  <c r="P44" i="1"/>
  <c r="P41" i="1"/>
  <c r="K45" i="1"/>
  <c r="F45" i="1"/>
  <c r="N45" i="1"/>
  <c r="P40" i="1"/>
  <c r="P32" i="1"/>
  <c r="P28" i="1"/>
  <c r="P24" i="1"/>
  <c r="P20" i="1"/>
  <c r="P16" i="1"/>
  <c r="P15" i="1"/>
  <c r="P12" i="1"/>
  <c r="M45" i="1"/>
  <c r="P45" i="1" l="1"/>
</calcChain>
</file>

<file path=xl/sharedStrings.xml><?xml version="1.0" encoding="utf-8"?>
<sst xmlns="http://schemas.openxmlformats.org/spreadsheetml/2006/main" count="53" uniqueCount="23">
  <si>
    <t>Florida Power &amp; Light Company</t>
  </si>
  <si>
    <t>Docket No. 20190061-EI</t>
  </si>
  <si>
    <t>Staff's Ninth Set of Interrogatories</t>
  </si>
  <si>
    <t>Attachment No. 2</t>
  </si>
  <si>
    <t>This response is the amended version of Staff's First Set of Interrogatories, No. 28</t>
  </si>
  <si>
    <t>No ST Plan</t>
  </si>
  <si>
    <t>FPL SolarTogether Plan</t>
  </si>
  <si>
    <t>Difference</t>
  </si>
  <si>
    <r>
      <t>CO</t>
    </r>
    <r>
      <rPr>
        <vertAlign val="subscript"/>
        <sz val="11"/>
        <rFont val="Times New Roman"/>
        <family val="1"/>
      </rPr>
      <t>2</t>
    </r>
  </si>
  <si>
    <r>
      <t>NO</t>
    </r>
    <r>
      <rPr>
        <vertAlign val="subscript"/>
        <sz val="11"/>
        <rFont val="Times New Roman"/>
        <family val="1"/>
      </rPr>
      <t>X</t>
    </r>
  </si>
  <si>
    <r>
      <t>SO</t>
    </r>
    <r>
      <rPr>
        <vertAlign val="subscript"/>
        <sz val="11"/>
        <rFont val="Times New Roman"/>
        <family val="1"/>
      </rPr>
      <t>2</t>
    </r>
  </si>
  <si>
    <t>Total</t>
  </si>
  <si>
    <t>Discount</t>
  </si>
  <si>
    <t>Emission</t>
  </si>
  <si>
    <t>Year</t>
  </si>
  <si>
    <t>Factor</t>
  </si>
  <si>
    <t>(Millions)</t>
  </si>
  <si>
    <t>CPVRR Thru 2051</t>
  </si>
  <si>
    <t xml:space="preserve"> - Negative ( ) Indicates Savings to FPL Customers.</t>
  </si>
  <si>
    <t>Note:</t>
  </si>
  <si>
    <r>
      <t>Please refer to FPL's response to Data Request No. 33 for the $/ton for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. The $/ton forecast for NO</t>
    </r>
    <r>
      <rPr>
        <vertAlign val="subscript"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 xml:space="preserve"> is $125/ton and $0/ton for SO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.</t>
    </r>
  </si>
  <si>
    <t>Tab 1 of 1</t>
  </si>
  <si>
    <t>Interrogatory No. 233 Part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</si>
</sst>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1"/>
      <color theme="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6" fontId="2" fillId="0" borderId="8" xfId="0" applyNumberFormat="1" applyFont="1" applyBorder="1" applyAlignment="1">
      <alignment horizontal="center" vertical="center"/>
    </xf>
    <xf numFmtId="6" fontId="2" fillId="0" borderId="10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center" vertical="center"/>
    </xf>
    <xf numFmtId="6" fontId="4" fillId="0" borderId="15" xfId="1" applyNumberFormat="1" applyFont="1" applyBorder="1" applyAlignment="1">
      <alignment horizontal="center" vertical="center" wrapText="1"/>
    </xf>
    <xf numFmtId="6" fontId="4" fillId="0" borderId="14" xfId="1" applyNumberFormat="1" applyFont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>
      <alignment horizontal="center"/>
    </xf>
    <xf numFmtId="6" fontId="4" fillId="0" borderId="19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6" fontId="2" fillId="0" borderId="22" xfId="0" applyNumberFormat="1" applyFont="1" applyBorder="1" applyAlignment="1">
      <alignment horizontal="center" vertical="center"/>
    </xf>
    <xf numFmtId="6" fontId="2" fillId="0" borderId="23" xfId="0" applyNumberFormat="1" applyFont="1" applyBorder="1" applyAlignment="1">
      <alignment horizontal="center" vertical="center"/>
    </xf>
    <xf numFmtId="6" fontId="2" fillId="0" borderId="24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6" fontId="2" fillId="0" borderId="25" xfId="0" applyNumberFormat="1" applyFont="1" applyBorder="1" applyAlignment="1">
      <alignment horizontal="center" vertical="center"/>
    </xf>
    <xf numFmtId="6" fontId="2" fillId="0" borderId="9" xfId="0" applyNumberFormat="1" applyFont="1" applyBorder="1" applyAlignment="1">
      <alignment horizontal="center" vertical="center"/>
    </xf>
    <xf numFmtId="6" fontId="2" fillId="0" borderId="11" xfId="0" applyNumberFormat="1" applyFont="1" applyBorder="1" applyAlignment="1">
      <alignment horizontal="center" vertical="center"/>
    </xf>
    <xf numFmtId="0" fontId="7" fillId="0" borderId="0" xfId="2" quotePrefix="1" applyNumberFormat="1" applyFont="1" applyAlignment="1"/>
    <xf numFmtId="5" fontId="2" fillId="0" borderId="7" xfId="0" applyNumberFormat="1" applyFont="1" applyBorder="1" applyAlignment="1">
      <alignment horizontal="center" vertical="center"/>
    </xf>
    <xf numFmtId="5" fontId="2" fillId="0" borderId="8" xfId="0" applyNumberFormat="1" applyFont="1" applyBorder="1" applyAlignment="1">
      <alignment horizontal="center" vertical="center"/>
    </xf>
    <xf numFmtId="5" fontId="2" fillId="0" borderId="22" xfId="0" applyNumberFormat="1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11" xfId="0" applyNumberFormat="1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center" vertical="center"/>
    </xf>
    <xf numFmtId="5" fontId="2" fillId="0" borderId="24" xfId="0" applyNumberFormat="1" applyFont="1" applyBorder="1" applyAlignment="1">
      <alignment horizontal="center" vertical="center"/>
    </xf>
    <xf numFmtId="5" fontId="4" fillId="0" borderId="13" xfId="1" applyNumberFormat="1" applyFont="1" applyBorder="1" applyAlignment="1">
      <alignment horizontal="center" vertical="center" wrapText="1"/>
    </xf>
    <xf numFmtId="5" fontId="4" fillId="0" borderId="20" xfId="1" applyNumberFormat="1" applyFont="1" applyBorder="1" applyAlignment="1">
      <alignment horizontal="center" vertical="center" wrapText="1"/>
    </xf>
    <xf numFmtId="5" fontId="4" fillId="0" borderId="18" xfId="1" applyNumberFormat="1" applyFont="1" applyBorder="1" applyAlignment="1">
      <alignment horizontal="center" vertical="center" wrapText="1"/>
    </xf>
    <xf numFmtId="7" fontId="2" fillId="0" borderId="10" xfId="0" applyNumberFormat="1" applyFont="1" applyBorder="1" applyAlignment="1">
      <alignment horizontal="center" vertical="center"/>
    </xf>
    <xf numFmtId="7" fontId="2" fillId="0" borderId="12" xfId="0" applyNumberFormat="1" applyFont="1" applyBorder="1" applyAlignment="1">
      <alignment horizontal="center" vertical="center"/>
    </xf>
    <xf numFmtId="7" fontId="2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0" xfId="0" applyAlignment="1">
      <alignment vertical="center" wrapText="1"/>
    </xf>
  </cellXfs>
  <cellStyles count="3">
    <cellStyle name="Normal" xfId="0" builtinId="0"/>
    <cellStyle name="Normal 2" xfId="2"/>
    <cellStyle name="Normal 9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Normal="100" workbookViewId="0"/>
  </sheetViews>
  <sheetFormatPr defaultColWidth="9.1796875" defaultRowHeight="14" x14ac:dyDescent="0.3"/>
  <cols>
    <col min="1" max="1" width="5.26953125" style="1" bestFit="1" customWidth="1"/>
    <col min="2" max="6" width="9.1796875" style="1"/>
    <col min="7" max="7" width="3.7265625" style="1" customWidth="1"/>
    <col min="8" max="11" width="9.1796875" style="1"/>
    <col min="12" max="12" width="3.7265625" style="1" customWidth="1"/>
    <col min="13" max="13" width="11" style="1" bestFit="1" customWidth="1"/>
    <col min="14" max="14" width="9.81640625" style="1" bestFit="1" customWidth="1"/>
    <col min="15" max="15" width="9.453125" style="1" bestFit="1" customWidth="1"/>
    <col min="16" max="16384" width="9.1796875" style="1"/>
  </cols>
  <sheetData>
    <row r="1" spans="1:16" x14ac:dyDescent="0.3">
      <c r="A1" s="47" t="s">
        <v>0</v>
      </c>
      <c r="B1" s="47"/>
      <c r="C1" s="47"/>
    </row>
    <row r="2" spans="1:16" ht="14.5" x14ac:dyDescent="0.3">
      <c r="A2" s="47" t="s">
        <v>1</v>
      </c>
      <c r="B2" s="47"/>
      <c r="C2" s="49"/>
    </row>
    <row r="3" spans="1:16" x14ac:dyDescent="0.3">
      <c r="A3" s="47" t="s">
        <v>2</v>
      </c>
      <c r="B3" s="48"/>
      <c r="C3" s="48"/>
    </row>
    <row r="4" spans="1:16" ht="14.5" x14ac:dyDescent="0.3">
      <c r="A4" s="48" t="s">
        <v>22</v>
      </c>
      <c r="B4" s="48"/>
      <c r="C4" s="49"/>
    </row>
    <row r="5" spans="1:16" ht="14.5" x14ac:dyDescent="0.3">
      <c r="A5" s="48" t="s">
        <v>3</v>
      </c>
      <c r="B5" s="48"/>
      <c r="C5" s="50"/>
    </row>
    <row r="6" spans="1:16" ht="14.5" x14ac:dyDescent="0.3">
      <c r="A6" s="48" t="s">
        <v>21</v>
      </c>
      <c r="B6" s="48"/>
      <c r="C6" s="49"/>
      <c r="E6" s="1" t="s">
        <v>4</v>
      </c>
    </row>
    <row r="7" spans="1:16" ht="15" thickBot="1" x14ac:dyDescent="0.35">
      <c r="A7" s="48"/>
      <c r="B7" s="54"/>
      <c r="C7" s="54"/>
    </row>
    <row r="8" spans="1:16" ht="14.5" thickBot="1" x14ac:dyDescent="0.35">
      <c r="C8" s="51" t="s">
        <v>5</v>
      </c>
      <c r="D8" s="52"/>
      <c r="E8" s="52"/>
      <c r="F8" s="53"/>
      <c r="H8" s="51" t="s">
        <v>6</v>
      </c>
      <c r="I8" s="52"/>
      <c r="J8" s="52"/>
      <c r="K8" s="53"/>
      <c r="M8" s="51" t="s">
        <v>7</v>
      </c>
      <c r="N8" s="52"/>
      <c r="O8" s="52"/>
      <c r="P8" s="53"/>
    </row>
    <row r="9" spans="1:16" ht="17" x14ac:dyDescent="0.45">
      <c r="A9" s="2"/>
      <c r="B9" s="3"/>
      <c r="C9" s="3" t="s">
        <v>8</v>
      </c>
      <c r="D9" s="3" t="s">
        <v>9</v>
      </c>
      <c r="E9" s="3" t="s">
        <v>10</v>
      </c>
      <c r="F9" s="19" t="s">
        <v>11</v>
      </c>
      <c r="H9" s="2" t="s">
        <v>8</v>
      </c>
      <c r="I9" s="3" t="s">
        <v>9</v>
      </c>
      <c r="J9" s="3" t="s">
        <v>10</v>
      </c>
      <c r="K9" s="19" t="s">
        <v>11</v>
      </c>
      <c r="M9" s="2" t="s">
        <v>8</v>
      </c>
      <c r="N9" s="3" t="s">
        <v>9</v>
      </c>
      <c r="O9" s="3" t="s">
        <v>10</v>
      </c>
      <c r="P9" s="19" t="s">
        <v>11</v>
      </c>
    </row>
    <row r="10" spans="1:16" x14ac:dyDescent="0.3">
      <c r="A10" s="4"/>
      <c r="B10" s="5" t="s">
        <v>12</v>
      </c>
      <c r="C10" s="5" t="s">
        <v>13</v>
      </c>
      <c r="D10" s="5" t="s">
        <v>13</v>
      </c>
      <c r="E10" s="5" t="s">
        <v>13</v>
      </c>
      <c r="F10" s="20" t="s">
        <v>13</v>
      </c>
      <c r="H10" s="4" t="s">
        <v>13</v>
      </c>
      <c r="I10" s="5" t="s">
        <v>13</v>
      </c>
      <c r="J10" s="5" t="s">
        <v>13</v>
      </c>
      <c r="K10" s="20" t="s">
        <v>13</v>
      </c>
      <c r="M10" s="4" t="s">
        <v>13</v>
      </c>
      <c r="N10" s="5" t="s">
        <v>13</v>
      </c>
      <c r="O10" s="5" t="s">
        <v>13</v>
      </c>
      <c r="P10" s="20" t="s">
        <v>13</v>
      </c>
    </row>
    <row r="11" spans="1:16" ht="14.5" thickBot="1" x14ac:dyDescent="0.35">
      <c r="A11" s="6" t="s">
        <v>14</v>
      </c>
      <c r="B11" s="7" t="s">
        <v>15</v>
      </c>
      <c r="C11" s="7" t="s">
        <v>16</v>
      </c>
      <c r="D11" s="7" t="s">
        <v>16</v>
      </c>
      <c r="E11" s="7" t="s">
        <v>16</v>
      </c>
      <c r="F11" s="21" t="s">
        <v>16</v>
      </c>
      <c r="H11" s="6" t="s">
        <v>16</v>
      </c>
      <c r="I11" s="7" t="s">
        <v>16</v>
      </c>
      <c r="J11" s="7" t="s">
        <v>16</v>
      </c>
      <c r="K11" s="21" t="s">
        <v>16</v>
      </c>
      <c r="M11" s="6" t="s">
        <v>16</v>
      </c>
      <c r="N11" s="7" t="s">
        <v>16</v>
      </c>
      <c r="O11" s="7" t="s">
        <v>16</v>
      </c>
      <c r="P11" s="21" t="s">
        <v>16</v>
      </c>
    </row>
    <row r="12" spans="1:16" x14ac:dyDescent="0.3">
      <c r="A12" s="8">
        <v>2019</v>
      </c>
      <c r="B12" s="9">
        <v>1.0063458385698116</v>
      </c>
      <c r="C12" s="14">
        <v>0</v>
      </c>
      <c r="D12" s="14">
        <v>0.91</v>
      </c>
      <c r="E12" s="14">
        <v>0</v>
      </c>
      <c r="F12" s="24">
        <f>SUM(C12:E12)</f>
        <v>0.91</v>
      </c>
      <c r="H12" s="27">
        <v>0</v>
      </c>
      <c r="I12" s="14">
        <v>0.91</v>
      </c>
      <c r="J12" s="14">
        <v>0</v>
      </c>
      <c r="K12" s="28">
        <f>SUM(H12:J12)</f>
        <v>0.91</v>
      </c>
      <c r="M12" s="32">
        <f>H12-C12</f>
        <v>0</v>
      </c>
      <c r="N12" s="46">
        <f t="shared" ref="N12:O12" si="0">I12-D12</f>
        <v>0</v>
      </c>
      <c r="O12" s="33">
        <f t="shared" si="0"/>
        <v>0</v>
      </c>
      <c r="P12" s="34">
        <f>SUM(M12:O12)</f>
        <v>0</v>
      </c>
    </row>
    <row r="13" spans="1:16" x14ac:dyDescent="0.3">
      <c r="A13" s="10">
        <v>2020</v>
      </c>
      <c r="B13" s="11">
        <v>0.93392482840834401</v>
      </c>
      <c r="C13" s="15">
        <v>0</v>
      </c>
      <c r="D13" s="15">
        <v>0.83</v>
      </c>
      <c r="E13" s="15">
        <v>0</v>
      </c>
      <c r="F13" s="25">
        <f t="shared" ref="F13:F44" si="1">SUM(C13:E13)</f>
        <v>0.83</v>
      </c>
      <c r="H13" s="29">
        <v>0</v>
      </c>
      <c r="I13" s="15">
        <v>0.81499999999999995</v>
      </c>
      <c r="J13" s="15">
        <v>0</v>
      </c>
      <c r="K13" s="25">
        <f t="shared" ref="K13:K44" si="2">SUM(H13:J13)</f>
        <v>0.81499999999999995</v>
      </c>
      <c r="M13" s="35">
        <f t="shared" ref="M13:M44" si="3">H13-C13</f>
        <v>0</v>
      </c>
      <c r="N13" s="44">
        <f t="shared" ref="N13:N44" si="4">I13-D13</f>
        <v>-1.5000000000000013E-2</v>
      </c>
      <c r="O13" s="36">
        <f t="shared" ref="O13:O44" si="5">J13-E13</f>
        <v>0</v>
      </c>
      <c r="P13" s="37">
        <f t="shared" ref="P13:P44" si="6">SUM(M13:O13)</f>
        <v>-1.5000000000000013E-2</v>
      </c>
    </row>
    <row r="14" spans="1:16" x14ac:dyDescent="0.3">
      <c r="A14" s="10">
        <v>2021</v>
      </c>
      <c r="B14" s="11">
        <v>0.86689242618513873</v>
      </c>
      <c r="C14" s="15">
        <v>0</v>
      </c>
      <c r="D14" s="15">
        <v>0.82399999999999995</v>
      </c>
      <c r="E14" s="15">
        <v>0</v>
      </c>
      <c r="F14" s="25">
        <f t="shared" si="1"/>
        <v>0.82399999999999995</v>
      </c>
      <c r="H14" s="29">
        <v>0</v>
      </c>
      <c r="I14" s="15">
        <v>0.79400000000000004</v>
      </c>
      <c r="J14" s="15">
        <v>0</v>
      </c>
      <c r="K14" s="25">
        <f t="shared" si="2"/>
        <v>0.79400000000000004</v>
      </c>
      <c r="M14" s="35">
        <f t="shared" si="3"/>
        <v>0</v>
      </c>
      <c r="N14" s="44">
        <f t="shared" si="4"/>
        <v>-2.9999999999999916E-2</v>
      </c>
      <c r="O14" s="36">
        <f t="shared" si="5"/>
        <v>0</v>
      </c>
      <c r="P14" s="37">
        <f t="shared" si="6"/>
        <v>-2.9999999999999916E-2</v>
      </c>
    </row>
    <row r="15" spans="1:16" x14ac:dyDescent="0.3">
      <c r="A15" s="10">
        <v>2022</v>
      </c>
      <c r="B15" s="11">
        <v>0.80467127087510482</v>
      </c>
      <c r="C15" s="15">
        <v>0</v>
      </c>
      <c r="D15" s="15">
        <v>0.77200000000000002</v>
      </c>
      <c r="E15" s="15">
        <v>0</v>
      </c>
      <c r="F15" s="25">
        <f t="shared" si="1"/>
        <v>0.77200000000000002</v>
      </c>
      <c r="H15" s="29">
        <v>0</v>
      </c>
      <c r="I15" s="15">
        <v>0.74099999999999999</v>
      </c>
      <c r="J15" s="15">
        <v>0</v>
      </c>
      <c r="K15" s="25">
        <f t="shared" si="2"/>
        <v>0.74099999999999999</v>
      </c>
      <c r="M15" s="35">
        <f t="shared" si="3"/>
        <v>0</v>
      </c>
      <c r="N15" s="44">
        <f t="shared" si="4"/>
        <v>-3.1000000000000028E-2</v>
      </c>
      <c r="O15" s="36">
        <f t="shared" si="5"/>
        <v>0</v>
      </c>
      <c r="P15" s="37">
        <f t="shared" si="6"/>
        <v>-3.1000000000000028E-2</v>
      </c>
    </row>
    <row r="16" spans="1:16" x14ac:dyDescent="0.3">
      <c r="A16" s="10">
        <v>2023</v>
      </c>
      <c r="B16" s="11">
        <v>0.74691603550066443</v>
      </c>
      <c r="C16" s="15">
        <v>0</v>
      </c>
      <c r="D16" s="15">
        <v>0.77900000000000003</v>
      </c>
      <c r="E16" s="15">
        <v>0</v>
      </c>
      <c r="F16" s="25">
        <f t="shared" si="1"/>
        <v>0.77900000000000003</v>
      </c>
      <c r="H16" s="29">
        <v>0</v>
      </c>
      <c r="I16" s="15">
        <v>0.74099999999999999</v>
      </c>
      <c r="J16" s="15">
        <v>0</v>
      </c>
      <c r="K16" s="25">
        <f t="shared" si="2"/>
        <v>0.74099999999999999</v>
      </c>
      <c r="M16" s="35">
        <f t="shared" si="3"/>
        <v>0</v>
      </c>
      <c r="N16" s="44">
        <f t="shared" si="4"/>
        <v>-3.8000000000000034E-2</v>
      </c>
      <c r="O16" s="36">
        <f t="shared" si="5"/>
        <v>0</v>
      </c>
      <c r="P16" s="37">
        <f t="shared" si="6"/>
        <v>-3.8000000000000034E-2</v>
      </c>
    </row>
    <row r="17" spans="1:16" x14ac:dyDescent="0.3">
      <c r="A17" s="10">
        <v>2024</v>
      </c>
      <c r="B17" s="11">
        <v>0.69316471888208397</v>
      </c>
      <c r="C17" s="15">
        <v>0</v>
      </c>
      <c r="D17" s="15">
        <v>0.76800000000000002</v>
      </c>
      <c r="E17" s="15">
        <v>0</v>
      </c>
      <c r="F17" s="25">
        <f t="shared" si="1"/>
        <v>0.76800000000000002</v>
      </c>
      <c r="H17" s="29">
        <v>0</v>
      </c>
      <c r="I17" s="15">
        <v>0.73399999999999999</v>
      </c>
      <c r="J17" s="15">
        <v>0</v>
      </c>
      <c r="K17" s="25">
        <f t="shared" si="2"/>
        <v>0.73399999999999999</v>
      </c>
      <c r="M17" s="35">
        <f t="shared" si="3"/>
        <v>0</v>
      </c>
      <c r="N17" s="44">
        <f t="shared" si="4"/>
        <v>-3.400000000000003E-2</v>
      </c>
      <c r="O17" s="36">
        <f t="shared" si="5"/>
        <v>0</v>
      </c>
      <c r="P17" s="37">
        <f t="shared" si="6"/>
        <v>-3.400000000000003E-2</v>
      </c>
    </row>
    <row r="18" spans="1:16" x14ac:dyDescent="0.3">
      <c r="A18" s="10">
        <v>2025</v>
      </c>
      <c r="B18" s="11">
        <v>0.64341286002827602</v>
      </c>
      <c r="C18" s="15">
        <v>0</v>
      </c>
      <c r="D18" s="15">
        <v>0.73699999999999999</v>
      </c>
      <c r="E18" s="15">
        <v>0</v>
      </c>
      <c r="F18" s="25">
        <f t="shared" si="1"/>
        <v>0.73699999999999999</v>
      </c>
      <c r="H18" s="29">
        <v>0</v>
      </c>
      <c r="I18" s="15">
        <v>0.71399999999999997</v>
      </c>
      <c r="J18" s="15">
        <v>0</v>
      </c>
      <c r="K18" s="25">
        <f t="shared" si="2"/>
        <v>0.71399999999999997</v>
      </c>
      <c r="M18" s="35">
        <f t="shared" si="3"/>
        <v>0</v>
      </c>
      <c r="N18" s="44">
        <f t="shared" si="4"/>
        <v>-2.300000000000002E-2</v>
      </c>
      <c r="O18" s="36">
        <f t="shared" si="5"/>
        <v>0</v>
      </c>
      <c r="P18" s="37">
        <f t="shared" si="6"/>
        <v>-2.300000000000002E-2</v>
      </c>
    </row>
    <row r="19" spans="1:16" x14ac:dyDescent="0.3">
      <c r="A19" s="10">
        <v>2026</v>
      </c>
      <c r="B19" s="11">
        <v>0.59723193805567742</v>
      </c>
      <c r="C19" s="15">
        <v>19.338999999999999</v>
      </c>
      <c r="D19" s="15">
        <v>0.69799999999999995</v>
      </c>
      <c r="E19" s="15">
        <v>0</v>
      </c>
      <c r="F19" s="25">
        <f t="shared" si="1"/>
        <v>20.036999999999999</v>
      </c>
      <c r="H19" s="29">
        <v>18.652000000000001</v>
      </c>
      <c r="I19" s="15">
        <v>0.68100000000000005</v>
      </c>
      <c r="J19" s="15">
        <v>0</v>
      </c>
      <c r="K19" s="25">
        <f t="shared" si="2"/>
        <v>19.333000000000002</v>
      </c>
      <c r="M19" s="35">
        <f t="shared" si="3"/>
        <v>-0.68699999999999761</v>
      </c>
      <c r="N19" s="44">
        <f t="shared" si="4"/>
        <v>-1.6999999999999904E-2</v>
      </c>
      <c r="O19" s="36">
        <f t="shared" si="5"/>
        <v>0</v>
      </c>
      <c r="P19" s="37">
        <f t="shared" si="6"/>
        <v>-0.70399999999999752</v>
      </c>
    </row>
    <row r="20" spans="1:16" x14ac:dyDescent="0.3">
      <c r="A20" s="10">
        <v>2027</v>
      </c>
      <c r="B20" s="11">
        <v>0.55436564916974984</v>
      </c>
      <c r="C20" s="15">
        <v>31.587</v>
      </c>
      <c r="D20" s="15">
        <v>0.71099999999999997</v>
      </c>
      <c r="E20" s="15">
        <v>0</v>
      </c>
      <c r="F20" s="25">
        <f t="shared" si="1"/>
        <v>32.298000000000002</v>
      </c>
      <c r="H20" s="29">
        <v>30.419</v>
      </c>
      <c r="I20" s="15">
        <v>0.69</v>
      </c>
      <c r="J20" s="15">
        <v>0</v>
      </c>
      <c r="K20" s="25">
        <f t="shared" si="2"/>
        <v>31.109000000000002</v>
      </c>
      <c r="M20" s="35">
        <f t="shared" si="3"/>
        <v>-1.1679999999999993</v>
      </c>
      <c r="N20" s="44">
        <f t="shared" si="4"/>
        <v>-2.1000000000000019E-2</v>
      </c>
      <c r="O20" s="36">
        <f t="shared" si="5"/>
        <v>0</v>
      </c>
      <c r="P20" s="37">
        <f t="shared" si="6"/>
        <v>-1.1889999999999992</v>
      </c>
    </row>
    <row r="21" spans="1:16" x14ac:dyDescent="0.3">
      <c r="A21" s="10">
        <v>2028</v>
      </c>
      <c r="B21" s="11">
        <v>0.51447109326961526</v>
      </c>
      <c r="C21" s="15">
        <v>66.418999999999997</v>
      </c>
      <c r="D21" s="15">
        <v>0.70599999999999996</v>
      </c>
      <c r="E21" s="15">
        <v>0</v>
      </c>
      <c r="F21" s="25">
        <f t="shared" si="1"/>
        <v>67.125</v>
      </c>
      <c r="H21" s="29">
        <v>63.985999999999997</v>
      </c>
      <c r="I21" s="15">
        <v>0.69399999999999995</v>
      </c>
      <c r="J21" s="15">
        <v>0</v>
      </c>
      <c r="K21" s="25">
        <f t="shared" si="2"/>
        <v>64.679999999999993</v>
      </c>
      <c r="M21" s="35">
        <f t="shared" si="3"/>
        <v>-2.4329999999999998</v>
      </c>
      <c r="N21" s="44">
        <f t="shared" si="4"/>
        <v>-1.2000000000000011E-2</v>
      </c>
      <c r="O21" s="36">
        <f t="shared" si="5"/>
        <v>0</v>
      </c>
      <c r="P21" s="37">
        <f t="shared" si="6"/>
        <v>-2.4449999999999998</v>
      </c>
    </row>
    <row r="22" spans="1:16" x14ac:dyDescent="0.3">
      <c r="A22" s="10">
        <v>2029</v>
      </c>
      <c r="B22" s="11">
        <v>0.47754495938040853</v>
      </c>
      <c r="C22" s="15">
        <v>84.173000000000002</v>
      </c>
      <c r="D22" s="15">
        <v>0.70699999999999996</v>
      </c>
      <c r="E22" s="15">
        <v>0</v>
      </c>
      <c r="F22" s="25">
        <f t="shared" si="1"/>
        <v>84.88</v>
      </c>
      <c r="H22" s="29">
        <v>81.543999999999997</v>
      </c>
      <c r="I22" s="15">
        <v>0.71499999999999997</v>
      </c>
      <c r="J22" s="15">
        <v>0</v>
      </c>
      <c r="K22" s="25">
        <f t="shared" si="2"/>
        <v>82.259</v>
      </c>
      <c r="M22" s="35">
        <f t="shared" si="3"/>
        <v>-2.6290000000000049</v>
      </c>
      <c r="N22" s="44">
        <f t="shared" si="4"/>
        <v>8.0000000000000071E-3</v>
      </c>
      <c r="O22" s="36">
        <f t="shared" si="5"/>
        <v>0</v>
      </c>
      <c r="P22" s="37">
        <f t="shared" si="6"/>
        <v>-2.6210000000000049</v>
      </c>
    </row>
    <row r="23" spans="1:16" x14ac:dyDescent="0.3">
      <c r="A23" s="10">
        <v>2030</v>
      </c>
      <c r="B23" s="11">
        <v>0.44326919668181214</v>
      </c>
      <c r="C23" s="15">
        <v>128.066</v>
      </c>
      <c r="D23" s="15">
        <v>0.68600000000000005</v>
      </c>
      <c r="E23" s="15">
        <v>0</v>
      </c>
      <c r="F23" s="25">
        <f t="shared" si="1"/>
        <v>128.75200000000001</v>
      </c>
      <c r="H23" s="29">
        <v>124.479</v>
      </c>
      <c r="I23" s="15">
        <v>0.68300000000000005</v>
      </c>
      <c r="J23" s="15">
        <v>0</v>
      </c>
      <c r="K23" s="25">
        <f t="shared" si="2"/>
        <v>125.16200000000001</v>
      </c>
      <c r="M23" s="35">
        <f t="shared" si="3"/>
        <v>-3.5870000000000033</v>
      </c>
      <c r="N23" s="44">
        <f t="shared" si="4"/>
        <v>-3.0000000000000027E-3</v>
      </c>
      <c r="O23" s="36">
        <f t="shared" si="5"/>
        <v>0</v>
      </c>
      <c r="P23" s="37">
        <f t="shared" si="6"/>
        <v>-3.5900000000000034</v>
      </c>
    </row>
    <row r="24" spans="1:16" x14ac:dyDescent="0.3">
      <c r="A24" s="10">
        <v>2031</v>
      </c>
      <c r="B24" s="11">
        <v>0.41145357493014312</v>
      </c>
      <c r="C24" s="15">
        <v>164.756</v>
      </c>
      <c r="D24" s="15">
        <v>0.61599999999999999</v>
      </c>
      <c r="E24" s="15">
        <v>0</v>
      </c>
      <c r="F24" s="25">
        <f t="shared" si="1"/>
        <v>165.37200000000001</v>
      </c>
      <c r="H24" s="29">
        <v>159.14400000000001</v>
      </c>
      <c r="I24" s="15">
        <v>0.59599999999999997</v>
      </c>
      <c r="J24" s="15">
        <v>0</v>
      </c>
      <c r="K24" s="25">
        <f t="shared" si="2"/>
        <v>159.74</v>
      </c>
      <c r="M24" s="35">
        <f t="shared" si="3"/>
        <v>-5.6119999999999948</v>
      </c>
      <c r="N24" s="44">
        <f t="shared" si="4"/>
        <v>-2.0000000000000018E-2</v>
      </c>
      <c r="O24" s="36">
        <f t="shared" si="5"/>
        <v>0</v>
      </c>
      <c r="P24" s="37">
        <f t="shared" si="6"/>
        <v>-5.6319999999999943</v>
      </c>
    </row>
    <row r="25" spans="1:16" x14ac:dyDescent="0.3">
      <c r="A25" s="10">
        <v>2032</v>
      </c>
      <c r="B25" s="11">
        <v>0.38184359157359055</v>
      </c>
      <c r="C25" s="15">
        <v>210.773</v>
      </c>
      <c r="D25" s="15">
        <v>0.63300000000000001</v>
      </c>
      <c r="E25" s="15">
        <v>0</v>
      </c>
      <c r="F25" s="25">
        <f t="shared" si="1"/>
        <v>211.40600000000001</v>
      </c>
      <c r="H25" s="29">
        <v>203.88</v>
      </c>
      <c r="I25" s="15">
        <v>0.60899999999999999</v>
      </c>
      <c r="J25" s="15">
        <v>0</v>
      </c>
      <c r="K25" s="25">
        <f t="shared" si="2"/>
        <v>204.489</v>
      </c>
      <c r="M25" s="35">
        <f t="shared" si="3"/>
        <v>-6.8930000000000007</v>
      </c>
      <c r="N25" s="44">
        <f t="shared" si="4"/>
        <v>-2.4000000000000021E-2</v>
      </c>
      <c r="O25" s="36">
        <f t="shared" si="5"/>
        <v>0</v>
      </c>
      <c r="P25" s="37">
        <f t="shared" si="6"/>
        <v>-6.9170000000000007</v>
      </c>
    </row>
    <row r="26" spans="1:16" x14ac:dyDescent="0.3">
      <c r="A26" s="10">
        <v>2033</v>
      </c>
      <c r="B26" s="11">
        <v>0.35443678918636157</v>
      </c>
      <c r="C26" s="15">
        <v>258.47800000000001</v>
      </c>
      <c r="D26" s="15">
        <v>0.64300000000000002</v>
      </c>
      <c r="E26" s="15">
        <v>0</v>
      </c>
      <c r="F26" s="25">
        <f t="shared" si="1"/>
        <v>259.12099999999998</v>
      </c>
      <c r="H26" s="29">
        <v>250.101</v>
      </c>
      <c r="I26" s="15">
        <v>0.61699999999999999</v>
      </c>
      <c r="J26" s="15">
        <v>0</v>
      </c>
      <c r="K26" s="25">
        <f t="shared" si="2"/>
        <v>250.71799999999999</v>
      </c>
      <c r="M26" s="35">
        <f t="shared" si="3"/>
        <v>-8.3770000000000095</v>
      </c>
      <c r="N26" s="44">
        <f t="shared" si="4"/>
        <v>-2.6000000000000023E-2</v>
      </c>
      <c r="O26" s="36">
        <f t="shared" si="5"/>
        <v>0</v>
      </c>
      <c r="P26" s="37">
        <f t="shared" si="6"/>
        <v>-8.4030000000000094</v>
      </c>
    </row>
    <row r="27" spans="1:16" x14ac:dyDescent="0.3">
      <c r="A27" s="10">
        <v>2034</v>
      </c>
      <c r="B27" s="11">
        <v>0.3289971085046382</v>
      </c>
      <c r="C27" s="15">
        <v>313.74799999999999</v>
      </c>
      <c r="D27" s="15">
        <v>0.63500000000000001</v>
      </c>
      <c r="E27" s="15">
        <v>0</v>
      </c>
      <c r="F27" s="25">
        <f t="shared" si="1"/>
        <v>314.38299999999998</v>
      </c>
      <c r="H27" s="29">
        <v>303.63200000000001</v>
      </c>
      <c r="I27" s="15">
        <v>0.61299999999999999</v>
      </c>
      <c r="J27" s="15">
        <v>0</v>
      </c>
      <c r="K27" s="25">
        <f t="shared" si="2"/>
        <v>304.245</v>
      </c>
      <c r="M27" s="35">
        <f t="shared" si="3"/>
        <v>-10.115999999999985</v>
      </c>
      <c r="N27" s="44">
        <f t="shared" si="4"/>
        <v>-2.200000000000002E-2</v>
      </c>
      <c r="O27" s="36">
        <f t="shared" si="5"/>
        <v>0</v>
      </c>
      <c r="P27" s="37">
        <f t="shared" si="6"/>
        <v>-10.137999999999986</v>
      </c>
    </row>
    <row r="28" spans="1:16" x14ac:dyDescent="0.3">
      <c r="A28" s="10">
        <v>2035</v>
      </c>
      <c r="B28" s="11">
        <v>0.30538335947824247</v>
      </c>
      <c r="C28" s="15">
        <v>378.21199999999999</v>
      </c>
      <c r="D28" s="15">
        <v>0.64400000000000002</v>
      </c>
      <c r="E28" s="15">
        <v>0</v>
      </c>
      <c r="F28" s="25">
        <f t="shared" si="1"/>
        <v>378.85599999999999</v>
      </c>
      <c r="H28" s="29">
        <v>366.51600000000002</v>
      </c>
      <c r="I28" s="15">
        <v>0.63100000000000001</v>
      </c>
      <c r="J28" s="15">
        <v>0</v>
      </c>
      <c r="K28" s="25">
        <f t="shared" si="2"/>
        <v>367.14699999999999</v>
      </c>
      <c r="M28" s="35">
        <f t="shared" si="3"/>
        <v>-11.69599999999997</v>
      </c>
      <c r="N28" s="44">
        <f t="shared" si="4"/>
        <v>-1.3000000000000012E-2</v>
      </c>
      <c r="O28" s="36">
        <f t="shared" si="5"/>
        <v>0</v>
      </c>
      <c r="P28" s="37">
        <f t="shared" si="6"/>
        <v>-11.708999999999969</v>
      </c>
    </row>
    <row r="29" spans="1:16" x14ac:dyDescent="0.3">
      <c r="A29" s="10">
        <v>2036</v>
      </c>
      <c r="B29" s="11">
        <v>0.28340664875685884</v>
      </c>
      <c r="C29" s="15">
        <v>452.54700000000003</v>
      </c>
      <c r="D29" s="15">
        <v>0.69499999999999995</v>
      </c>
      <c r="E29" s="15">
        <v>0</v>
      </c>
      <c r="F29" s="25">
        <f t="shared" si="1"/>
        <v>453.24200000000002</v>
      </c>
      <c r="H29" s="29">
        <v>439.53399999999999</v>
      </c>
      <c r="I29" s="15">
        <v>0.68</v>
      </c>
      <c r="J29" s="15">
        <v>0</v>
      </c>
      <c r="K29" s="25">
        <f t="shared" si="2"/>
        <v>440.214</v>
      </c>
      <c r="M29" s="35">
        <f t="shared" si="3"/>
        <v>-13.013000000000034</v>
      </c>
      <c r="N29" s="44">
        <f t="shared" si="4"/>
        <v>-1.4999999999999902E-2</v>
      </c>
      <c r="O29" s="36">
        <f t="shared" si="5"/>
        <v>0</v>
      </c>
      <c r="P29" s="37">
        <f t="shared" si="6"/>
        <v>-13.028000000000034</v>
      </c>
    </row>
    <row r="30" spans="1:16" x14ac:dyDescent="0.3">
      <c r="A30" s="10">
        <v>2037</v>
      </c>
      <c r="B30" s="11">
        <v>0.26306515242403611</v>
      </c>
      <c r="C30" s="15">
        <v>511.89100000000002</v>
      </c>
      <c r="D30" s="15">
        <v>0.71099999999999997</v>
      </c>
      <c r="E30" s="15">
        <v>0</v>
      </c>
      <c r="F30" s="25">
        <f t="shared" si="1"/>
        <v>512.60199999999998</v>
      </c>
      <c r="H30" s="29">
        <v>497.50599999999997</v>
      </c>
      <c r="I30" s="15">
        <v>0.68700000000000006</v>
      </c>
      <c r="J30" s="15">
        <v>0</v>
      </c>
      <c r="K30" s="25">
        <f t="shared" si="2"/>
        <v>498.19299999999998</v>
      </c>
      <c r="M30" s="35">
        <f t="shared" si="3"/>
        <v>-14.385000000000048</v>
      </c>
      <c r="N30" s="44">
        <f t="shared" si="4"/>
        <v>-2.399999999999991E-2</v>
      </c>
      <c r="O30" s="36">
        <f t="shared" si="5"/>
        <v>0</v>
      </c>
      <c r="P30" s="37">
        <f t="shared" si="6"/>
        <v>-14.409000000000047</v>
      </c>
    </row>
    <row r="31" spans="1:16" x14ac:dyDescent="0.3">
      <c r="A31" s="10">
        <v>2038</v>
      </c>
      <c r="B31" s="11">
        <v>0.24418366585059359</v>
      </c>
      <c r="C31" s="15">
        <v>575.56500000000005</v>
      </c>
      <c r="D31" s="15">
        <v>0.71799999999999997</v>
      </c>
      <c r="E31" s="15">
        <v>0</v>
      </c>
      <c r="F31" s="25">
        <f t="shared" si="1"/>
        <v>576.28300000000002</v>
      </c>
      <c r="H31" s="29">
        <v>559.20699999999999</v>
      </c>
      <c r="I31" s="15">
        <v>0.69899999999999995</v>
      </c>
      <c r="J31" s="15">
        <v>0</v>
      </c>
      <c r="K31" s="25">
        <f t="shared" si="2"/>
        <v>559.90599999999995</v>
      </c>
      <c r="M31" s="35">
        <f t="shared" si="3"/>
        <v>-16.358000000000061</v>
      </c>
      <c r="N31" s="44">
        <f t="shared" si="4"/>
        <v>-1.9000000000000017E-2</v>
      </c>
      <c r="O31" s="36">
        <f t="shared" si="5"/>
        <v>0</v>
      </c>
      <c r="P31" s="37">
        <f t="shared" si="6"/>
        <v>-16.377000000000059</v>
      </c>
    </row>
    <row r="32" spans="1:16" x14ac:dyDescent="0.3">
      <c r="A32" s="10">
        <v>2039</v>
      </c>
      <c r="B32" s="11">
        <v>0.22665739691786857</v>
      </c>
      <c r="C32" s="15">
        <v>639.80999999999995</v>
      </c>
      <c r="D32" s="15">
        <v>0.71499999999999997</v>
      </c>
      <c r="E32" s="15">
        <v>0</v>
      </c>
      <c r="F32" s="25">
        <f t="shared" si="1"/>
        <v>640.52499999999998</v>
      </c>
      <c r="H32" s="29">
        <v>622.16200000000003</v>
      </c>
      <c r="I32" s="15">
        <v>0.69499999999999995</v>
      </c>
      <c r="J32" s="15">
        <v>0</v>
      </c>
      <c r="K32" s="25">
        <f t="shared" si="2"/>
        <v>622.85700000000008</v>
      </c>
      <c r="M32" s="35">
        <f t="shared" si="3"/>
        <v>-17.647999999999911</v>
      </c>
      <c r="N32" s="44">
        <f t="shared" si="4"/>
        <v>-2.0000000000000018E-2</v>
      </c>
      <c r="O32" s="36">
        <f t="shared" si="5"/>
        <v>0</v>
      </c>
      <c r="P32" s="37">
        <f t="shared" si="6"/>
        <v>-17.66799999999991</v>
      </c>
    </row>
    <row r="33" spans="1:16" x14ac:dyDescent="0.3">
      <c r="A33" s="10">
        <v>2040</v>
      </c>
      <c r="B33" s="11">
        <v>0.21034614782611605</v>
      </c>
      <c r="C33" s="15">
        <v>716.55399999999997</v>
      </c>
      <c r="D33" s="15">
        <v>0.70899999999999996</v>
      </c>
      <c r="E33" s="15">
        <v>0</v>
      </c>
      <c r="F33" s="25">
        <f t="shared" si="1"/>
        <v>717.26299999999992</v>
      </c>
      <c r="H33" s="29">
        <v>697.12699999999995</v>
      </c>
      <c r="I33" s="15">
        <v>0.69399999999999995</v>
      </c>
      <c r="J33" s="15">
        <v>0</v>
      </c>
      <c r="K33" s="25">
        <f t="shared" si="2"/>
        <v>697.82099999999991</v>
      </c>
      <c r="M33" s="35">
        <f t="shared" si="3"/>
        <v>-19.427000000000021</v>
      </c>
      <c r="N33" s="44">
        <f t="shared" si="4"/>
        <v>-1.5000000000000013E-2</v>
      </c>
      <c r="O33" s="36">
        <f t="shared" si="5"/>
        <v>0</v>
      </c>
      <c r="P33" s="37">
        <f t="shared" si="6"/>
        <v>-19.442000000000021</v>
      </c>
    </row>
    <row r="34" spans="1:16" x14ac:dyDescent="0.3">
      <c r="A34" s="10">
        <v>2041</v>
      </c>
      <c r="B34" s="11">
        <v>0.19524856485339206</v>
      </c>
      <c r="C34" s="15">
        <v>818.54300000000001</v>
      </c>
      <c r="D34" s="15">
        <v>0.73099999999999998</v>
      </c>
      <c r="E34" s="15">
        <v>0</v>
      </c>
      <c r="F34" s="25">
        <f t="shared" si="1"/>
        <v>819.274</v>
      </c>
      <c r="H34" s="29">
        <v>796.52800000000002</v>
      </c>
      <c r="I34" s="15">
        <v>0.71599999999999997</v>
      </c>
      <c r="J34" s="15">
        <v>0</v>
      </c>
      <c r="K34" s="25">
        <f t="shared" si="2"/>
        <v>797.24400000000003</v>
      </c>
      <c r="M34" s="35">
        <f t="shared" si="3"/>
        <v>-22.014999999999986</v>
      </c>
      <c r="N34" s="44">
        <f t="shared" si="4"/>
        <v>-1.5000000000000013E-2</v>
      </c>
      <c r="O34" s="36">
        <f t="shared" si="5"/>
        <v>0</v>
      </c>
      <c r="P34" s="37">
        <f t="shared" si="6"/>
        <v>-22.029999999999987</v>
      </c>
    </row>
    <row r="35" spans="1:16" x14ac:dyDescent="0.3">
      <c r="A35" s="10">
        <v>2042</v>
      </c>
      <c r="B35" s="11">
        <v>0.1812346100524885</v>
      </c>
      <c r="C35" s="15">
        <v>919.20100000000002</v>
      </c>
      <c r="D35" s="15">
        <v>0.72599999999999998</v>
      </c>
      <c r="E35" s="15">
        <v>0</v>
      </c>
      <c r="F35" s="25">
        <f t="shared" si="1"/>
        <v>919.92700000000002</v>
      </c>
      <c r="H35" s="29">
        <v>894.61</v>
      </c>
      <c r="I35" s="15">
        <v>0.71499999999999997</v>
      </c>
      <c r="J35" s="15">
        <v>0</v>
      </c>
      <c r="K35" s="25">
        <f t="shared" si="2"/>
        <v>895.32500000000005</v>
      </c>
      <c r="M35" s="35">
        <f t="shared" si="3"/>
        <v>-24.591000000000008</v>
      </c>
      <c r="N35" s="44">
        <f t="shared" si="4"/>
        <v>-1.100000000000001E-2</v>
      </c>
      <c r="O35" s="36">
        <f t="shared" si="5"/>
        <v>0</v>
      </c>
      <c r="P35" s="37">
        <f t="shared" si="6"/>
        <v>-24.602000000000007</v>
      </c>
    </row>
    <row r="36" spans="1:16" x14ac:dyDescent="0.3">
      <c r="A36" s="10">
        <v>2043</v>
      </c>
      <c r="B36" s="11">
        <v>0.16822650607209799</v>
      </c>
      <c r="C36" s="15">
        <v>1081.249</v>
      </c>
      <c r="D36" s="15">
        <v>0.75700000000000001</v>
      </c>
      <c r="E36" s="15">
        <v>0</v>
      </c>
      <c r="F36" s="25">
        <f t="shared" si="1"/>
        <v>1082.0060000000001</v>
      </c>
      <c r="H36" s="29">
        <v>1053.55</v>
      </c>
      <c r="I36" s="15">
        <v>0.74299999999999999</v>
      </c>
      <c r="J36" s="15">
        <v>0</v>
      </c>
      <c r="K36" s="25">
        <f t="shared" si="2"/>
        <v>1054.2929999999999</v>
      </c>
      <c r="M36" s="35">
        <f t="shared" si="3"/>
        <v>-27.699000000000069</v>
      </c>
      <c r="N36" s="44">
        <f t="shared" si="4"/>
        <v>-1.4000000000000012E-2</v>
      </c>
      <c r="O36" s="36">
        <f t="shared" si="5"/>
        <v>0</v>
      </c>
      <c r="P36" s="37">
        <f t="shared" si="6"/>
        <v>-27.713000000000068</v>
      </c>
    </row>
    <row r="37" spans="1:16" x14ac:dyDescent="0.3">
      <c r="A37" s="10">
        <v>2044</v>
      </c>
      <c r="B37" s="11">
        <v>0.15612019724789697</v>
      </c>
      <c r="C37" s="15">
        <v>1247.086</v>
      </c>
      <c r="D37" s="15">
        <v>0.77</v>
      </c>
      <c r="E37" s="15">
        <v>0</v>
      </c>
      <c r="F37" s="25">
        <f t="shared" si="1"/>
        <v>1247.856</v>
      </c>
      <c r="H37" s="29">
        <v>1216.711</v>
      </c>
      <c r="I37" s="15">
        <v>0.755</v>
      </c>
      <c r="J37" s="15">
        <v>0</v>
      </c>
      <c r="K37" s="25">
        <f t="shared" si="2"/>
        <v>1217.4660000000001</v>
      </c>
      <c r="M37" s="35">
        <f t="shared" si="3"/>
        <v>-30.375</v>
      </c>
      <c r="N37" s="44">
        <f t="shared" si="4"/>
        <v>-1.5000000000000013E-2</v>
      </c>
      <c r="O37" s="36">
        <f t="shared" si="5"/>
        <v>0</v>
      </c>
      <c r="P37" s="37">
        <f t="shared" si="6"/>
        <v>-30.39</v>
      </c>
    </row>
    <row r="38" spans="1:16" x14ac:dyDescent="0.3">
      <c r="A38" s="10">
        <v>2045</v>
      </c>
      <c r="B38" s="11">
        <v>0.14491467883918038</v>
      </c>
      <c r="C38" s="15">
        <v>1399.758</v>
      </c>
      <c r="D38" s="15">
        <v>0.76900000000000002</v>
      </c>
      <c r="E38" s="15">
        <v>0</v>
      </c>
      <c r="F38" s="25">
        <f t="shared" si="1"/>
        <v>1400.527</v>
      </c>
      <c r="H38" s="29">
        <v>1365.2429999999999</v>
      </c>
      <c r="I38" s="15">
        <v>0.75700000000000001</v>
      </c>
      <c r="J38" s="15">
        <v>0</v>
      </c>
      <c r="K38" s="25">
        <f t="shared" si="2"/>
        <v>1366</v>
      </c>
      <c r="M38" s="35">
        <f t="shared" si="3"/>
        <v>-34.5150000000001</v>
      </c>
      <c r="N38" s="44">
        <f t="shared" si="4"/>
        <v>-1.2000000000000011E-2</v>
      </c>
      <c r="O38" s="36">
        <f t="shared" si="5"/>
        <v>0</v>
      </c>
      <c r="P38" s="37">
        <f t="shared" si="6"/>
        <v>-34.5270000000001</v>
      </c>
    </row>
    <row r="39" spans="1:16" x14ac:dyDescent="0.3">
      <c r="A39" s="10">
        <v>2046</v>
      </c>
      <c r="B39" s="11">
        <v>0.13451343588630835</v>
      </c>
      <c r="C39" s="15">
        <v>1582.4549999999999</v>
      </c>
      <c r="D39" s="15">
        <v>0.77300000000000002</v>
      </c>
      <c r="E39" s="15">
        <v>0</v>
      </c>
      <c r="F39" s="25">
        <f t="shared" si="1"/>
        <v>1583.2279999999998</v>
      </c>
      <c r="H39" s="29">
        <v>1543.893</v>
      </c>
      <c r="I39" s="15">
        <v>0.75800000000000001</v>
      </c>
      <c r="J39" s="15">
        <v>0</v>
      </c>
      <c r="K39" s="25">
        <f t="shared" si="2"/>
        <v>1544.6510000000001</v>
      </c>
      <c r="M39" s="35">
        <f t="shared" si="3"/>
        <v>-38.561999999999898</v>
      </c>
      <c r="N39" s="44">
        <f t="shared" si="4"/>
        <v>-1.5000000000000013E-2</v>
      </c>
      <c r="O39" s="36">
        <f t="shared" si="5"/>
        <v>0</v>
      </c>
      <c r="P39" s="37">
        <f t="shared" si="6"/>
        <v>-38.576999999999899</v>
      </c>
    </row>
    <row r="40" spans="1:16" x14ac:dyDescent="0.3">
      <c r="A40" s="10">
        <v>2047</v>
      </c>
      <c r="B40" s="11">
        <v>0.12485874156350797</v>
      </c>
      <c r="C40" s="15">
        <v>1796.155</v>
      </c>
      <c r="D40" s="15">
        <v>0.78400000000000003</v>
      </c>
      <c r="E40" s="15">
        <v>0</v>
      </c>
      <c r="F40" s="25">
        <f t="shared" si="1"/>
        <v>1796.9390000000001</v>
      </c>
      <c r="H40" s="29">
        <v>1752.395</v>
      </c>
      <c r="I40" s="15">
        <v>0.76400000000000001</v>
      </c>
      <c r="J40" s="15">
        <v>0</v>
      </c>
      <c r="K40" s="25">
        <f t="shared" si="2"/>
        <v>1753.1589999999999</v>
      </c>
      <c r="M40" s="35">
        <f t="shared" si="3"/>
        <v>-43.759999999999991</v>
      </c>
      <c r="N40" s="44">
        <f t="shared" si="4"/>
        <v>-2.0000000000000018E-2</v>
      </c>
      <c r="O40" s="36">
        <f t="shared" si="5"/>
        <v>0</v>
      </c>
      <c r="P40" s="37">
        <f t="shared" si="6"/>
        <v>-43.779999999999994</v>
      </c>
    </row>
    <row r="41" spans="1:16" x14ac:dyDescent="0.3">
      <c r="A41" s="10">
        <v>2048</v>
      </c>
      <c r="B41" s="11">
        <v>0.11587336512038617</v>
      </c>
      <c r="C41" s="15">
        <v>2028.0350000000001</v>
      </c>
      <c r="D41" s="15">
        <v>0.78200000000000003</v>
      </c>
      <c r="E41" s="15">
        <v>0</v>
      </c>
      <c r="F41" s="25">
        <f t="shared" si="1"/>
        <v>2028.817</v>
      </c>
      <c r="H41" s="29">
        <v>1978.693</v>
      </c>
      <c r="I41" s="15">
        <v>0.77100000000000002</v>
      </c>
      <c r="J41" s="15">
        <v>0</v>
      </c>
      <c r="K41" s="25">
        <f t="shared" si="2"/>
        <v>1979.4639999999999</v>
      </c>
      <c r="M41" s="35">
        <f t="shared" si="3"/>
        <v>-49.342000000000098</v>
      </c>
      <c r="N41" s="44">
        <f t="shared" si="4"/>
        <v>-1.100000000000001E-2</v>
      </c>
      <c r="O41" s="36">
        <f t="shared" si="5"/>
        <v>0</v>
      </c>
      <c r="P41" s="37">
        <f t="shared" si="6"/>
        <v>-49.353000000000101</v>
      </c>
    </row>
    <row r="42" spans="1:16" x14ac:dyDescent="0.3">
      <c r="A42" s="10">
        <v>2049</v>
      </c>
      <c r="B42" s="11">
        <v>0.10755656083224707</v>
      </c>
      <c r="C42" s="15">
        <v>2289.8960000000002</v>
      </c>
      <c r="D42" s="15">
        <v>0.82699999999999996</v>
      </c>
      <c r="E42" s="15">
        <v>0</v>
      </c>
      <c r="F42" s="25">
        <f t="shared" si="1"/>
        <v>2290.7230000000004</v>
      </c>
      <c r="H42" s="29">
        <v>2235.982</v>
      </c>
      <c r="I42" s="15">
        <v>0.82</v>
      </c>
      <c r="J42" s="15">
        <v>0</v>
      </c>
      <c r="K42" s="25">
        <f t="shared" si="2"/>
        <v>2236.8020000000001</v>
      </c>
      <c r="M42" s="35">
        <f t="shared" si="3"/>
        <v>-53.914000000000215</v>
      </c>
      <c r="N42" s="44">
        <f t="shared" si="4"/>
        <v>-7.0000000000000062E-3</v>
      </c>
      <c r="O42" s="36">
        <f t="shared" si="5"/>
        <v>0</v>
      </c>
      <c r="P42" s="37">
        <f t="shared" si="6"/>
        <v>-53.921000000000213</v>
      </c>
    </row>
    <row r="43" spans="1:16" x14ac:dyDescent="0.3">
      <c r="A43" s="10">
        <v>2050</v>
      </c>
      <c r="B43" s="11">
        <v>9.983669470582747E-2</v>
      </c>
      <c r="C43" s="15">
        <v>2337.9838159999999</v>
      </c>
      <c r="D43" s="15">
        <v>0.84436699999999987</v>
      </c>
      <c r="E43" s="15">
        <v>0</v>
      </c>
      <c r="F43" s="25">
        <f t="shared" si="1"/>
        <v>2338.8281830000001</v>
      </c>
      <c r="H43" s="29">
        <v>2282.9376219999999</v>
      </c>
      <c r="I43" s="15">
        <v>0.83721999999999985</v>
      </c>
      <c r="J43" s="15">
        <v>0</v>
      </c>
      <c r="K43" s="25">
        <f t="shared" si="2"/>
        <v>2283.7748419999998</v>
      </c>
      <c r="M43" s="35">
        <f t="shared" si="3"/>
        <v>-55.046194000000014</v>
      </c>
      <c r="N43" s="44">
        <f t="shared" si="4"/>
        <v>-7.1470000000000145E-3</v>
      </c>
      <c r="O43" s="36">
        <f t="shared" si="5"/>
        <v>0</v>
      </c>
      <c r="P43" s="37">
        <f t="shared" si="6"/>
        <v>-55.053341000000017</v>
      </c>
    </row>
    <row r="44" spans="1:16" ht="14.5" thickBot="1" x14ac:dyDescent="0.35">
      <c r="A44" s="12">
        <v>2051</v>
      </c>
      <c r="B44" s="13">
        <v>9.267092153802145E-2</v>
      </c>
      <c r="C44" s="16">
        <v>0</v>
      </c>
      <c r="D44" s="16">
        <v>0</v>
      </c>
      <c r="E44" s="16">
        <v>0</v>
      </c>
      <c r="F44" s="26">
        <f t="shared" si="1"/>
        <v>0</v>
      </c>
      <c r="H44" s="30">
        <v>0</v>
      </c>
      <c r="I44" s="16">
        <v>0</v>
      </c>
      <c r="J44" s="16">
        <v>0</v>
      </c>
      <c r="K44" s="26">
        <f t="shared" si="2"/>
        <v>0</v>
      </c>
      <c r="M44" s="38">
        <f t="shared" si="3"/>
        <v>0</v>
      </c>
      <c r="N44" s="45">
        <f t="shared" si="4"/>
        <v>0</v>
      </c>
      <c r="O44" s="39">
        <f t="shared" si="5"/>
        <v>0</v>
      </c>
      <c r="P44" s="40">
        <f t="shared" si="6"/>
        <v>0</v>
      </c>
    </row>
    <row r="45" spans="1:16" ht="42.5" thickBot="1" x14ac:dyDescent="0.35">
      <c r="B45" s="23" t="s">
        <v>17</v>
      </c>
      <c r="C45" s="18">
        <f>SUMPRODUCT(C12:C44,$B$12:$B$44)</f>
        <v>3375.6823990772873</v>
      </c>
      <c r="D45" s="17">
        <f t="shared" ref="D45:F45" si="7">SUMPRODUCT(D12:D44,$B$12:$B$44)</f>
        <v>9.5289998932307167</v>
      </c>
      <c r="E45" s="18">
        <f t="shared" si="7"/>
        <v>0</v>
      </c>
      <c r="F45" s="22">
        <f t="shared" si="7"/>
        <v>3385.2113989705181</v>
      </c>
      <c r="H45" s="18">
        <f>SUMPRODUCT(H12:H44,$B$12:$B$44)</f>
        <v>3285.3428083508279</v>
      </c>
      <c r="I45" s="17">
        <f t="shared" ref="I45" si="8">SUMPRODUCT(I12:I44,$B$12:$B$44)</f>
        <v>9.2924895514225678</v>
      </c>
      <c r="J45" s="18">
        <f t="shared" ref="J45" si="9">SUMPRODUCT(J12:J44,$B$12:$B$44)</f>
        <v>0</v>
      </c>
      <c r="K45" s="22">
        <f t="shared" ref="K45" si="10">SUMPRODUCT(K12:K44,$B$12:$B$44)</f>
        <v>3294.635297902249</v>
      </c>
      <c r="M45" s="41">
        <f>SUMPRODUCT(M12:M44,$B$12:$B$44)</f>
        <v>-90.339590726459846</v>
      </c>
      <c r="N45" s="42">
        <f t="shared" ref="N45" si="11">SUMPRODUCT(N12:N44,$B$12:$B$44)</f>
        <v>-0.23651034180815017</v>
      </c>
      <c r="O45" s="41">
        <f t="shared" ref="O45" si="12">SUMPRODUCT(O12:O44,$B$12:$B$44)</f>
        <v>0</v>
      </c>
      <c r="P45" s="43">
        <f t="shared" ref="P45" si="13">SUMPRODUCT(P12:P44,$B$12:$B$44)</f>
        <v>-90.576101068267974</v>
      </c>
    </row>
    <row r="47" spans="1:16" ht="15.5" x14ac:dyDescent="0.35">
      <c r="A47" s="31" t="s">
        <v>18</v>
      </c>
    </row>
    <row r="49" spans="1:2" x14ac:dyDescent="0.3">
      <c r="A49" s="1" t="s">
        <v>19</v>
      </c>
    </row>
    <row r="50" spans="1:2" ht="17" x14ac:dyDescent="0.45">
      <c r="B50" s="1" t="s">
        <v>20</v>
      </c>
    </row>
  </sheetData>
  <mergeCells count="4">
    <mergeCell ref="C8:F8"/>
    <mergeCell ref="H8:K8"/>
    <mergeCell ref="M8:P8"/>
    <mergeCell ref="B7:C7"/>
  </mergeCells>
  <pageMargins left="0" right="0" top="0" bottom="0" header="0" footer="0"/>
  <pageSetup scale="78" orientation="landscape" r:id="rId1"/>
  <ignoredErrors>
    <ignoredError sqref="F12:F44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D7482-90C9-4803-9882-28B5A0280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444C5C-9480-49A1-B85F-35E07F955755}">
  <ds:schemaRefs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0C40582-A5CC-42A6-BA2F-8FF44972D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