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110" activeTab="0"/>
  </bookViews>
  <sheets>
    <sheet name="Summary" sheetId="2" r:id="rId1"/>
    <sheet name="Sofia" sheetId="1" r:id="rId2"/>
    <sheet name="3 Yr Avg" sheetId="3" r:id="rId3"/>
  </sheets>
  <definedNames>
    <definedName name="_xlnm.Print_Area" localSheetId="0">Summary!$A$7:$F$19</definedName>
  </definedNames>
  <calcPr calcMode="manual"/>
</workbook>
</file>

<file path=xl/sharedStrings.xml><?xml version="1.0" encoding="utf-8"?>
<sst xmlns="http://schemas.openxmlformats.org/spreadsheetml/2006/main" count="123" uniqueCount="91">
  <si>
    <t>ACTVTY</t>
  </si>
  <si>
    <t>ACTVTY Descr</t>
  </si>
  <si>
    <t>FERCSUB</t>
  </si>
  <si>
    <t>FERCSUB Descr</t>
  </si>
  <si>
    <t>DVGMGT</t>
  </si>
  <si>
    <t>DISTRIBUTION VEGETATION MANAGEMENT</t>
  </si>
  <si>
    <t>59300000</t>
  </si>
  <si>
    <t>DSTR-MAINT OF OVERHEAD LINES</t>
  </si>
  <si>
    <t>71800000</t>
  </si>
  <si>
    <t>MC&amp;AL-BENEFIT TIME</t>
  </si>
  <si>
    <t>80100000</t>
  </si>
  <si>
    <t>NON-AFFILIATE CJOS-BILLABLE</t>
  </si>
  <si>
    <t>82000000</t>
  </si>
  <si>
    <t>ON SYSTEM STORM</t>
  </si>
  <si>
    <t>TLVMM</t>
  </si>
  <si>
    <t>TRANSMISSION LINES VEGETATION MANAGEMENT MAINTENANCE</t>
  </si>
  <si>
    <t>57100046</t>
  </si>
  <si>
    <t>TRNS-MAINT O/H LN-46KV</t>
  </si>
  <si>
    <t>57100115</t>
  </si>
  <si>
    <t>TRNS-MAINT O/H LN-115KV</t>
  </si>
  <si>
    <t>57100230</t>
  </si>
  <si>
    <t>TRNS-MAINT O/H LN-230KV</t>
  </si>
  <si>
    <t>Total</t>
  </si>
  <si>
    <t xml:space="preserve"> </t>
  </si>
  <si>
    <t xml:space="preserve">Database: </t>
  </si>
  <si>
    <t xml:space="preserve">Gulf Power </t>
  </si>
  <si>
    <t xml:space="preserve"> Beginning Balances: </t>
  </si>
  <si>
    <t>NO</t>
  </si>
  <si>
    <t xml:space="preserve">Information View: </t>
  </si>
  <si>
    <t xml:space="preserve">Financial View (100%) - All </t>
  </si>
  <si>
    <t xml:space="preserve"> Period 13: </t>
  </si>
  <si>
    <t xml:space="preserve">Loaded Query Name: </t>
  </si>
  <si>
    <t xml:space="preserve"> Commitments: </t>
  </si>
  <si>
    <t xml:space="preserve">Data Types: </t>
  </si>
  <si>
    <t xml:space="preserve">Actual </t>
  </si>
  <si>
    <t xml:space="preserve"> Actual </t>
  </si>
  <si>
    <t xml:space="preserve">Months: </t>
  </si>
  <si>
    <t xml:space="preserve">PerForming RCN: </t>
  </si>
  <si>
    <t xml:space="preserve">Activity: </t>
  </si>
  <si>
    <t xml:space="preserve">Incl DVGMGT  thru DVGMGT </t>
  </si>
  <si>
    <t xml:space="preserve"> Incl TLVMM   thru TLVMM  </t>
  </si>
  <si>
    <t xml:space="preserve">Resource Type: </t>
  </si>
  <si>
    <t xml:space="preserve">Ferc Sub: </t>
  </si>
  <si>
    <t xml:space="preserve">Project: </t>
  </si>
  <si>
    <t xml:space="preserve">Location: </t>
  </si>
  <si>
    <t xml:space="preserve">Receiving ORG: </t>
  </si>
  <si>
    <t xml:space="preserve">Allocation Indicator: </t>
  </si>
  <si>
    <t xml:space="preserve">Work Order: </t>
  </si>
  <si>
    <t xml:space="preserve">Billing Work Order: </t>
  </si>
  <si>
    <t xml:space="preserve">Company: </t>
  </si>
  <si>
    <t xml:space="preserve">Drill Drown: </t>
  </si>
  <si>
    <t xml:space="preserve"> PRCN </t>
  </si>
  <si>
    <t xml:space="preserve"> Activity </t>
  </si>
  <si>
    <t xml:space="preserve"> R/T </t>
  </si>
  <si>
    <t xml:space="preserve"> FercSub </t>
  </si>
  <si>
    <t xml:space="preserve"> Loc </t>
  </si>
  <si>
    <t xml:space="preserve"> Project </t>
  </si>
  <si>
    <t xml:space="preserve"> EWO </t>
  </si>
  <si>
    <t xml:space="preserve"> RRCN </t>
  </si>
  <si>
    <t xml:space="preserve"> AI </t>
  </si>
  <si>
    <t xml:space="preserve"> BWO </t>
  </si>
  <si>
    <t xml:space="preserve"> COMPANY </t>
  </si>
  <si>
    <t>Distribution</t>
  </si>
  <si>
    <t>Transmission</t>
  </si>
  <si>
    <t>3-Year Historical Average</t>
  </si>
  <si>
    <t>YEAR</t>
  </si>
  <si>
    <t>TLG46k</t>
  </si>
  <si>
    <t>TLG115</t>
  </si>
  <si>
    <t>TLG230</t>
  </si>
  <si>
    <t>TOTAL</t>
  </si>
  <si>
    <t>3-Year Avg</t>
  </si>
  <si>
    <t>Difference</t>
  </si>
  <si>
    <t>HURRICANE MICHAEL (November)</t>
  </si>
  <si>
    <t>Source:  Sofia using EWO's listed above</t>
  </si>
  <si>
    <t>40055-KLO-DVGMGT</t>
  </si>
  <si>
    <t>4055-KLO-DVF183-40000</t>
  </si>
  <si>
    <t>40327-KLO-TLG115</t>
  </si>
  <si>
    <t>40327-KLO-TVF183-40000</t>
  </si>
  <si>
    <t>VM charged to Michael 820 account (EWO's DVF183) in CM is $1,090,729.13</t>
  </si>
  <si>
    <t>VM charged to Michael 820 account (EWO's TVF183) in CM is $383,013.78</t>
  </si>
  <si>
    <t>Since amounts charged to the storm are higher than the three year average, any positive variances between actual VM O&amp;M and the three year average must be journaled out of the storm account.</t>
  </si>
  <si>
    <t>Actual …Nov 18-Nov 18...</t>
  </si>
  <si>
    <t>Amount Booked to O&amp;M in Nov. 2018</t>
  </si>
  <si>
    <t>Gulf Power Company</t>
  </si>
  <si>
    <t>Docket No. 20190038-EI</t>
  </si>
  <si>
    <t>OPC's Second Set of Interrogatories</t>
  </si>
  <si>
    <t>Attachment No. 4</t>
  </si>
  <si>
    <t>Tab 1 of 3</t>
  </si>
  <si>
    <t>Tab 3 of 3</t>
  </si>
  <si>
    <t>Tab 2 of 3</t>
  </si>
  <si>
    <t>Interrogatory No. 44 - Amended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</si>
</sst>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</fonts>
  <fills count="34">
    <fill>
      <patternFill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0" tint="-0.149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"/>
      </bottom>
    </border>
    <border>
      <left/>
      <right/>
      <top/>
      <bottom style="medium">
        <color theme="4" tint="0.3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</borders>
  <cellStyleXfs count="6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0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17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17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17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17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17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/>
    <xf numFmtId="43" fontId="0" fillId="0" borderId="0" xfId="18" applyFont="1"/>
    <xf numFmtId="49" fontId="16" fillId="0" borderId="0" xfId="0" applyNumberFormat="1" applyFont="1"/>
    <xf numFmtId="0" fontId="16" fillId="0" borderId="0" xfId="0" applyFont="1"/>
    <xf numFmtId="49" fontId="16" fillId="0" borderId="10" xfId="0" applyNumberFormat="1" applyFont="1" applyBorder="1"/>
    <xf numFmtId="0" fontId="16" fillId="0" borderId="10" xfId="0" applyFont="1" applyBorder="1"/>
    <xf numFmtId="43" fontId="16" fillId="0" borderId="11" xfId="18" applyFont="1" applyBorder="1"/>
    <xf numFmtId="43" fontId="0" fillId="26" borderId="0" xfId="18" applyFont="1" applyFill="1"/>
    <xf numFmtId="49" fontId="0" fillId="26" borderId="0" xfId="0" applyNumberFormat="1" applyFill="1"/>
    <xf numFmtId="0" fontId="16" fillId="0" borderId="10" xfId="0" applyFont="1" applyBorder="1" applyAlignment="1">
      <alignment horizontal="center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center"/>
    </xf>
    <xf numFmtId="0" fontId="19" fillId="0" borderId="0" xfId="0" applyFont="1"/>
    <xf numFmtId="44" fontId="19" fillId="0" borderId="0" xfId="16" applyFont="1"/>
    <xf numFmtId="39" fontId="19" fillId="0" borderId="0" xfId="16" applyNumberFormat="1" applyFont="1"/>
    <xf numFmtId="0" fontId="0" fillId="0" borderId="0" xfId="0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13" xfId="0" applyBorder="1"/>
    <xf numFmtId="0" fontId="16" fillId="33" borderId="10" xfId="0" applyFont="1" applyFill="1" applyBorder="1" applyAlignment="1">
      <alignment horizontal="center"/>
    </xf>
    <xf numFmtId="43" fontId="0" fillId="0" borderId="0" xfId="0" applyNumberFormat="1"/>
    <xf numFmtId="43" fontId="0" fillId="0" borderId="13" xfId="0" applyNumberFormat="1" applyBorder="1"/>
    <xf numFmtId="43" fontId="16" fillId="0" borderId="0" xfId="18" applyNumberFormat="1" applyFont="1"/>
    <xf numFmtId="0" fontId="16" fillId="0" borderId="0" xfId="0" applyFont="1" applyAlignment="1">
      <alignment horizontal="center"/>
    </xf>
    <xf numFmtId="43" fontId="0" fillId="0" borderId="10" xfId="0" applyNumberFormat="1" applyBorder="1"/>
    <xf numFmtId="43" fontId="0" fillId="0" borderId="12" xfId="0" applyNumberFormat="1" applyBorder="1"/>
    <xf numFmtId="43" fontId="16" fillId="0" borderId="10" xfId="18" applyNumberFormat="1" applyFont="1" applyBorder="1"/>
    <xf numFmtId="43" fontId="16" fillId="0" borderId="0" xfId="0" applyNumberFormat="1" applyFont="1"/>
    <xf numFmtId="43" fontId="16" fillId="0" borderId="13" xfId="0" applyNumberFormat="1" applyFont="1" applyBorder="1"/>
    <xf numFmtId="0" fontId="0" fillId="0" borderId="0" xfId="0" applyBorder="1"/>
    <xf numFmtId="0" fontId="0" fillId="33" borderId="0" xfId="0" applyFill="1"/>
    <xf numFmtId="43" fontId="0" fillId="33" borderId="0" xfId="18" applyFont="1" applyFill="1"/>
    <xf numFmtId="0" fontId="20" fillId="0" borderId="0" xfId="0" applyFont="1" applyAlignment="1">
      <alignment vertical="center"/>
    </xf>
    <xf numFmtId="0" fontId="0" fillId="0" borderId="0" xfId="0" applyAlignment="1">
      <alignment horizontal="left" wrapText="1"/>
    </xf>
  </cellXfs>
  <cellStyles count="4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Title" xfId="20"/>
    <cellStyle name="Heading 1" xfId="21"/>
    <cellStyle name="Heading 2" xfId="22"/>
    <cellStyle name="Heading 3" xfId="23"/>
    <cellStyle name="Heading 4" xfId="24"/>
    <cellStyle name="Good" xfId="25"/>
    <cellStyle name="Bad" xfId="26"/>
    <cellStyle name="Neutral" xfId="27"/>
    <cellStyle name="Input" xfId="28"/>
    <cellStyle name="Output" xfId="29"/>
    <cellStyle name="Calculation" xfId="30"/>
    <cellStyle name="Linked Cell" xfId="31"/>
    <cellStyle name="Check Cell" xfId="32"/>
    <cellStyle name="Warning Text" xfId="33"/>
    <cellStyle name="Note" xfId="34"/>
    <cellStyle name="Explanatory Text" xfId="35"/>
    <cellStyle name="Total" xfId="36"/>
    <cellStyle name="Accent1" xfId="37"/>
    <cellStyle name="20% - Accent1" xfId="38"/>
    <cellStyle name="40% - Accent1" xfId="39"/>
    <cellStyle name="60% - Accent1" xfId="40"/>
    <cellStyle name="Accent2" xfId="41"/>
    <cellStyle name="20% - Accent2" xfId="42"/>
    <cellStyle name="40% - Accent2" xfId="43"/>
    <cellStyle name="60% - Accent2" xfId="44"/>
    <cellStyle name="Accent3" xfId="45"/>
    <cellStyle name="20% - Accent3" xfId="46"/>
    <cellStyle name="40% - Accent3" xfId="47"/>
    <cellStyle name="60% - Accent3" xfId="48"/>
    <cellStyle name="Accent4" xfId="49"/>
    <cellStyle name="20% - Accent4" xfId="50"/>
    <cellStyle name="40% - Accent4" xfId="51"/>
    <cellStyle name="60% - Accent4" xfId="52"/>
    <cellStyle name="Accent5" xfId="53"/>
    <cellStyle name="20% - Accent5" xfId="54"/>
    <cellStyle name="40% - Accent5" xfId="55"/>
    <cellStyle name="60% - Accent5" xfId="56"/>
    <cellStyle name="Accent6" xfId="57"/>
    <cellStyle name="20% - Accent6" xfId="58"/>
    <cellStyle name="40% - Accent6" xfId="59"/>
    <cellStyle name="60% - Accent6" xfId="6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4" Type="http://schemas.openxmlformats.org/officeDocument/2006/relationships/styles" Target="styles.xml" /><Relationship Id="rId6" Type="http://schemas.openxmlformats.org/officeDocument/2006/relationships/theme" Target="theme/theme1.xml" /><Relationship Id="r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workbookViewId="0" topLeftCell="A1">
      <selection pane="topLeft" activeCell="A1" sqref="A1"/>
    </sheetView>
  </sheetViews>
  <sheetFormatPr defaultColWidth="8.72727272727273" defaultRowHeight="14.5"/>
  <cols>
    <col min="1" max="1" width="3.18181818181818" customWidth="1"/>
    <col min="2" max="2" width="38" customWidth="1"/>
    <col min="3" max="5" width="15.2727272727273" customWidth="1"/>
  </cols>
  <sheetData>
    <row r="1" ht="14.5">
      <c r="A1" s="32" t="s">
        <v>83</v>
      </c>
    </row>
    <row r="2" ht="14.5">
      <c r="A2" s="32" t="s">
        <v>84</v>
      </c>
    </row>
    <row r="3" ht="14.5">
      <c r="A3" s="32" t="s">
        <v>85</v>
      </c>
    </row>
    <row r="4" ht="14.5">
      <c r="A4" s="32" t="s">
        <v>90</v>
      </c>
    </row>
    <row r="5" ht="14.5">
      <c r="A5" s="32" t="s">
        <v>86</v>
      </c>
    </row>
    <row r="6" ht="14.5">
      <c r="A6" s="32" t="s">
        <v>87</v>
      </c>
    </row>
    <row r="8" spans="3:5" ht="14.5">
      <c r="C8" s="10" t="s">
        <v>62</v>
      </c>
      <c r="D8" s="17" t="s">
        <v>63</v>
      </c>
      <c r="E8" s="19" t="s">
        <v>22</v>
      </c>
    </row>
    <row r="9" ht="14.5">
      <c r="D9" s="18"/>
    </row>
    <row r="10" spans="2:5" ht="14.5">
      <c r="B10" s="16" t="s">
        <v>64</v>
      </c>
      <c r="C10" s="20">
        <f>'3 Yr Avg'!B14</f>
        <v>520926.14666666667</v>
      </c>
      <c r="D10" s="21">
        <f>SUM('3 Yr Avg'!C14:E14)</f>
        <v>182899.86</v>
      </c>
      <c r="E10" s="22">
        <f>SUM(C10:D10)</f>
        <v>703826.0066666666</v>
      </c>
    </row>
    <row r="11" ht="14.5">
      <c r="D11" s="18"/>
    </row>
    <row r="12" spans="2:5" ht="14.5">
      <c r="B12" s="16" t="s">
        <v>82</v>
      </c>
      <c r="C12" s="24">
        <f>Sofia!E9</f>
        <v>558728.36</v>
      </c>
      <c r="D12" s="25">
        <f>SUM(Sofia!E13:E15)</f>
        <v>96306.830000000016</v>
      </c>
      <c r="E12" s="26">
        <f>SUM(C12:D12)</f>
        <v>655035.18999999994</v>
      </c>
    </row>
    <row r="13" ht="14.5">
      <c r="D13" s="18"/>
    </row>
    <row r="14" spans="2:5" ht="14.5">
      <c r="B14" s="23" t="s">
        <v>71</v>
      </c>
      <c r="C14" s="27">
        <f>C10-C12</f>
        <v>-37802.213333333319</v>
      </c>
      <c r="D14" s="28">
        <f>D10-D12</f>
        <v>86593.02999999997</v>
      </c>
      <c r="E14" s="27">
        <f>E10-E12</f>
        <v>48790.816666666651</v>
      </c>
    </row>
    <row r="15" ht="14.5">
      <c r="D15" s="29"/>
    </row>
    <row r="16" spans="2:4" ht="14.5">
      <c r="B16" t="s">
        <v>78</v>
      </c>
      <c r="D16" s="29"/>
    </row>
    <row r="17" spans="2:4" ht="14.5">
      <c r="B17" t="s">
        <v>79</v>
      </c>
      <c r="D17" s="29"/>
    </row>
    <row r="18" spans="2:5" ht="14.5">
      <c r="B18" s="33" t="s">
        <v>80</v>
      </c>
      <c r="C18" s="33"/>
      <c r="D18" s="33"/>
      <c r="E18" s="33"/>
    </row>
    <row r="19" spans="2:5" ht="14.5">
      <c r="B19" s="33"/>
      <c r="C19" s="33"/>
      <c r="D19" s="33"/>
      <c r="E19" s="33"/>
    </row>
    <row r="20" spans="2:5" ht="14.5">
      <c r="B20" s="33"/>
      <c r="C20" s="33"/>
      <c r="D20" s="33"/>
      <c r="E20" s="33"/>
    </row>
    <row r="22" spans="2:5" ht="14.5">
      <c r="B22" s="30" t="s">
        <v>74</v>
      </c>
      <c r="C22" s="31">
        <f>IF(C14&lt;0,0,C14)</f>
        <v>0</v>
      </c>
      <c r="E22" s="2"/>
    </row>
    <row r="23" spans="2:5" ht="14.5">
      <c r="B23" s="30" t="s">
        <v>75</v>
      </c>
      <c r="C23" s="31">
        <f>-C22</f>
        <v>0</v>
      </c>
      <c r="E23" s="2"/>
    </row>
    <row r="24" spans="2:5" ht="14.5">
      <c r="B24" s="30" t="s">
        <v>76</v>
      </c>
      <c r="C24" s="31">
        <f>IF(D14&lt;0,0,D14)</f>
        <v>86593.02999999997</v>
      </c>
      <c r="E24" s="2"/>
    </row>
    <row r="25" spans="2:5" ht="14.5">
      <c r="B25" s="30" t="s">
        <v>77</v>
      </c>
      <c r="C25" s="31">
        <f>-C24</f>
        <v>-86593.02999999997</v>
      </c>
      <c r="E25" s="2"/>
    </row>
  </sheetData>
  <mergeCells count="1">
    <mergeCell ref="B18:E20"/>
  </mergeCells>
  <pageMargins left="0.7" right="0.7" top="0.75" bottom="0.75" header="0.3" footer="0.3"/>
  <pageSetup orientation="portrait" scale="1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8"/>
  <sheetViews>
    <sheetView workbookViewId="0" topLeftCell="A1">
      <pane ySplit="8" topLeftCell="A9" activePane="bottomLeft" state="frozen"/>
      <selection pane="topLeft" activeCell="A1" sqref="A1"/>
      <selection pane="bottomLeft" activeCell="A4" sqref="A4"/>
    </sheetView>
  </sheetViews>
  <sheetFormatPr defaultColWidth="8.72727272727273" defaultRowHeight="14.5"/>
  <cols>
    <col min="2" max="2" width="60.5454545454545" bestFit="1" customWidth="1"/>
    <col min="3" max="3" width="31.8181818181818" customWidth="1"/>
    <col min="4" max="4" width="31.1818181818182" bestFit="1" customWidth="1"/>
    <col min="5" max="5" width="25.7272727272727" customWidth="1"/>
    <col min="7" max="7" width="14.8181818181818" customWidth="1"/>
  </cols>
  <sheetData>
    <row r="1" ht="14.5">
      <c r="A1" s="32" t="s">
        <v>83</v>
      </c>
    </row>
    <row r="2" ht="14.5">
      <c r="A2" s="32" t="s">
        <v>84</v>
      </c>
    </row>
    <row r="3" ht="14.5">
      <c r="A3" s="32" t="s">
        <v>85</v>
      </c>
    </row>
    <row r="4" ht="14.5">
      <c r="A4" s="32" t="s">
        <v>90</v>
      </c>
    </row>
    <row r="5" ht="14.5">
      <c r="A5" s="32" t="s">
        <v>86</v>
      </c>
    </row>
    <row r="6" ht="14.5">
      <c r="A6" s="32" t="s">
        <v>89</v>
      </c>
    </row>
    <row r="8" spans="1:5" ht="14.5">
      <c r="A8" s="5" t="s">
        <v>0</v>
      </c>
      <c r="B8" s="5" t="s">
        <v>1</v>
      </c>
      <c r="C8" s="5" t="s">
        <v>2</v>
      </c>
      <c r="D8" s="6" t="s">
        <v>3</v>
      </c>
      <c r="E8" s="6" t="s">
        <v>81</v>
      </c>
    </row>
    <row r="9" spans="1:7" ht="14.5">
      <c r="A9" s="1" t="s">
        <v>4</v>
      </c>
      <c r="B9" s="1" t="s">
        <v>5</v>
      </c>
      <c r="C9" s="9" t="s">
        <v>6</v>
      </c>
      <c r="D9" t="s">
        <v>7</v>
      </c>
      <c r="E9" s="8">
        <v>558728.36</v>
      </c>
      <c r="G9" s="8"/>
    </row>
    <row r="10" spans="1:7" ht="14.5">
      <c r="A10" s="1" t="s">
        <v>4</v>
      </c>
      <c r="B10" s="1" t="s">
        <v>5</v>
      </c>
      <c r="C10" s="1" t="s">
        <v>8</v>
      </c>
      <c r="D10" t="s">
        <v>9</v>
      </c>
      <c r="E10" s="2">
        <v>0</v>
      </c>
      <c r="G10" s="2"/>
    </row>
    <row r="11" spans="1:7" ht="14.5">
      <c r="A11" s="1" t="s">
        <v>4</v>
      </c>
      <c r="B11" s="1" t="s">
        <v>5</v>
      </c>
      <c r="C11" s="1" t="s">
        <v>10</v>
      </c>
      <c r="D11" t="s">
        <v>11</v>
      </c>
      <c r="E11" s="2">
        <v>0</v>
      </c>
      <c r="G11" s="2"/>
    </row>
    <row r="12" spans="1:7" ht="14.5">
      <c r="A12" s="1" t="s">
        <v>4</v>
      </c>
      <c r="B12" s="1" t="s">
        <v>5</v>
      </c>
      <c r="C12" s="1" t="s">
        <v>12</v>
      </c>
      <c r="D12" t="s">
        <v>13</v>
      </c>
      <c r="E12" s="2">
        <v>0</v>
      </c>
      <c r="G12" s="2"/>
    </row>
    <row r="13" spans="1:7" ht="14.5">
      <c r="A13" s="1" t="s">
        <v>14</v>
      </c>
      <c r="B13" s="1" t="s">
        <v>15</v>
      </c>
      <c r="C13" s="9" t="s">
        <v>16</v>
      </c>
      <c r="D13" t="s">
        <v>17</v>
      </c>
      <c r="E13" s="8">
        <v>22790.38</v>
      </c>
      <c r="G13" s="2"/>
    </row>
    <row r="14" spans="1:7" ht="14.5">
      <c r="A14" s="1" t="s">
        <v>14</v>
      </c>
      <c r="B14" s="1" t="s">
        <v>15</v>
      </c>
      <c r="C14" s="9" t="s">
        <v>18</v>
      </c>
      <c r="D14" t="s">
        <v>19</v>
      </c>
      <c r="E14" s="8">
        <v>38070.270000000004</v>
      </c>
      <c r="G14" s="2"/>
    </row>
    <row r="15" spans="1:7" ht="14.5">
      <c r="A15" s="1" t="s">
        <v>14</v>
      </c>
      <c r="B15" s="1" t="s">
        <v>15</v>
      </c>
      <c r="C15" s="9" t="s">
        <v>20</v>
      </c>
      <c r="D15" t="s">
        <v>21</v>
      </c>
      <c r="E15" s="8">
        <v>35446.18</v>
      </c>
      <c r="G15" s="2"/>
    </row>
    <row r="16" spans="1:7" ht="14.5">
      <c r="A16" s="1" t="s">
        <v>14</v>
      </c>
      <c r="B16" s="1" t="s">
        <v>15</v>
      </c>
      <c r="C16" s="1" t="s">
        <v>8</v>
      </c>
      <c r="D16" t="s">
        <v>9</v>
      </c>
      <c r="E16" s="2">
        <v>0</v>
      </c>
      <c r="G16" s="2"/>
    </row>
    <row r="17" spans="1:7" ht="14.5">
      <c r="A17" s="3" t="s">
        <v>22</v>
      </c>
      <c r="B17" s="3" t="s">
        <v>22</v>
      </c>
      <c r="C17" s="4"/>
      <c r="D17" s="4"/>
      <c r="E17" s="7">
        <f>SUM(E9:E16)</f>
        <v>655035.19000000006</v>
      </c>
      <c r="G17" s="2"/>
    </row>
    <row r="18" ht="14.5">
      <c r="A18" s="1" t="s">
        <v>23</v>
      </c>
    </row>
    <row r="19" ht="14.5">
      <c r="A19" s="1" t="s">
        <v>23</v>
      </c>
    </row>
    <row r="20" spans="1:8" ht="14.5">
      <c r="A20" s="1" t="s">
        <v>24</v>
      </c>
      <c r="C20" s="1" t="s">
        <v>25</v>
      </c>
      <c r="F20" t="s">
        <v>26</v>
      </c>
      <c r="H20" t="s">
        <v>27</v>
      </c>
    </row>
    <row r="21" spans="1:8" ht="14.5">
      <c r="A21" s="1" t="s">
        <v>28</v>
      </c>
      <c r="C21" s="1" t="s">
        <v>29</v>
      </c>
      <c r="F21" t="s">
        <v>30</v>
      </c>
      <c r="H21" t="s">
        <v>27</v>
      </c>
    </row>
    <row r="22" spans="1:11" ht="14.5">
      <c r="A22" s="1" t="s">
        <v>31</v>
      </c>
      <c r="C22" s="1" t="s">
        <v>23</v>
      </c>
      <c r="F22" t="s">
        <v>32</v>
      </c>
      <c r="H22" t="s">
        <v>33</v>
      </c>
      <c r="J22" t="s">
        <v>34</v>
      </c>
      <c r="K22" t="s">
        <v>35</v>
      </c>
    </row>
    <row r="23" spans="1:3" ht="14.5">
      <c r="A23" s="1" t="s">
        <v>36</v>
      </c>
      <c r="C23" s="1"/>
    </row>
    <row r="24" ht="14.5">
      <c r="A24" s="1" t="s">
        <v>23</v>
      </c>
    </row>
    <row r="25" ht="14.5">
      <c r="A25" s="1" t="s">
        <v>37</v>
      </c>
    </row>
    <row r="26" spans="1:4" ht="14.5">
      <c r="A26" s="1" t="s">
        <v>38</v>
      </c>
      <c r="C26" s="1" t="s">
        <v>39</v>
      </c>
      <c r="D26" t="s">
        <v>40</v>
      </c>
    </row>
    <row r="27" ht="14.5">
      <c r="A27" s="1" t="s">
        <v>41</v>
      </c>
    </row>
    <row r="28" ht="14.5">
      <c r="A28" s="1" t="s">
        <v>42</v>
      </c>
    </row>
    <row r="29" ht="14.5">
      <c r="A29" s="1" t="s">
        <v>43</v>
      </c>
    </row>
    <row r="30" ht="14.5">
      <c r="A30" s="1" t="s">
        <v>44</v>
      </c>
    </row>
    <row r="31" ht="14.5">
      <c r="A31" s="1" t="s">
        <v>45</v>
      </c>
    </row>
    <row r="32" ht="14.5">
      <c r="A32" s="1" t="s">
        <v>46</v>
      </c>
    </row>
    <row r="33" ht="14.5">
      <c r="A33" s="1" t="s">
        <v>47</v>
      </c>
    </row>
    <row r="34" ht="14.5">
      <c r="A34" s="1" t="s">
        <v>48</v>
      </c>
    </row>
    <row r="35" ht="14.5">
      <c r="A35" s="1" t="s">
        <v>49</v>
      </c>
    </row>
    <row r="36" ht="14.5">
      <c r="A36" s="1" t="s">
        <v>23</v>
      </c>
    </row>
    <row r="37" ht="14.5">
      <c r="A37" s="1" t="s">
        <v>50</v>
      </c>
    </row>
    <row r="38" spans="2:12" ht="14.5">
      <c r="B38" s="1" t="s">
        <v>51</v>
      </c>
      <c r="C38" s="1" t="s">
        <v>52</v>
      </c>
      <c r="D38" t="s">
        <v>53</v>
      </c>
      <c r="E38" t="s">
        <v>54</v>
      </c>
      <c r="F38" t="s">
        <v>55</v>
      </c>
      <c r="G38" t="s">
        <v>56</v>
      </c>
      <c r="H38" t="s">
        <v>57</v>
      </c>
      <c r="I38" t="s">
        <v>58</v>
      </c>
      <c r="J38" t="s">
        <v>59</v>
      </c>
      <c r="K38" t="s">
        <v>60</v>
      </c>
      <c r="L38" t="s">
        <v>61</v>
      </c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3"/>
  <sheetViews>
    <sheetView workbookViewId="0" topLeftCell="A1">
      <selection pane="topLeft" activeCell="A1" sqref="A1"/>
    </sheetView>
  </sheetViews>
  <sheetFormatPr defaultColWidth="8.72727272727273" defaultRowHeight="14.5"/>
  <cols>
    <col min="1" max="6" width="20.7272727272727" customWidth="1"/>
  </cols>
  <sheetData>
    <row r="1" ht="14.5">
      <c r="A1" s="32" t="s">
        <v>83</v>
      </c>
    </row>
    <row r="2" ht="14.5">
      <c r="A2" s="32" t="s">
        <v>84</v>
      </c>
    </row>
    <row r="3" ht="14.5">
      <c r="A3" s="32" t="s">
        <v>85</v>
      </c>
    </row>
    <row r="4" ht="14.5">
      <c r="A4" s="32" t="s">
        <v>90</v>
      </c>
    </row>
    <row r="5" ht="14.5">
      <c r="A5" s="32" t="s">
        <v>86</v>
      </c>
    </row>
    <row r="6" ht="14.5">
      <c r="A6" s="32" t="s">
        <v>88</v>
      </c>
    </row>
    <row r="8" spans="1:6" ht="23.5">
      <c r="A8" s="11" t="s">
        <v>72</v>
      </c>
      <c r="B8" s="11"/>
      <c r="C8" s="11"/>
      <c r="D8" s="11"/>
      <c r="E8" s="11"/>
      <c r="F8" s="11"/>
    </row>
    <row r="9" spans="1:12" ht="25" customHeight="1">
      <c r="A9" s="12" t="s">
        <v>65</v>
      </c>
      <c r="B9" s="12" t="s">
        <v>4</v>
      </c>
      <c r="C9" s="12" t="s">
        <v>66</v>
      </c>
      <c r="D9" s="12" t="s">
        <v>67</v>
      </c>
      <c r="E9" s="12" t="s">
        <v>68</v>
      </c>
      <c r="F9" s="12" t="s">
        <v>69</v>
      </c>
      <c r="G9" s="13"/>
      <c r="H9" s="13"/>
      <c r="I9" s="13"/>
      <c r="J9" s="13"/>
      <c r="K9" s="13"/>
      <c r="L9" s="13"/>
    </row>
    <row r="10" spans="1:12" ht="2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25" customHeight="1">
      <c r="A11" s="12">
        <v>2015</v>
      </c>
      <c r="B11" s="14">
        <v>48316.66</v>
      </c>
      <c r="C11" s="14">
        <v>0</v>
      </c>
      <c r="D11" s="14">
        <v>68584.070000000007</v>
      </c>
      <c r="E11" s="14">
        <v>11319.09</v>
      </c>
      <c r="F11" s="14">
        <f>SUM(B11:E11)</f>
        <v>128219.82</v>
      </c>
      <c r="G11" s="13"/>
      <c r="H11" s="13"/>
      <c r="I11" s="13"/>
      <c r="J11" s="13"/>
      <c r="K11" s="13"/>
      <c r="L11" s="13"/>
    </row>
    <row r="12" spans="1:12" ht="25" customHeight="1">
      <c r="A12" s="12">
        <v>2016</v>
      </c>
      <c r="B12" s="14">
        <v>453372.78</v>
      </c>
      <c r="C12" s="14">
        <v>0</v>
      </c>
      <c r="D12" s="14">
        <v>48866.32</v>
      </c>
      <c r="E12" s="14">
        <v>98524.46</v>
      </c>
      <c r="F12" s="14">
        <f t="shared" si="0" ref="F12:F13">SUM(B12:E12)</f>
        <v>600763.56000000006</v>
      </c>
      <c r="G12" s="13"/>
      <c r="H12" s="13"/>
      <c r="I12" s="13"/>
      <c r="J12" s="13"/>
      <c r="K12" s="13"/>
      <c r="L12" s="13"/>
    </row>
    <row r="13" spans="1:12" ht="25" customHeight="1">
      <c r="A13" s="12">
        <v>2017</v>
      </c>
      <c r="B13" s="14">
        <v>1061089</v>
      </c>
      <c r="C13" s="14">
        <v>10995.54</v>
      </c>
      <c r="D13" s="14">
        <v>212225.46</v>
      </c>
      <c r="E13" s="14">
        <v>98184.64</v>
      </c>
      <c r="F13" s="14">
        <f t="shared" si="0"/>
        <v>1382494.64</v>
      </c>
      <c r="G13" s="13"/>
      <c r="H13" s="13"/>
      <c r="I13" s="13"/>
      <c r="J13" s="13"/>
      <c r="K13" s="13"/>
      <c r="L13" s="13"/>
    </row>
    <row r="14" spans="1:12" ht="25" customHeight="1">
      <c r="A14" s="12" t="s">
        <v>70</v>
      </c>
      <c r="B14" s="14">
        <f>AVERAGE(B11:B13)</f>
        <v>520926.14666666667</v>
      </c>
      <c r="C14" s="14">
        <f t="shared" si="1" ref="C14:F14">AVERAGE(C11:C13)</f>
        <v>3665.1800000000003</v>
      </c>
      <c r="D14" s="14">
        <f t="shared" si="1"/>
        <v>109891.95</v>
      </c>
      <c r="E14" s="14">
        <f t="shared" si="1"/>
        <v>69342.73</v>
      </c>
      <c r="F14" s="14">
        <f t="shared" si="1"/>
        <v>703826.00666666671</v>
      </c>
      <c r="G14" s="13"/>
      <c r="H14" s="13"/>
      <c r="I14" s="13"/>
      <c r="J14" s="13"/>
      <c r="K14" s="13"/>
      <c r="L14" s="13"/>
    </row>
    <row r="15" spans="1:12" ht="25" customHeight="1">
      <c r="A15" t="s">
        <v>73</v>
      </c>
      <c r="B15" s="14"/>
      <c r="C15" s="14"/>
      <c r="D15" s="14"/>
      <c r="E15" s="14"/>
      <c r="F15" s="14"/>
      <c r="G15" s="13"/>
      <c r="H15" s="13"/>
      <c r="I15" s="13"/>
      <c r="J15" s="13"/>
      <c r="K15" s="13"/>
      <c r="L15" s="13"/>
    </row>
    <row r="16" spans="1:12" ht="25" customHeight="1">
      <c r="A16" s="12"/>
      <c r="B16" s="14"/>
      <c r="C16" s="14"/>
      <c r="D16" s="14"/>
      <c r="E16" s="14"/>
      <c r="F16" s="14"/>
      <c r="G16" s="13"/>
      <c r="H16" s="13"/>
      <c r="I16" s="13"/>
      <c r="J16" s="13"/>
      <c r="K16" s="13"/>
      <c r="L16" s="13"/>
    </row>
    <row r="17" spans="1:12" ht="25" customHeight="1">
      <c r="A17" s="11"/>
      <c r="B17" s="11"/>
      <c r="C17" s="11"/>
      <c r="D17" s="11"/>
      <c r="E17" s="11"/>
      <c r="F17" s="11"/>
      <c r="G17" s="13"/>
      <c r="H17" s="13"/>
      <c r="I17" s="13"/>
      <c r="J17" s="13"/>
      <c r="K17" s="13"/>
      <c r="L17" s="13"/>
    </row>
    <row r="18" spans="1:12" ht="25" customHeight="1">
      <c r="A18" s="12"/>
      <c r="B18" s="12"/>
      <c r="C18" s="12"/>
      <c r="D18" s="12"/>
      <c r="E18" s="12"/>
      <c r="F18" s="12"/>
      <c r="G18" s="13"/>
      <c r="H18" s="13"/>
      <c r="I18" s="13"/>
      <c r="J18" s="13"/>
      <c r="K18" s="13"/>
      <c r="L18" s="13"/>
    </row>
    <row r="19" spans="1:12" ht="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25" customHeight="1">
      <c r="A20" s="12"/>
      <c r="B20" s="14"/>
      <c r="C20" s="15"/>
      <c r="D20" s="14"/>
      <c r="E20" s="14"/>
      <c r="F20" s="14"/>
      <c r="G20" s="13"/>
      <c r="H20" s="13"/>
      <c r="I20" s="13"/>
      <c r="J20" s="13"/>
      <c r="K20" s="13"/>
      <c r="L20" s="13"/>
    </row>
    <row r="21" spans="1:12" ht="25" customHeight="1">
      <c r="A21" s="12"/>
      <c r="B21" s="14"/>
      <c r="C21" s="14"/>
      <c r="D21" s="14"/>
      <c r="E21" s="14"/>
      <c r="F21" s="14"/>
      <c r="G21" s="13"/>
      <c r="H21" s="13"/>
      <c r="I21" s="13"/>
      <c r="J21" s="13"/>
      <c r="K21" s="13"/>
      <c r="L21" s="13"/>
    </row>
    <row r="22" spans="1:12" ht="25" customHeight="1">
      <c r="A22" s="12"/>
      <c r="B22" s="14"/>
      <c r="C22" s="14"/>
      <c r="D22" s="14"/>
      <c r="E22" s="14"/>
      <c r="F22" s="14"/>
      <c r="G22" s="13"/>
      <c r="H22" s="13"/>
      <c r="I22" s="13"/>
      <c r="J22" s="13"/>
      <c r="K22" s="13"/>
      <c r="L22" s="13"/>
    </row>
    <row r="23" spans="1:6" ht="18.5">
      <c r="A23" s="12"/>
      <c r="B23" s="14"/>
      <c r="C23" s="14"/>
      <c r="D23" s="14"/>
      <c r="E23" s="14"/>
      <c r="F23" s="1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