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110" activeTab="0"/>
  </bookViews>
  <sheets>
    <sheet name="Summary" sheetId="2" r:id="rId1"/>
    <sheet name="Davey Tree_SAP" sheetId="4" r:id="rId2"/>
    <sheet name="Sofia" sheetId="1" r:id="rId3"/>
    <sheet name="3 Yr Avg" sheetId="3" r:id="rId4"/>
  </sheets>
  <definedNames>
    <definedName name="_xlnm._FilterDatabase" localSheetId="1" hidden="1">'Davey Tree_SAP'!$A$8:$O$8</definedName>
    <definedName name="_xlnm.Print_Area" localSheetId="0">Summary!$A$7:$F$18</definedName>
  </definedNames>
  <calcPr calcMode="manual"/>
</workbook>
</file>

<file path=xl/sharedStrings.xml><?xml version="1.0" encoding="utf-8"?>
<sst xmlns="http://schemas.openxmlformats.org/spreadsheetml/2006/main" count="324" uniqueCount="129">
  <si>
    <t>ACTVTY</t>
  </si>
  <si>
    <t>ACTVTY Descr</t>
  </si>
  <si>
    <t>FERCSUB</t>
  </si>
  <si>
    <t>FERCSUB Descr</t>
  </si>
  <si>
    <t>Actual ...Oct 18-Oct 18...</t>
  </si>
  <si>
    <t>DVGMGT</t>
  </si>
  <si>
    <t>DISTRIBUTION VEGETATION MANAGEMENT</t>
  </si>
  <si>
    <t>59300000</t>
  </si>
  <si>
    <t>DSTR-MAINT OF OVERHEAD LINES</t>
  </si>
  <si>
    <t>71800000</t>
  </si>
  <si>
    <t>MC&amp;AL-BENEFIT TIME</t>
  </si>
  <si>
    <t>80100000</t>
  </si>
  <si>
    <t>NON-AFFILIATE CJOS-BILLABLE</t>
  </si>
  <si>
    <t>82000000</t>
  </si>
  <si>
    <t>ON SYSTEM STORM</t>
  </si>
  <si>
    <t>TLVMM</t>
  </si>
  <si>
    <t>TRANSMISSION LINES VEGETATION MANAGEMENT MAINTENANCE</t>
  </si>
  <si>
    <t>57100046</t>
  </si>
  <si>
    <t>TRNS-MAINT O/H LN-46KV</t>
  </si>
  <si>
    <t>57100115</t>
  </si>
  <si>
    <t>TRNS-MAINT O/H LN-115KV</t>
  </si>
  <si>
    <t>57100230</t>
  </si>
  <si>
    <t>TRNS-MAINT O/H LN-230KV</t>
  </si>
  <si>
    <t>Total</t>
  </si>
  <si>
    <t xml:space="preserve"> </t>
  </si>
  <si>
    <t xml:space="preserve">Database: </t>
  </si>
  <si>
    <t xml:space="preserve">Gulf Power </t>
  </si>
  <si>
    <t xml:space="preserve"> Beginning Balances: </t>
  </si>
  <si>
    <t>NO</t>
  </si>
  <si>
    <t xml:space="preserve">Information View: </t>
  </si>
  <si>
    <t xml:space="preserve">Financial View (100%) - All </t>
  </si>
  <si>
    <t xml:space="preserve"> Period 13: </t>
  </si>
  <si>
    <t xml:space="preserve">Loaded Query Name: </t>
  </si>
  <si>
    <t xml:space="preserve"> Commitments: </t>
  </si>
  <si>
    <t xml:space="preserve">Data Types: </t>
  </si>
  <si>
    <t xml:space="preserve">Actual </t>
  </si>
  <si>
    <t xml:space="preserve"> Actual </t>
  </si>
  <si>
    <t xml:space="preserve">Months: </t>
  </si>
  <si>
    <t xml:space="preserve">Oct 18-Oct 18 </t>
  </si>
  <si>
    <t xml:space="preserve">PerForming RCN: </t>
  </si>
  <si>
    <t xml:space="preserve">Activity: </t>
  </si>
  <si>
    <t xml:space="preserve">Incl DVGMGT  thru DVGMGT </t>
  </si>
  <si>
    <t xml:space="preserve"> Incl TLVMM   thru TLVMM  </t>
  </si>
  <si>
    <t xml:space="preserve">Resource Type: </t>
  </si>
  <si>
    <t xml:space="preserve">Ferc Sub: </t>
  </si>
  <si>
    <t xml:space="preserve">Project: </t>
  </si>
  <si>
    <t xml:space="preserve">Location: </t>
  </si>
  <si>
    <t xml:space="preserve">Receiving ORG: </t>
  </si>
  <si>
    <t xml:space="preserve">Allocation Indicator: </t>
  </si>
  <si>
    <t xml:space="preserve">Work Order: </t>
  </si>
  <si>
    <t xml:space="preserve">Billing Work Order: </t>
  </si>
  <si>
    <t xml:space="preserve">Company: </t>
  </si>
  <si>
    <t xml:space="preserve">Drill Drown: </t>
  </si>
  <si>
    <t xml:space="preserve"> PRCN </t>
  </si>
  <si>
    <t xml:space="preserve"> Activity </t>
  </si>
  <si>
    <t xml:space="preserve"> R/T </t>
  </si>
  <si>
    <t xml:space="preserve"> FercSub </t>
  </si>
  <si>
    <t xml:space="preserve"> Loc </t>
  </si>
  <si>
    <t xml:space="preserve"> Project </t>
  </si>
  <si>
    <t xml:space="preserve"> EWO </t>
  </si>
  <si>
    <t xml:space="preserve"> RRCN </t>
  </si>
  <si>
    <t xml:space="preserve"> AI </t>
  </si>
  <si>
    <t xml:space="preserve"> BWO </t>
  </si>
  <si>
    <t xml:space="preserve"> COMPANY </t>
  </si>
  <si>
    <t>Distribution</t>
  </si>
  <si>
    <t>Transmission</t>
  </si>
  <si>
    <t>3-Year Historical Average</t>
  </si>
  <si>
    <t>HURRICANE MICHAEL</t>
  </si>
  <si>
    <t>YEAR</t>
  </si>
  <si>
    <t>TLG46k</t>
  </si>
  <si>
    <t>TLG115</t>
  </si>
  <si>
    <t>TLG230</t>
  </si>
  <si>
    <t>TOTAL</t>
  </si>
  <si>
    <t>3-Year Avg</t>
  </si>
  <si>
    <t>Amount Booked to O&amp;M in Oct. 2018</t>
  </si>
  <si>
    <t>Difference</t>
  </si>
  <si>
    <t>Account</t>
  </si>
  <si>
    <t>Account Description</t>
  </si>
  <si>
    <t>Company Code</t>
  </si>
  <si>
    <t>Order</t>
  </si>
  <si>
    <t/>
  </si>
  <si>
    <t>Vendor</t>
  </si>
  <si>
    <t>Time: Posting date</t>
  </si>
  <si>
    <t>Date</t>
  </si>
  <si>
    <t>Business area</t>
  </si>
  <si>
    <t>Order Type</t>
  </si>
  <si>
    <t>Document-Ref Number</t>
  </si>
  <si>
    <t>Document Type</t>
  </si>
  <si>
    <t xml:space="preserve">
Amount
JAN 2019-
DEC 2019</t>
  </si>
  <si>
    <t>5750700</t>
  </si>
  <si>
    <t>OUTSIDE SVCS: Other</t>
  </si>
  <si>
    <t>1600</t>
  </si>
  <si>
    <t>6820000096</t>
  </si>
  <si>
    <t>DOF183 DISTRIBUTION OVERHEAD - HURRICANE</t>
  </si>
  <si>
    <t>3000047025</t>
  </si>
  <si>
    <t>THE DAVEY TREE EXPERT COMPANY</t>
  </si>
  <si>
    <t>2019-10-28</t>
  </si>
  <si>
    <t>A11</t>
  </si>
  <si>
    <t>ED82</t>
  </si>
  <si>
    <t>1900007068</t>
  </si>
  <si>
    <t>ZM</t>
  </si>
  <si>
    <t>Site AP Invoice</t>
  </si>
  <si>
    <t>1900007075</t>
  </si>
  <si>
    <t>1900007077</t>
  </si>
  <si>
    <t>1900007078</t>
  </si>
  <si>
    <t>1900007079</t>
  </si>
  <si>
    <t>1900007081</t>
  </si>
  <si>
    <t>1900007082</t>
  </si>
  <si>
    <t>1900007083</t>
  </si>
  <si>
    <t>1900007085</t>
  </si>
  <si>
    <t>1900007086</t>
  </si>
  <si>
    <t>1900007089</t>
  </si>
  <si>
    <t>1900007090</t>
  </si>
  <si>
    <t>1900007096</t>
  </si>
  <si>
    <t>1900007097</t>
  </si>
  <si>
    <t>Davey Tree October 2018</t>
  </si>
  <si>
    <t>Comments</t>
  </si>
  <si>
    <t>Total October 2018 ICCA VM</t>
  </si>
  <si>
    <t>Removed from storm Oct 2018</t>
  </si>
  <si>
    <t>Additional incorrectly removed for Oct 2018 paid in Oct 2019</t>
  </si>
  <si>
    <t>Gulf Power Company</t>
  </si>
  <si>
    <t>Docket No. 20190038-EI</t>
  </si>
  <si>
    <t>OPC's Second Set of Interrogatories</t>
  </si>
  <si>
    <t>Attachment No. 5</t>
  </si>
  <si>
    <t>Tab 4 of 4</t>
  </si>
  <si>
    <t>Tab 1 of 4</t>
  </si>
  <si>
    <t>Tab 2 of 4</t>
  </si>
  <si>
    <t>Tab 3 of 4</t>
  </si>
  <si>
    <t>Interrogatory No. 44 - Amended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</si>
</sst>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</fonts>
  <fills count="34">
    <fill>
      <patternFill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0" tint="-0.149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"/>
      </bottom>
    </border>
    <border>
      <left/>
      <right/>
      <top/>
      <bottom style="medium">
        <color theme="4" tint="0.3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</borders>
  <cellStyleXfs count="6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0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17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17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17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17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17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/>
    <xf numFmtId="43" fontId="0" fillId="0" borderId="0" xfId="18" applyFont="1"/>
    <xf numFmtId="49" fontId="16" fillId="0" borderId="0" xfId="0" applyNumberFormat="1" applyFont="1"/>
    <xf numFmtId="0" fontId="16" fillId="0" borderId="0" xfId="0" applyFont="1"/>
    <xf numFmtId="49" fontId="16" fillId="0" borderId="10" xfId="0" applyNumberFormat="1" applyFont="1" applyBorder="1"/>
    <xf numFmtId="0" fontId="16" fillId="0" borderId="10" xfId="0" applyFont="1" applyBorder="1"/>
    <xf numFmtId="43" fontId="16" fillId="0" borderId="11" xfId="18" applyFont="1" applyBorder="1"/>
    <xf numFmtId="43" fontId="0" fillId="26" borderId="0" xfId="18" applyFont="1" applyFill="1"/>
    <xf numFmtId="49" fontId="0" fillId="26" borderId="0" xfId="0" applyNumberFormat="1" applyFill="1"/>
    <xf numFmtId="0" fontId="16" fillId="0" borderId="10" xfId="0" applyFont="1" applyBorder="1" applyAlignment="1">
      <alignment horizontal="center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center"/>
    </xf>
    <xf numFmtId="0" fontId="19" fillId="0" borderId="0" xfId="0" applyFont="1"/>
    <xf numFmtId="44" fontId="19" fillId="0" borderId="0" xfId="16" applyFont="1"/>
    <xf numFmtId="39" fontId="19" fillId="0" borderId="0" xfId="16" applyNumberFormat="1" applyFont="1"/>
    <xf numFmtId="0" fontId="0" fillId="0" borderId="0" xfId="0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13" xfId="0" applyBorder="1"/>
    <xf numFmtId="0" fontId="16" fillId="33" borderId="10" xfId="0" applyFont="1" applyFill="1" applyBorder="1" applyAlignment="1">
      <alignment horizontal="center"/>
    </xf>
    <xf numFmtId="43" fontId="0" fillId="0" borderId="0" xfId="0" applyNumberFormat="1"/>
    <xf numFmtId="43" fontId="0" fillId="0" borderId="13" xfId="0" applyNumberFormat="1" applyBorder="1"/>
    <xf numFmtId="43" fontId="16" fillId="0" borderId="0" xfId="18" applyNumberFormat="1" applyFont="1"/>
    <xf numFmtId="0" fontId="16" fillId="0" borderId="0" xfId="0" applyFont="1" applyAlignment="1">
      <alignment horizontal="center"/>
    </xf>
    <xf numFmtId="43" fontId="0" fillId="0" borderId="10" xfId="0" applyNumberFormat="1" applyBorder="1"/>
    <xf numFmtId="43" fontId="0" fillId="0" borderId="12" xfId="0" applyNumberFormat="1" applyBorder="1"/>
    <xf numFmtId="43" fontId="16" fillId="0" borderId="10" xfId="18" applyNumberFormat="1" applyFont="1" applyBorder="1"/>
    <xf numFmtId="43" fontId="16" fillId="0" borderId="0" xfId="0" applyNumberFormat="1" applyFont="1"/>
    <xf numFmtId="43" fontId="16" fillId="0" borderId="13" xfId="0" applyNumberFormat="1" applyFont="1" applyBorder="1"/>
    <xf numFmtId="0" fontId="16" fillId="0" borderId="0" xfId="0" applyFont="1" applyBorder="1"/>
    <xf numFmtId="0" fontId="16" fillId="0" borderId="13" xfId="0" applyFont="1" applyBorder="1"/>
    <xf numFmtId="43" fontId="16" fillId="0" borderId="12" xfId="0" applyNumberFormat="1" applyFont="1" applyBorder="1"/>
    <xf numFmtId="43" fontId="16" fillId="0" borderId="10" xfId="0" applyNumberFormat="1" applyFont="1" applyBorder="1"/>
    <xf numFmtId="0" fontId="20" fillId="0" borderId="0" xfId="0" applyFont="1" applyAlignment="1">
      <alignment vertical="center"/>
    </xf>
  </cellXfs>
  <cellStyles count="4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Title" xfId="20"/>
    <cellStyle name="Heading 1" xfId="21"/>
    <cellStyle name="Heading 2" xfId="22"/>
    <cellStyle name="Heading 3" xfId="23"/>
    <cellStyle name="Heading 4" xfId="24"/>
    <cellStyle name="Good" xfId="25"/>
    <cellStyle name="Bad" xfId="26"/>
    <cellStyle name="Neutral" xfId="27"/>
    <cellStyle name="Input" xfId="28"/>
    <cellStyle name="Output" xfId="29"/>
    <cellStyle name="Calculation" xfId="30"/>
    <cellStyle name="Linked Cell" xfId="31"/>
    <cellStyle name="Check Cell" xfId="32"/>
    <cellStyle name="Warning Text" xfId="33"/>
    <cellStyle name="Note" xfId="34"/>
    <cellStyle name="Explanatory Text" xfId="35"/>
    <cellStyle name="Total" xfId="36"/>
    <cellStyle name="Accent1" xfId="37"/>
    <cellStyle name="20% - Accent1" xfId="38"/>
    <cellStyle name="40% - Accent1" xfId="39"/>
    <cellStyle name="60% - Accent1" xfId="40"/>
    <cellStyle name="Accent2" xfId="41"/>
    <cellStyle name="20% - Accent2" xfId="42"/>
    <cellStyle name="40% - Accent2" xfId="43"/>
    <cellStyle name="60% - Accent2" xfId="44"/>
    <cellStyle name="Accent3" xfId="45"/>
    <cellStyle name="20% - Accent3" xfId="46"/>
    <cellStyle name="40% - Accent3" xfId="47"/>
    <cellStyle name="60% - Accent3" xfId="48"/>
    <cellStyle name="Accent4" xfId="49"/>
    <cellStyle name="20% - Accent4" xfId="50"/>
    <cellStyle name="40% - Accent4" xfId="51"/>
    <cellStyle name="60% - Accent4" xfId="52"/>
    <cellStyle name="Accent5" xfId="53"/>
    <cellStyle name="20% - Accent5" xfId="54"/>
    <cellStyle name="40% - Accent5" xfId="55"/>
    <cellStyle name="60% - Accent5" xfId="56"/>
    <cellStyle name="Accent6" xfId="57"/>
    <cellStyle name="20% - Accent6" xfId="58"/>
    <cellStyle name="40% - Accent6" xfId="59"/>
    <cellStyle name="60% - Accent6" xfId="6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tyles" Target="style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4" Type="http://schemas.openxmlformats.org/officeDocument/2006/relationships/worksheet" Target="worksheets/sheet4.xml" /><Relationship Id="rId6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workbookViewId="0" topLeftCell="A1">
      <selection pane="topLeft" activeCell="A1" sqref="A1"/>
    </sheetView>
  </sheetViews>
  <sheetFormatPr defaultColWidth="8.72727272727273" defaultRowHeight="14.5"/>
  <cols>
    <col min="1" max="1" width="3.18181818181818" customWidth="1"/>
    <col min="2" max="2" width="38" customWidth="1"/>
    <col min="3" max="5" width="15.2727272727273" customWidth="1"/>
    <col min="6" max="6" width="55.2727272727273" bestFit="1" customWidth="1"/>
  </cols>
  <sheetData>
    <row r="1" ht="14.5">
      <c r="A1" s="33" t="s">
        <v>120</v>
      </c>
    </row>
    <row r="2" ht="14.5">
      <c r="A2" s="33" t="s">
        <v>121</v>
      </c>
    </row>
    <row r="3" ht="14.5">
      <c r="A3" s="33" t="s">
        <v>122</v>
      </c>
    </row>
    <row r="4" ht="14.5">
      <c r="A4" s="33" t="s">
        <v>128</v>
      </c>
    </row>
    <row r="5" ht="14.5">
      <c r="A5" s="33" t="s">
        <v>123</v>
      </c>
    </row>
    <row r="6" ht="14.5">
      <c r="A6" s="33" t="s">
        <v>125</v>
      </c>
    </row>
    <row r="8" spans="3:6" ht="14.5">
      <c r="C8" s="10" t="s">
        <v>64</v>
      </c>
      <c r="D8" s="17" t="s">
        <v>65</v>
      </c>
      <c r="E8" s="19" t="s">
        <v>23</v>
      </c>
      <c r="F8" s="4" t="s">
        <v>116</v>
      </c>
    </row>
    <row r="9" ht="14.5">
      <c r="D9" s="18"/>
    </row>
    <row r="10" spans="2:5" ht="14.5">
      <c r="B10" s="16" t="s">
        <v>66</v>
      </c>
      <c r="C10" s="20">
        <f>'3 Yr Avg'!B14</f>
        <v>562974</v>
      </c>
      <c r="D10" s="21">
        <f>SUM('3 Yr Avg'!C14:E14)</f>
        <v>455542.66666666663</v>
      </c>
      <c r="E10" s="22">
        <f>SUM(C10:D10)</f>
        <v>1018516.6666666666</v>
      </c>
    </row>
    <row r="11" ht="14.5">
      <c r="D11" s="18"/>
    </row>
    <row r="12" spans="2:5" ht="14.5">
      <c r="B12" s="16" t="s">
        <v>74</v>
      </c>
      <c r="C12" s="24">
        <f>Sofia!E9</f>
        <v>449675.94</v>
      </c>
      <c r="D12" s="25">
        <f>SUM(Sofia!E13:E15)</f>
        <v>44011.07</v>
      </c>
      <c r="E12" s="26">
        <f>SUM(C12:D12)</f>
        <v>493687.01</v>
      </c>
    </row>
    <row r="13" ht="14.5">
      <c r="D13" s="18"/>
    </row>
    <row r="14" spans="2:6" ht="14.5">
      <c r="B14" s="23" t="s">
        <v>75</v>
      </c>
      <c r="C14" s="27">
        <f>C10-C12</f>
        <v>113298.06</v>
      </c>
      <c r="D14" s="28">
        <f>D10-D12</f>
        <v>411531.59666666662</v>
      </c>
      <c r="E14" s="27">
        <f>E10-E12</f>
        <v>524829.65666666662</v>
      </c>
      <c r="F14" s="4" t="s">
        <v>118</v>
      </c>
    </row>
    <row r="15" spans="2:6" ht="14.5">
      <c r="B15" s="23" t="s">
        <v>115</v>
      </c>
      <c r="C15" s="31">
        <f>SUM('Davey Tree_SAP'!O9:O22)</f>
        <v>8436.630000000001</v>
      </c>
      <c r="D15" s="31">
        <v>0</v>
      </c>
      <c r="E15" s="32">
        <f>SUM(C15:E15)</f>
        <v>8436.630000000001</v>
      </c>
      <c r="F15" s="29" t="s">
        <v>119</v>
      </c>
    </row>
    <row r="16" spans="2:5" ht="14.5">
      <c r="B16" s="4"/>
      <c r="C16" s="4"/>
      <c r="D16" s="30"/>
      <c r="E16" s="4"/>
    </row>
    <row r="17" spans="2:5" ht="14.5">
      <c r="B17" s="4" t="s">
        <v>117</v>
      </c>
      <c r="C17" s="27">
        <f>SUM(C14:C16)</f>
        <v>121734.69</v>
      </c>
      <c r="D17" s="28">
        <f>SUM(D14:D16)</f>
        <v>411531.59666666662</v>
      </c>
      <c r="E17" s="27">
        <f>SUM(E14:E16)</f>
        <v>533266.28666666662</v>
      </c>
    </row>
  </sheetData>
  <pageMargins left="0.7" right="0.7" top="0.75" bottom="0.75" header="0.3" footer="0.3"/>
  <pageSetup orientation="portrait" scale="1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workbookViewId="0" topLeftCell="A1">
      <selection pane="topLeft" activeCell="A1" sqref="A1"/>
    </sheetView>
  </sheetViews>
  <sheetFormatPr defaultColWidth="8.72727272727273" defaultRowHeight="14.5"/>
  <cols>
    <col min="1" max="1" width="10.4545454545455" bestFit="1" customWidth="1"/>
    <col min="2" max="2" width="21.2727272727273" bestFit="1" customWidth="1"/>
    <col min="3" max="3" width="16.7272727272727" bestFit="1" customWidth="1"/>
    <col min="4" max="4" width="11" bestFit="1" customWidth="1"/>
    <col min="5" max="5" width="43.7272727272727" bestFit="1" customWidth="1"/>
    <col min="6" max="6" width="11" bestFit="1" customWidth="1"/>
    <col min="7" max="7" width="32.2727272727273" bestFit="1" customWidth="1"/>
    <col min="8" max="8" width="20" bestFit="1" customWidth="1"/>
    <col min="9" max="9" width="10.4545454545455" bestFit="1" customWidth="1"/>
    <col min="10" max="10" width="15.4545454545455" bestFit="1" customWidth="1"/>
    <col min="11" max="11" width="13.1818181818182" bestFit="1" customWidth="1"/>
    <col min="12" max="12" width="24.2727272727273" bestFit="1" customWidth="1"/>
    <col min="13" max="13" width="17.2727272727273" bestFit="1" customWidth="1"/>
    <col min="14" max="14" width="14.2727272727273" bestFit="1" customWidth="1"/>
    <col min="15" max="15" width="30.8181818181818" bestFit="1" customWidth="1"/>
  </cols>
  <sheetData>
    <row r="1" ht="14.5">
      <c r="A1" s="33" t="s">
        <v>120</v>
      </c>
    </row>
    <row r="2" ht="14.5">
      <c r="A2" s="33" t="s">
        <v>121</v>
      </c>
    </row>
    <row r="3" ht="14.5">
      <c r="A3" s="33" t="s">
        <v>122</v>
      </c>
    </row>
    <row r="4" ht="14.5">
      <c r="A4" s="33" t="s">
        <v>128</v>
      </c>
    </row>
    <row r="5" ht="14.5">
      <c r="A5" s="33" t="s">
        <v>123</v>
      </c>
    </row>
    <row r="6" ht="14.5">
      <c r="A6" s="33" t="s">
        <v>126</v>
      </c>
    </row>
    <row r="8" spans="1:15" ht="14.5">
      <c r="A8" t="s">
        <v>76</v>
      </c>
      <c r="B8" t="s">
        <v>77</v>
      </c>
      <c r="C8" t="s">
        <v>78</v>
      </c>
      <c r="D8" t="s">
        <v>79</v>
      </c>
      <c r="E8" t="s">
        <v>80</v>
      </c>
      <c r="F8" t="s">
        <v>81</v>
      </c>
      <c r="G8" t="s">
        <v>80</v>
      </c>
      <c r="H8" t="s">
        <v>82</v>
      </c>
      <c r="I8" t="s">
        <v>83</v>
      </c>
      <c r="J8" t="s">
        <v>84</v>
      </c>
      <c r="K8" t="s">
        <v>85</v>
      </c>
      <c r="L8" t="s">
        <v>86</v>
      </c>
      <c r="M8" t="s">
        <v>87</v>
      </c>
      <c r="N8" t="s">
        <v>80</v>
      </c>
      <c r="O8" t="s">
        <v>88</v>
      </c>
    </row>
    <row r="9" spans="1:15" ht="14.5">
      <c r="A9" t="s">
        <v>89</v>
      </c>
      <c r="B9" t="s">
        <v>90</v>
      </c>
      <c r="C9" t="s">
        <v>91</v>
      </c>
      <c r="D9" t="s">
        <v>92</v>
      </c>
      <c r="E9" t="s">
        <v>93</v>
      </c>
      <c r="F9" t="s">
        <v>94</v>
      </c>
      <c r="G9" t="s">
        <v>95</v>
      </c>
      <c r="H9">
        <v>43766</v>
      </c>
      <c r="I9" t="s">
        <v>96</v>
      </c>
      <c r="J9" t="s">
        <v>97</v>
      </c>
      <c r="K9" t="s">
        <v>98</v>
      </c>
      <c r="L9" t="s">
        <v>99</v>
      </c>
      <c r="M9" t="s">
        <v>100</v>
      </c>
      <c r="N9" t="s">
        <v>101</v>
      </c>
      <c r="O9">
        <v>1111.80</v>
      </c>
    </row>
    <row r="10" spans="1:15" ht="14.5">
      <c r="A10" t="s">
        <v>89</v>
      </c>
      <c r="B10" t="s">
        <v>90</v>
      </c>
      <c r="C10" t="s">
        <v>91</v>
      </c>
      <c r="D10" t="s">
        <v>92</v>
      </c>
      <c r="E10" t="s">
        <v>93</v>
      </c>
      <c r="F10" t="s">
        <v>94</v>
      </c>
      <c r="G10" t="s">
        <v>95</v>
      </c>
      <c r="H10">
        <v>43766</v>
      </c>
      <c r="I10" t="s">
        <v>96</v>
      </c>
      <c r="J10" t="s">
        <v>97</v>
      </c>
      <c r="K10" t="s">
        <v>98</v>
      </c>
      <c r="L10" t="s">
        <v>102</v>
      </c>
      <c r="M10" t="s">
        <v>100</v>
      </c>
      <c r="N10" t="s">
        <v>101</v>
      </c>
      <c r="O10">
        <v>667.08</v>
      </c>
    </row>
    <row r="11" spans="1:15" ht="14.5">
      <c r="A11" t="s">
        <v>89</v>
      </c>
      <c r="B11" t="s">
        <v>90</v>
      </c>
      <c r="C11" t="s">
        <v>91</v>
      </c>
      <c r="D11" t="s">
        <v>92</v>
      </c>
      <c r="E11" t="s">
        <v>93</v>
      </c>
      <c r="F11" t="s">
        <v>94</v>
      </c>
      <c r="G11" t="s">
        <v>95</v>
      </c>
      <c r="H11">
        <v>43766</v>
      </c>
      <c r="I11" t="s">
        <v>96</v>
      </c>
      <c r="J11" t="s">
        <v>97</v>
      </c>
      <c r="K11" t="s">
        <v>98</v>
      </c>
      <c r="L11" t="s">
        <v>103</v>
      </c>
      <c r="M11" t="s">
        <v>100</v>
      </c>
      <c r="N11" t="s">
        <v>101</v>
      </c>
      <c r="O11">
        <v>667.08</v>
      </c>
    </row>
    <row r="12" spans="1:15" ht="14.5">
      <c r="A12" t="s">
        <v>89</v>
      </c>
      <c r="B12" t="s">
        <v>90</v>
      </c>
      <c r="C12" t="s">
        <v>91</v>
      </c>
      <c r="D12" t="s">
        <v>92</v>
      </c>
      <c r="E12" t="s">
        <v>93</v>
      </c>
      <c r="F12" t="s">
        <v>94</v>
      </c>
      <c r="G12" t="s">
        <v>95</v>
      </c>
      <c r="H12">
        <v>43766</v>
      </c>
      <c r="I12" t="s">
        <v>96</v>
      </c>
      <c r="J12" t="s">
        <v>97</v>
      </c>
      <c r="K12" t="s">
        <v>98</v>
      </c>
      <c r="L12" t="s">
        <v>104</v>
      </c>
      <c r="M12" t="s">
        <v>100</v>
      </c>
      <c r="N12" t="s">
        <v>101</v>
      </c>
      <c r="O12">
        <v>1037.68</v>
      </c>
    </row>
    <row r="13" spans="1:15" ht="14.5">
      <c r="A13" t="s">
        <v>89</v>
      </c>
      <c r="B13" t="s">
        <v>90</v>
      </c>
      <c r="C13" t="s">
        <v>91</v>
      </c>
      <c r="D13" t="s">
        <v>92</v>
      </c>
      <c r="E13" t="s">
        <v>93</v>
      </c>
      <c r="F13" t="s">
        <v>94</v>
      </c>
      <c r="G13" t="s">
        <v>95</v>
      </c>
      <c r="H13">
        <v>43766</v>
      </c>
      <c r="I13" t="s">
        <v>96</v>
      </c>
      <c r="J13" t="s">
        <v>97</v>
      </c>
      <c r="K13" t="s">
        <v>98</v>
      </c>
      <c r="L13" t="s">
        <v>105</v>
      </c>
      <c r="M13" t="s">
        <v>100</v>
      </c>
      <c r="N13" t="s">
        <v>101</v>
      </c>
      <c r="O13">
        <v>1111.80</v>
      </c>
    </row>
    <row r="14" spans="1:15" ht="14.5">
      <c r="A14" t="s">
        <v>89</v>
      </c>
      <c r="B14" t="s">
        <v>90</v>
      </c>
      <c r="C14" t="s">
        <v>91</v>
      </c>
      <c r="D14" t="s">
        <v>92</v>
      </c>
      <c r="E14" t="s">
        <v>93</v>
      </c>
      <c r="F14" t="s">
        <v>94</v>
      </c>
      <c r="G14" t="s">
        <v>95</v>
      </c>
      <c r="H14">
        <v>43766</v>
      </c>
      <c r="I14" t="s">
        <v>96</v>
      </c>
      <c r="J14" t="s">
        <v>97</v>
      </c>
      <c r="K14" t="s">
        <v>98</v>
      </c>
      <c r="L14" t="s">
        <v>106</v>
      </c>
      <c r="M14" t="s">
        <v>100</v>
      </c>
      <c r="N14" t="s">
        <v>101</v>
      </c>
      <c r="O14">
        <v>741.20</v>
      </c>
    </row>
    <row r="15" spans="1:15" ht="14.5">
      <c r="A15" t="s">
        <v>89</v>
      </c>
      <c r="B15" t="s">
        <v>90</v>
      </c>
      <c r="C15" t="s">
        <v>91</v>
      </c>
      <c r="D15" t="s">
        <v>92</v>
      </c>
      <c r="E15" t="s">
        <v>93</v>
      </c>
      <c r="F15" t="s">
        <v>94</v>
      </c>
      <c r="G15" t="s">
        <v>95</v>
      </c>
      <c r="H15">
        <v>43766</v>
      </c>
      <c r="I15" t="s">
        <v>96</v>
      </c>
      <c r="J15" t="s">
        <v>97</v>
      </c>
      <c r="K15" t="s">
        <v>98</v>
      </c>
      <c r="L15" t="s">
        <v>107</v>
      </c>
      <c r="M15" t="s">
        <v>100</v>
      </c>
      <c r="N15" t="s">
        <v>101</v>
      </c>
      <c r="O15">
        <v>1778.23</v>
      </c>
    </row>
    <row r="16" spans="1:15" ht="14.5">
      <c r="A16" t="s">
        <v>89</v>
      </c>
      <c r="B16" t="s">
        <v>90</v>
      </c>
      <c r="C16" t="s">
        <v>91</v>
      </c>
      <c r="D16" t="s">
        <v>92</v>
      </c>
      <c r="E16" t="s">
        <v>93</v>
      </c>
      <c r="F16" t="s">
        <v>94</v>
      </c>
      <c r="G16" t="s">
        <v>95</v>
      </c>
      <c r="H16">
        <v>43766</v>
      </c>
      <c r="I16" t="s">
        <v>96</v>
      </c>
      <c r="J16" t="s">
        <v>97</v>
      </c>
      <c r="K16" t="s">
        <v>98</v>
      </c>
      <c r="L16" t="s">
        <v>108</v>
      </c>
      <c r="M16" t="s">
        <v>100</v>
      </c>
      <c r="N16" t="s">
        <v>101</v>
      </c>
      <c r="O16">
        <v>1037.68</v>
      </c>
    </row>
    <row r="17" spans="1:15" ht="14.5">
      <c r="A17" t="s">
        <v>89</v>
      </c>
      <c r="B17" t="s">
        <v>90</v>
      </c>
      <c r="C17" t="s">
        <v>91</v>
      </c>
      <c r="D17" t="s">
        <v>92</v>
      </c>
      <c r="E17" t="s">
        <v>93</v>
      </c>
      <c r="F17" t="s">
        <v>94</v>
      </c>
      <c r="G17" t="s">
        <v>95</v>
      </c>
      <c r="H17">
        <v>43766</v>
      </c>
      <c r="I17" t="s">
        <v>96</v>
      </c>
      <c r="J17" t="s">
        <v>97</v>
      </c>
      <c r="K17" t="s">
        <v>98</v>
      </c>
      <c r="L17" t="s">
        <v>109</v>
      </c>
      <c r="M17" t="s">
        <v>100</v>
      </c>
      <c r="N17" t="s">
        <v>101</v>
      </c>
      <c r="O17">
        <v>518.84</v>
      </c>
    </row>
    <row r="18" spans="1:15" ht="14.5">
      <c r="A18" t="s">
        <v>89</v>
      </c>
      <c r="B18" t="s">
        <v>90</v>
      </c>
      <c r="C18" t="s">
        <v>91</v>
      </c>
      <c r="D18" t="s">
        <v>92</v>
      </c>
      <c r="E18" t="s">
        <v>93</v>
      </c>
      <c r="F18" t="s">
        <v>94</v>
      </c>
      <c r="G18" t="s">
        <v>95</v>
      </c>
      <c r="H18">
        <v>43766</v>
      </c>
      <c r="I18" t="s">
        <v>96</v>
      </c>
      <c r="J18" t="s">
        <v>97</v>
      </c>
      <c r="K18" t="s">
        <v>98</v>
      </c>
      <c r="L18" t="s">
        <v>110</v>
      </c>
      <c r="M18" t="s">
        <v>100</v>
      </c>
      <c r="N18" t="s">
        <v>101</v>
      </c>
      <c r="O18">
        <v>222.18</v>
      </c>
    </row>
    <row r="19" spans="1:15" ht="14.5">
      <c r="A19" t="s">
        <v>89</v>
      </c>
      <c r="B19" t="s">
        <v>90</v>
      </c>
      <c r="C19" t="s">
        <v>91</v>
      </c>
      <c r="D19" t="s">
        <v>92</v>
      </c>
      <c r="E19" t="s">
        <v>93</v>
      </c>
      <c r="F19" t="s">
        <v>94</v>
      </c>
      <c r="G19" t="s">
        <v>95</v>
      </c>
      <c r="H19">
        <v>43766</v>
      </c>
      <c r="I19" t="s">
        <v>96</v>
      </c>
      <c r="J19" t="s">
        <v>97</v>
      </c>
      <c r="K19" t="s">
        <v>98</v>
      </c>
      <c r="L19" t="s">
        <v>111</v>
      </c>
      <c r="M19" t="s">
        <v>100</v>
      </c>
      <c r="N19" t="s">
        <v>101</v>
      </c>
      <c r="O19">
        <v>1111.80</v>
      </c>
    </row>
    <row r="20" spans="1:15" ht="14.5">
      <c r="A20" t="s">
        <v>89</v>
      </c>
      <c r="B20" t="s">
        <v>90</v>
      </c>
      <c r="C20" t="s">
        <v>91</v>
      </c>
      <c r="D20" t="s">
        <v>92</v>
      </c>
      <c r="E20" t="s">
        <v>93</v>
      </c>
      <c r="F20" t="s">
        <v>94</v>
      </c>
      <c r="G20" t="s">
        <v>95</v>
      </c>
      <c r="H20">
        <v>43766</v>
      </c>
      <c r="I20" t="s">
        <v>96</v>
      </c>
      <c r="J20" t="s">
        <v>97</v>
      </c>
      <c r="K20" t="s">
        <v>98</v>
      </c>
      <c r="L20" t="s">
        <v>112</v>
      </c>
      <c r="M20" t="s">
        <v>100</v>
      </c>
      <c r="N20" t="s">
        <v>101</v>
      </c>
      <c r="O20">
        <v>1359.94</v>
      </c>
    </row>
    <row r="21" spans="1:15" ht="14.5">
      <c r="A21" t="s">
        <v>89</v>
      </c>
      <c r="B21" t="s">
        <v>90</v>
      </c>
      <c r="C21" t="s">
        <v>91</v>
      </c>
      <c r="D21" t="s">
        <v>92</v>
      </c>
      <c r="E21" t="s">
        <v>93</v>
      </c>
      <c r="F21" t="s">
        <v>94</v>
      </c>
      <c r="G21" t="s">
        <v>95</v>
      </c>
      <c r="H21">
        <v>43766</v>
      </c>
      <c r="I21" t="s">
        <v>96</v>
      </c>
      <c r="J21" t="s">
        <v>97</v>
      </c>
      <c r="K21" t="s">
        <v>98</v>
      </c>
      <c r="L21" t="s">
        <v>113</v>
      </c>
      <c r="M21" t="s">
        <v>100</v>
      </c>
      <c r="N21" t="s">
        <v>101</v>
      </c>
      <c r="O21">
        <v>-6.36</v>
      </c>
    </row>
    <row r="22" spans="1:15" ht="14.5">
      <c r="A22" t="s">
        <v>89</v>
      </c>
      <c r="B22" t="s">
        <v>90</v>
      </c>
      <c r="C22" t="s">
        <v>91</v>
      </c>
      <c r="D22" t="s">
        <v>92</v>
      </c>
      <c r="E22" t="s">
        <v>93</v>
      </c>
      <c r="F22" t="s">
        <v>94</v>
      </c>
      <c r="G22" t="s">
        <v>95</v>
      </c>
      <c r="H22">
        <v>43766</v>
      </c>
      <c r="I22" t="s">
        <v>96</v>
      </c>
      <c r="J22" t="s">
        <v>97</v>
      </c>
      <c r="K22" t="s">
        <v>98</v>
      </c>
      <c r="L22" t="s">
        <v>114</v>
      </c>
      <c r="M22" t="s">
        <v>100</v>
      </c>
      <c r="N22" t="s">
        <v>101</v>
      </c>
      <c r="O22">
        <v>-2922.32</v>
      </c>
    </row>
  </sheetData>
  <autoFilter ref="A8:O8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8"/>
  <sheetViews>
    <sheetView workbookViewId="0" topLeftCell="A1">
      <pane ySplit="8" topLeftCell="A9" activePane="bottomLeft" state="frozen"/>
      <selection pane="topLeft" activeCell="A1" sqref="A1"/>
      <selection pane="bottomLeft" activeCell="A4" sqref="A4"/>
    </sheetView>
  </sheetViews>
  <sheetFormatPr defaultColWidth="8.72727272727273" defaultRowHeight="14.5"/>
  <cols>
    <col min="2" max="2" width="60.5454545454545" bestFit="1" customWidth="1"/>
    <col min="4" max="4" width="31.1818181818182" bestFit="1" customWidth="1"/>
    <col min="5" max="5" width="11.5454545454545" bestFit="1" customWidth="1"/>
  </cols>
  <sheetData>
    <row r="1" ht="14.5">
      <c r="A1" s="33" t="s">
        <v>120</v>
      </c>
    </row>
    <row r="2" ht="14.5">
      <c r="A2" s="33" t="s">
        <v>121</v>
      </c>
    </row>
    <row r="3" ht="14.5">
      <c r="A3" s="33" t="s">
        <v>122</v>
      </c>
    </row>
    <row r="4" ht="14.5">
      <c r="A4" s="33" t="s">
        <v>128</v>
      </c>
    </row>
    <row r="5" ht="14.5">
      <c r="A5" s="33" t="s">
        <v>123</v>
      </c>
    </row>
    <row r="6" ht="14.5">
      <c r="A6" s="33" t="s">
        <v>127</v>
      </c>
    </row>
    <row r="8" spans="1:5" ht="14.5">
      <c r="A8" s="5" t="s">
        <v>0</v>
      </c>
      <c r="B8" s="5" t="s">
        <v>1</v>
      </c>
      <c r="C8" s="5" t="s">
        <v>2</v>
      </c>
      <c r="D8" s="6" t="s">
        <v>3</v>
      </c>
      <c r="E8" s="6" t="s">
        <v>4</v>
      </c>
    </row>
    <row r="9" spans="1:5" ht="14.5">
      <c r="A9" s="1" t="s">
        <v>5</v>
      </c>
      <c r="B9" s="1" t="s">
        <v>6</v>
      </c>
      <c r="C9" s="9" t="s">
        <v>7</v>
      </c>
      <c r="D9" t="s">
        <v>8</v>
      </c>
      <c r="E9" s="8">
        <v>449675.94</v>
      </c>
    </row>
    <row r="10" spans="1:5" ht="14.5">
      <c r="A10" s="1" t="s">
        <v>5</v>
      </c>
      <c r="B10" s="1" t="s">
        <v>6</v>
      </c>
      <c r="C10" s="1" t="s">
        <v>9</v>
      </c>
      <c r="D10" t="s">
        <v>10</v>
      </c>
      <c r="E10" s="2">
        <v>0</v>
      </c>
    </row>
    <row r="11" spans="1:5" ht="14.5">
      <c r="A11" s="1" t="s">
        <v>5</v>
      </c>
      <c r="B11" s="1" t="s">
        <v>6</v>
      </c>
      <c r="C11" s="1" t="s">
        <v>11</v>
      </c>
      <c r="D11" t="s">
        <v>12</v>
      </c>
      <c r="E11" s="2">
        <v>0</v>
      </c>
    </row>
    <row r="12" spans="1:5" ht="14.5">
      <c r="A12" s="1" t="s">
        <v>5</v>
      </c>
      <c r="B12" s="1" t="s">
        <v>6</v>
      </c>
      <c r="C12" s="1" t="s">
        <v>13</v>
      </c>
      <c r="D12" t="s">
        <v>14</v>
      </c>
      <c r="E12" s="2">
        <v>0</v>
      </c>
    </row>
    <row r="13" spans="1:5" ht="14.5">
      <c r="A13" s="1" t="s">
        <v>15</v>
      </c>
      <c r="B13" s="1" t="s">
        <v>16</v>
      </c>
      <c r="C13" s="9" t="s">
        <v>17</v>
      </c>
      <c r="D13" t="s">
        <v>18</v>
      </c>
      <c r="E13" s="8">
        <v>8798.7199999999993</v>
      </c>
    </row>
    <row r="14" spans="1:5" ht="14.5">
      <c r="A14" s="1" t="s">
        <v>15</v>
      </c>
      <c r="B14" s="1" t="s">
        <v>16</v>
      </c>
      <c r="C14" s="9" t="s">
        <v>19</v>
      </c>
      <c r="D14" t="s">
        <v>20</v>
      </c>
      <c r="E14" s="8">
        <v>25719.81</v>
      </c>
    </row>
    <row r="15" spans="1:5" ht="14.5">
      <c r="A15" s="1" t="s">
        <v>15</v>
      </c>
      <c r="B15" s="1" t="s">
        <v>16</v>
      </c>
      <c r="C15" s="9" t="s">
        <v>21</v>
      </c>
      <c r="D15" t="s">
        <v>22</v>
      </c>
      <c r="E15" s="8">
        <v>9492.5400000000009</v>
      </c>
    </row>
    <row r="16" spans="1:5" ht="14.5">
      <c r="A16" s="1" t="s">
        <v>15</v>
      </c>
      <c r="B16" s="1" t="s">
        <v>16</v>
      </c>
      <c r="C16" s="1" t="s">
        <v>9</v>
      </c>
      <c r="D16" t="s">
        <v>10</v>
      </c>
      <c r="E16" s="2">
        <v>0</v>
      </c>
    </row>
    <row r="17" spans="1:5" ht="14.5">
      <c r="A17" s="3" t="s">
        <v>23</v>
      </c>
      <c r="B17" s="3" t="s">
        <v>23</v>
      </c>
      <c r="C17" s="4"/>
      <c r="D17" s="4"/>
      <c r="E17" s="7">
        <v>493687.01</v>
      </c>
    </row>
    <row r="18" ht="14.5">
      <c r="A18" s="1" t="s">
        <v>24</v>
      </c>
    </row>
    <row r="19" ht="14.5">
      <c r="A19" s="1" t="s">
        <v>24</v>
      </c>
    </row>
    <row r="20" spans="1:8" ht="14.5">
      <c r="A20" s="1" t="s">
        <v>25</v>
      </c>
      <c r="C20" s="1" t="s">
        <v>26</v>
      </c>
      <c r="F20" t="s">
        <v>27</v>
      </c>
      <c r="H20" t="s">
        <v>28</v>
      </c>
    </row>
    <row r="21" spans="1:8" ht="14.5">
      <c r="A21" s="1" t="s">
        <v>29</v>
      </c>
      <c r="C21" s="1" t="s">
        <v>30</v>
      </c>
      <c r="F21" t="s">
        <v>31</v>
      </c>
      <c r="H21" t="s">
        <v>28</v>
      </c>
    </row>
    <row r="22" spans="1:11" ht="14.5">
      <c r="A22" s="1" t="s">
        <v>32</v>
      </c>
      <c r="C22" s="1" t="s">
        <v>24</v>
      </c>
      <c r="F22" t="s">
        <v>33</v>
      </c>
      <c r="H22" t="s">
        <v>34</v>
      </c>
      <c r="J22" t="s">
        <v>35</v>
      </c>
      <c r="K22" t="s">
        <v>36</v>
      </c>
    </row>
    <row r="23" spans="1:3" ht="14.5">
      <c r="A23" s="1" t="s">
        <v>37</v>
      </c>
      <c r="C23" s="1" t="s">
        <v>38</v>
      </c>
    </row>
    <row r="24" ht="14.5">
      <c r="A24" s="1" t="s">
        <v>24</v>
      </c>
    </row>
    <row r="25" ht="14.5">
      <c r="A25" s="1" t="s">
        <v>39</v>
      </c>
    </row>
    <row r="26" spans="1:4" ht="14.5">
      <c r="A26" s="1" t="s">
        <v>40</v>
      </c>
      <c r="C26" s="1" t="s">
        <v>41</v>
      </c>
      <c r="D26" t="s">
        <v>42</v>
      </c>
    </row>
    <row r="27" ht="14.5">
      <c r="A27" s="1" t="s">
        <v>43</v>
      </c>
    </row>
    <row r="28" ht="14.5">
      <c r="A28" s="1" t="s">
        <v>44</v>
      </c>
    </row>
    <row r="29" ht="14.5">
      <c r="A29" s="1" t="s">
        <v>45</v>
      </c>
    </row>
    <row r="30" ht="14.5">
      <c r="A30" s="1" t="s">
        <v>46</v>
      </c>
    </row>
    <row r="31" ht="14.5">
      <c r="A31" s="1" t="s">
        <v>47</v>
      </c>
    </row>
    <row r="32" ht="14.5">
      <c r="A32" s="1" t="s">
        <v>48</v>
      </c>
    </row>
    <row r="33" ht="14.5">
      <c r="A33" s="1" t="s">
        <v>49</v>
      </c>
    </row>
    <row r="34" ht="14.5">
      <c r="A34" s="1" t="s">
        <v>50</v>
      </c>
    </row>
    <row r="35" ht="14.5">
      <c r="A35" s="1" t="s">
        <v>51</v>
      </c>
    </row>
    <row r="36" ht="14.5">
      <c r="A36" s="1" t="s">
        <v>24</v>
      </c>
    </row>
    <row r="37" ht="14.5">
      <c r="A37" s="1" t="s">
        <v>52</v>
      </c>
    </row>
    <row r="38" spans="2:12" ht="14.5">
      <c r="B38" s="1" t="s">
        <v>53</v>
      </c>
      <c r="C38" s="1" t="s">
        <v>54</v>
      </c>
      <c r="D38" t="s">
        <v>55</v>
      </c>
      <c r="E38" t="s">
        <v>56</v>
      </c>
      <c r="F38" t="s">
        <v>57</v>
      </c>
      <c r="G38" t="s">
        <v>58</v>
      </c>
      <c r="H38" t="s">
        <v>59</v>
      </c>
      <c r="I38" t="s">
        <v>60</v>
      </c>
      <c r="J38" t="s">
        <v>61</v>
      </c>
      <c r="K38" t="s">
        <v>62</v>
      </c>
      <c r="L38" t="s">
        <v>63</v>
      </c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2"/>
  <sheetViews>
    <sheetView workbookViewId="0" topLeftCell="A1">
      <selection pane="topLeft" activeCell="A1" sqref="A1"/>
    </sheetView>
  </sheetViews>
  <sheetFormatPr defaultColWidth="8.72727272727273" defaultRowHeight="14.5"/>
  <cols>
    <col min="1" max="6" width="20.7272727272727" customWidth="1"/>
  </cols>
  <sheetData>
    <row r="1" ht="14.5">
      <c r="A1" s="33" t="s">
        <v>120</v>
      </c>
    </row>
    <row r="2" ht="14.5">
      <c r="A2" s="33" t="s">
        <v>121</v>
      </c>
    </row>
    <row r="3" ht="14.5">
      <c r="A3" s="33" t="s">
        <v>122</v>
      </c>
    </row>
    <row r="4" ht="14.5">
      <c r="A4" s="33" t="s">
        <v>128</v>
      </c>
    </row>
    <row r="5" ht="14.5">
      <c r="A5" s="33" t="s">
        <v>123</v>
      </c>
    </row>
    <row r="6" ht="14.5">
      <c r="A6" s="33" t="s">
        <v>124</v>
      </c>
    </row>
    <row r="8" spans="1:6" ht="23.5">
      <c r="A8" s="11" t="s">
        <v>67</v>
      </c>
      <c r="B8" s="11"/>
      <c r="C8" s="11"/>
      <c r="D8" s="11"/>
      <c r="E8" s="11"/>
      <c r="F8" s="11"/>
    </row>
    <row r="9" spans="1:12" ht="25" customHeight="1">
      <c r="A9" s="12" t="s">
        <v>68</v>
      </c>
      <c r="B9" s="12" t="s">
        <v>5</v>
      </c>
      <c r="C9" s="12" t="s">
        <v>69</v>
      </c>
      <c r="D9" s="12" t="s">
        <v>70</v>
      </c>
      <c r="E9" s="12" t="s">
        <v>71</v>
      </c>
      <c r="F9" s="12" t="s">
        <v>72</v>
      </c>
      <c r="G9" s="13"/>
      <c r="H9" s="13"/>
      <c r="I9" s="13"/>
      <c r="J9" s="13"/>
      <c r="K9" s="13"/>
      <c r="L9" s="13"/>
    </row>
    <row r="10" spans="1:12" ht="2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25" customHeight="1">
      <c r="A11" s="12">
        <v>2015</v>
      </c>
      <c r="B11" s="14">
        <v>466944</v>
      </c>
      <c r="C11" s="15">
        <v>0</v>
      </c>
      <c r="D11" s="14">
        <v>108568</v>
      </c>
      <c r="E11" s="14">
        <v>37231</v>
      </c>
      <c r="F11" s="14">
        <f>SUM(B11:E11)</f>
        <v>612743</v>
      </c>
      <c r="G11" s="13"/>
      <c r="H11" s="13"/>
      <c r="I11" s="13"/>
      <c r="J11" s="13"/>
      <c r="K11" s="13"/>
      <c r="L11" s="13"/>
    </row>
    <row r="12" spans="1:12" ht="25" customHeight="1">
      <c r="A12" s="12">
        <v>2016</v>
      </c>
      <c r="B12" s="14">
        <v>527343</v>
      </c>
      <c r="C12" s="14">
        <v>6729</v>
      </c>
      <c r="D12" s="14">
        <v>285897</v>
      </c>
      <c r="E12" s="14">
        <v>237211</v>
      </c>
      <c r="F12" s="14">
        <f t="shared" si="0" ref="F12:F13">SUM(B12:E12)</f>
        <v>1057180</v>
      </c>
      <c r="G12" s="13"/>
      <c r="H12" s="13"/>
      <c r="I12" s="13"/>
      <c r="J12" s="13"/>
      <c r="K12" s="13"/>
      <c r="L12" s="13"/>
    </row>
    <row r="13" spans="1:12" ht="25" customHeight="1">
      <c r="A13" s="12">
        <v>2017</v>
      </c>
      <c r="B13" s="14">
        <v>694635</v>
      </c>
      <c r="C13" s="14">
        <v>2404</v>
      </c>
      <c r="D13" s="14">
        <v>468000</v>
      </c>
      <c r="E13" s="14">
        <v>220588</v>
      </c>
      <c r="F13" s="14">
        <f t="shared" si="0"/>
        <v>1385627</v>
      </c>
      <c r="G13" s="13"/>
      <c r="H13" s="13"/>
      <c r="I13" s="13"/>
      <c r="J13" s="13"/>
      <c r="K13" s="13"/>
      <c r="L13" s="13"/>
    </row>
    <row r="14" spans="1:12" ht="25" customHeight="1">
      <c r="A14" s="12" t="s">
        <v>73</v>
      </c>
      <c r="B14" s="14">
        <f>AVERAGE(B11:B13)</f>
        <v>562974</v>
      </c>
      <c r="C14" s="14">
        <f t="shared" si="1" ref="C14:F14">AVERAGE(C11:C13)</f>
        <v>3044.3333333333335</v>
      </c>
      <c r="D14" s="14">
        <f t="shared" si="1"/>
        <v>287488.33333333331</v>
      </c>
      <c r="E14" s="14">
        <f t="shared" si="1"/>
        <v>165010</v>
      </c>
      <c r="F14" s="14">
        <f t="shared" si="1"/>
        <v>1018516.6666666666</v>
      </c>
      <c r="G14" s="13"/>
      <c r="H14" s="13"/>
      <c r="I14" s="13"/>
      <c r="J14" s="13"/>
      <c r="K14" s="13"/>
      <c r="L14" s="13"/>
    </row>
    <row r="15" spans="1:12" ht="25" customHeight="1">
      <c r="A15" s="12"/>
      <c r="B15" s="14"/>
      <c r="C15" s="14"/>
      <c r="D15" s="14"/>
      <c r="E15" s="14"/>
      <c r="F15" s="14"/>
      <c r="G15" s="13"/>
      <c r="H15" s="13"/>
      <c r="I15" s="13"/>
      <c r="J15" s="13"/>
      <c r="K15" s="13"/>
      <c r="L15" s="13"/>
    </row>
    <row r="16" spans="1:12" ht="25" customHeight="1">
      <c r="A16" s="12"/>
      <c r="B16" s="14"/>
      <c r="C16" s="14"/>
      <c r="D16" s="14"/>
      <c r="E16" s="14"/>
      <c r="F16" s="14"/>
      <c r="G16" s="13"/>
      <c r="H16" s="13"/>
      <c r="I16" s="13"/>
      <c r="J16" s="13"/>
      <c r="K16" s="13"/>
      <c r="L16" s="13"/>
    </row>
    <row r="17" spans="1:12" ht="25" customHeight="1">
      <c r="A17" s="13"/>
      <c r="B17" s="14"/>
      <c r="C17" s="14"/>
      <c r="D17" s="14"/>
      <c r="E17" s="14"/>
      <c r="F17" s="14"/>
      <c r="G17" s="13"/>
      <c r="H17" s="13"/>
      <c r="I17" s="13"/>
      <c r="J17" s="13"/>
      <c r="K17" s="13"/>
      <c r="L17" s="13"/>
    </row>
    <row r="18" spans="1:12" ht="25" customHeight="1">
      <c r="A18" s="13"/>
      <c r="B18" s="14"/>
      <c r="C18" s="14"/>
      <c r="D18" s="14"/>
      <c r="E18" s="14"/>
      <c r="F18" s="14"/>
      <c r="G18" s="13"/>
      <c r="H18" s="13"/>
      <c r="I18" s="13"/>
      <c r="J18" s="13"/>
      <c r="K18" s="13"/>
      <c r="L18" s="13"/>
    </row>
    <row r="19" spans="1:12" ht="25" customHeight="1">
      <c r="A19" s="13"/>
      <c r="B19" s="14"/>
      <c r="C19" s="14"/>
      <c r="D19" s="14"/>
      <c r="E19" s="14"/>
      <c r="F19" s="14"/>
      <c r="G19" s="13"/>
      <c r="H19" s="13"/>
      <c r="I19" s="13"/>
      <c r="J19" s="13"/>
      <c r="K19" s="13"/>
      <c r="L19" s="13"/>
    </row>
    <row r="20" spans="1:12" ht="25" customHeight="1">
      <c r="A20" s="13"/>
      <c r="B20" s="14"/>
      <c r="C20" s="14"/>
      <c r="D20" s="14"/>
      <c r="E20" s="14"/>
      <c r="F20" s="14"/>
      <c r="G20" s="13"/>
      <c r="H20" s="13"/>
      <c r="I20" s="13"/>
      <c r="J20" s="13"/>
      <c r="K20" s="13"/>
      <c r="L20" s="13"/>
    </row>
    <row r="21" spans="1:12" ht="25" customHeight="1">
      <c r="A21" s="13"/>
      <c r="B21" s="14"/>
      <c r="C21" s="14"/>
      <c r="D21" s="14"/>
      <c r="E21" s="14"/>
      <c r="F21" s="14"/>
      <c r="G21" s="13"/>
      <c r="H21" s="13"/>
      <c r="I21" s="13"/>
      <c r="J21" s="13"/>
      <c r="K21" s="13"/>
      <c r="L21" s="13"/>
    </row>
    <row r="22" spans="1:12" ht="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