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Revised Sch. 1" sheetId="1" r:id="rId1"/>
  </sheets>
  <definedNames>
    <definedName name="ADDITIONS" localSheetId="0">#REF!</definedName>
    <definedName name="_xlnm.Database" localSheetId="0">#REF!</definedName>
    <definedName name="_xlnm.Database">#REF!</definedName>
    <definedName name="DEPRECIATION" localSheetId="0">#REF!</definedName>
    <definedName name="DEPRECIATION">#REF!</definedName>
    <definedName name="NET_SALVAGE" localSheetId="0">#REF!</definedName>
    <definedName name="NET_SALVAGE">#REF!</definedName>
    <definedName name="PAGE1" localSheetId="0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LANT_BLANCE" localSheetId="0">#REF!</definedName>
    <definedName name="PLANT_BLANCE">#REF!</definedName>
    <definedName name="_xlnm.Print_Area" localSheetId="0">'Revised Sch. 1'!$A$1:$P$52</definedName>
    <definedName name="RESERVE_BALANCE" localSheetId="0">#REF!</definedName>
    <definedName name="RESERVE_BALANCE">#REF!</definedName>
    <definedName name="RETIEMENTS" localSheetId="0">#REF!</definedName>
    <definedName name="SAL_COR" localSheetId="0">#REF!</definedName>
    <definedName name="Z_FBBC4FDD_0ED1_43AB_94C4_EA5ABB112CA5_.wvu.PrintArea" localSheetId="0" hidden="1">'Revised Sch. 1'!$A$1:$P$52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N13" i="1"/>
  <c r="N14" i="1"/>
  <c r="C21" i="1"/>
  <c r="I16" i="1"/>
  <c r="M16" i="1"/>
  <c r="N18" i="1"/>
  <c r="N19" i="1"/>
  <c r="I20" i="1"/>
  <c r="N20" i="1"/>
  <c r="D21" i="1"/>
  <c r="C36" i="1"/>
  <c r="D36" i="1"/>
  <c r="L24" i="1"/>
  <c r="N24" i="1"/>
  <c r="I25" i="1"/>
  <c r="L25" i="1"/>
  <c r="N25" i="1"/>
  <c r="N26" i="1"/>
  <c r="L27" i="1"/>
  <c r="N28" i="1"/>
  <c r="L29" i="1"/>
  <c r="N29" i="1"/>
  <c r="L30" i="1"/>
  <c r="L31" i="1"/>
  <c r="N31" i="1"/>
  <c r="I32" i="1"/>
  <c r="L33" i="1"/>
  <c r="N33" i="1"/>
  <c r="L35" i="1"/>
  <c r="N35" i="1"/>
  <c r="C46" i="1"/>
  <c r="D46" i="1"/>
  <c r="D48" i="1" s="1"/>
  <c r="L39" i="1"/>
  <c r="N39" i="1"/>
  <c r="N41" i="1"/>
  <c r="N42" i="1"/>
  <c r="L43" i="1"/>
  <c r="N43" i="1"/>
  <c r="L44" i="1"/>
  <c r="N44" i="1"/>
  <c r="M44" i="1"/>
  <c r="C48" i="1" l="1"/>
</calcChain>
</file>

<file path=xl/sharedStrings.xml><?xml version="1.0" encoding="utf-8"?>
<sst xmlns="http://schemas.openxmlformats.org/spreadsheetml/2006/main" count="147" uniqueCount="66">
  <si>
    <t>Reflects restated reserve after proposed corrective reserve allocations and amortization of transportation reserve surplus.</t>
  </si>
  <si>
    <t>*</t>
  </si>
  <si>
    <t>GRAND TOTAL</t>
  </si>
  <si>
    <t xml:space="preserve"> </t>
  </si>
  <si>
    <t>Total General Plant Assets</t>
  </si>
  <si>
    <t>S6</t>
  </si>
  <si>
    <t>396 - Power Operated Equipment</t>
  </si>
  <si>
    <t>R4</t>
  </si>
  <si>
    <t>S3</t>
  </si>
  <si>
    <t>392.3 - Transportation - Heavy Trucks</t>
  </si>
  <si>
    <t>S4</t>
  </si>
  <si>
    <t>392.2 - Transportation-Light Trucks &amp; Vans</t>
  </si>
  <si>
    <t>S2</t>
  </si>
  <si>
    <t>392.1 - Transportation-Cars</t>
  </si>
  <si>
    <t>390 - Structures &amp; Improvements</t>
  </si>
  <si>
    <t>GENERAL PLANT</t>
  </si>
  <si>
    <t>Total Distribution Assets</t>
  </si>
  <si>
    <t>R3</t>
  </si>
  <si>
    <t>373 - Street Lighting &amp; Signal Systems</t>
  </si>
  <si>
    <t>371 - Installation on Customers' Premises</t>
  </si>
  <si>
    <t>R5</t>
  </si>
  <si>
    <t>370 - Meters</t>
  </si>
  <si>
    <t>369 - Services</t>
  </si>
  <si>
    <t>368 - Line Transformers</t>
  </si>
  <si>
    <t>367 - Underground Conductors &amp; Devices</t>
  </si>
  <si>
    <t>366 - Underground Conduit</t>
  </si>
  <si>
    <t>365 - Overhead Conductors &amp; Devices</t>
  </si>
  <si>
    <t>364 - Poles, Towers, and Fixtures</t>
  </si>
  <si>
    <t>362 - Station Equipment</t>
  </si>
  <si>
    <t>SQ</t>
  </si>
  <si>
    <t>361 - Structures and Improvements</t>
  </si>
  <si>
    <t>360.1 - Land Rights</t>
  </si>
  <si>
    <t>DISTRIBUTION PLANT</t>
  </si>
  <si>
    <t>Total Transmission Assets</t>
  </si>
  <si>
    <t>359 - Roads and Trails</t>
  </si>
  <si>
    <t>356 - Overhead Conductors and Devices</t>
  </si>
  <si>
    <t>355.1 - Poles and Fixtures - Concrete</t>
  </si>
  <si>
    <t>355 - Poles and Fixtures</t>
  </si>
  <si>
    <t>354 - Towers and Fixtures</t>
  </si>
  <si>
    <t>353 - Station Equipment</t>
  </si>
  <si>
    <t>S5</t>
  </si>
  <si>
    <t>352 - Structures and Improvements</t>
  </si>
  <si>
    <t>350.1 - Land Rights</t>
  </si>
  <si>
    <t>TRANSMISSION PLANT</t>
  </si>
  <si>
    <t>(YRS.)</t>
  </si>
  <si>
    <t>(%)</t>
  </si>
  <si>
    <t>ACCOUNT</t>
  </si>
  <si>
    <t>CURVE</t>
  </si>
  <si>
    <t>AGE</t>
  </si>
  <si>
    <t>SALVAGE</t>
  </si>
  <si>
    <t>LIFE</t>
  </si>
  <si>
    <t>RESERVE</t>
  </si>
  <si>
    <t>INVESTMENT</t>
  </si>
  <si>
    <t>(Sch. L)</t>
  </si>
  <si>
    <t>NET</t>
  </si>
  <si>
    <t>REMAINING</t>
  </si>
  <si>
    <t>SERVICE</t>
  </si>
  <si>
    <t>AVERAGE</t>
  </si>
  <si>
    <t>COMPANY PROPOSED</t>
  </si>
  <si>
    <t>CURRENT</t>
  </si>
  <si>
    <t>COMPARISON OF CURRENT AND PROPOSED DEPRECIATION RATES</t>
  </si>
  <si>
    <t xml:space="preserve">FLORIDA PUBLIC UTILITIES </t>
  </si>
  <si>
    <t>2019 CONSOLIDATED ELECTRIC DIVISIONS</t>
  </si>
  <si>
    <t>**</t>
  </si>
  <si>
    <t>Reflects reserve adjusted for Hurricane Michael unrecovered costs addressed in Docket No. 20190155-EI.</t>
  </si>
  <si>
    <t>392.4 - Transportation - Trailers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</si>
</sst>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_);\(0.0\)"/>
    <numFmt numFmtId="165" formatCode="#,##0.0"/>
    <numFmt numFmtId="166" formatCode="#,##0.0;[Red]\-#,##0.0"/>
    <numFmt numFmtId="167" formatCode="#,##0.0_);\(#,##0.0\)"/>
    <numFmt numFmtId="168" formatCode="General;[Red]\-General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1">
    <xf numFmtId="0" fontId="0" fillId="0" borderId="0" xfId="0"/>
    <xf numFmtId="0" fontId="1" fillId="0" borderId="0" xfId="1"/>
    <xf numFmtId="49" fontId="1" fillId="0" borderId="0" xfId="2" applyNumberFormat="1" applyFont="1" applyAlignment="1"/>
    <xf numFmtId="0" fontId="3" fillId="0" borderId="0" xfId="1" applyFont="1"/>
    <xf numFmtId="0" fontId="1" fillId="0" borderId="1" xfId="2" applyNumberFormat="1" applyFont="1" applyBorder="1" applyAlignment="1">
      <alignment horizontal="center"/>
    </xf>
    <xf numFmtId="0" fontId="1" fillId="0" borderId="2" xfId="2" applyNumberFormat="1" applyFont="1" applyBorder="1" applyAlignment="1">
      <alignment horizontal="center"/>
    </xf>
    <xf numFmtId="0" fontId="1" fillId="0" borderId="3" xfId="2" applyNumberFormat="1" applyFont="1" applyBorder="1" applyAlignment="1">
      <alignment horizontal="center"/>
    </xf>
    <xf numFmtId="0" fontId="1" fillId="0" borderId="4" xfId="2" applyNumberFormat="1" applyFont="1" applyBorder="1" applyAlignment="1"/>
    <xf numFmtId="164" fontId="1" fillId="0" borderId="2" xfId="2" applyNumberFormat="1" applyFont="1" applyBorder="1" applyAlignment="1">
      <alignment horizontal="center"/>
    </xf>
    <xf numFmtId="164" fontId="1" fillId="0" borderId="3" xfId="2" applyNumberFormat="1" applyFont="1" applyBorder="1" applyAlignment="1">
      <alignment horizontal="center"/>
    </xf>
    <xf numFmtId="41" fontId="1" fillId="0" borderId="2" xfId="2" applyNumberFormat="1" applyFont="1" applyBorder="1" applyAlignment="1"/>
    <xf numFmtId="41" fontId="1" fillId="0" borderId="1" xfId="2" applyNumberFormat="1" applyFont="1" applyBorder="1" applyAlignment="1"/>
    <xf numFmtId="41" fontId="1" fillId="0" borderId="3" xfId="2" applyNumberFormat="1" applyFont="1" applyBorder="1" applyAlignment="1"/>
    <xf numFmtId="0" fontId="4" fillId="0" borderId="2" xfId="2" applyNumberFormat="1" applyFont="1" applyBorder="1" applyAlignment="1"/>
    <xf numFmtId="0" fontId="4" fillId="0" borderId="3" xfId="2" applyNumberFormat="1" applyFont="1" applyBorder="1" applyAlignment="1"/>
    <xf numFmtId="0" fontId="5" fillId="0" borderId="0" xfId="1" applyFont="1"/>
    <xf numFmtId="165" fontId="4" fillId="0" borderId="5" xfId="2" applyNumberFormat="1" applyFont="1" applyBorder="1" applyAlignment="1">
      <alignment horizontal="center"/>
    </xf>
    <xf numFmtId="165" fontId="4" fillId="0" borderId="6" xfId="2" applyNumberFormat="1" applyFont="1" applyBorder="1" applyAlignment="1">
      <alignment horizontal="center"/>
    </xf>
    <xf numFmtId="165" fontId="4" fillId="0" borderId="7" xfId="2" applyNumberFormat="1" applyFont="1" applyFill="1" applyBorder="1" applyAlignment="1">
      <alignment horizontal="center"/>
    </xf>
    <xf numFmtId="165" fontId="4" fillId="0" borderId="8" xfId="2" applyNumberFormat="1" applyFont="1" applyFill="1" applyBorder="1"/>
    <xf numFmtId="166" fontId="6" fillId="0" borderId="5" xfId="2" applyNumberFormat="1" applyFont="1" applyFill="1" applyBorder="1" applyAlignment="1">
      <alignment horizontal="center"/>
    </xf>
    <xf numFmtId="164" fontId="6" fillId="0" borderId="6" xfId="2" applyNumberFormat="1" applyFont="1" applyFill="1" applyBorder="1" applyAlignment="1">
      <alignment horizontal="center"/>
    </xf>
    <xf numFmtId="164" fontId="6" fillId="0" borderId="7" xfId="2" applyNumberFormat="1" applyFont="1" applyFill="1" applyBorder="1" applyAlignment="1">
      <alignment horizontal="center"/>
    </xf>
    <xf numFmtId="41" fontId="6" fillId="0" borderId="0" xfId="2" applyNumberFormat="1" applyFont="1" applyFill="1" applyBorder="1" applyAlignment="1"/>
    <xf numFmtId="41" fontId="6" fillId="2" borderId="9" xfId="2" applyNumberFormat="1" applyFont="1" applyFill="1" applyBorder="1" applyAlignment="1"/>
    <xf numFmtId="41" fontId="6" fillId="2" borderId="10" xfId="2" applyNumberFormat="1" applyFont="1" applyFill="1" applyBorder="1" applyAlignment="1"/>
    <xf numFmtId="49" fontId="6" fillId="2" borderId="10" xfId="2" applyNumberFormat="1" applyFont="1" applyFill="1" applyBorder="1" applyAlignment="1"/>
    <xf numFmtId="165" fontId="1" fillId="0" borderId="5" xfId="2" applyNumberFormat="1" applyFont="1" applyBorder="1" applyAlignment="1">
      <alignment horizontal="center"/>
    </xf>
    <xf numFmtId="165" fontId="1" fillId="0" borderId="6" xfId="2" applyNumberFormat="1" applyFont="1" applyBorder="1" applyAlignment="1">
      <alignment horizontal="center"/>
    </xf>
    <xf numFmtId="165" fontId="1" fillId="0" borderId="7" xfId="2" applyNumberFormat="1" applyFont="1" applyFill="1" applyBorder="1" applyAlignment="1">
      <alignment horizontal="center"/>
    </xf>
    <xf numFmtId="165" fontId="1" fillId="0" borderId="8" xfId="2" applyNumberFormat="1" applyFont="1" applyFill="1" applyBorder="1"/>
    <xf numFmtId="166" fontId="7" fillId="0" borderId="5" xfId="2" applyNumberFormat="1" applyFont="1" applyFill="1" applyBorder="1" applyAlignment="1">
      <alignment horizontal="center"/>
    </xf>
    <xf numFmtId="164" fontId="7" fillId="0" borderId="6" xfId="2" applyNumberFormat="1" applyFont="1" applyFill="1" applyBorder="1" applyAlignment="1">
      <alignment horizontal="center"/>
    </xf>
    <xf numFmtId="164" fontId="7" fillId="0" borderId="7" xfId="2" applyNumberFormat="1" applyFont="1" applyFill="1" applyBorder="1" applyAlignment="1">
      <alignment horizontal="center"/>
    </xf>
    <xf numFmtId="5" fontId="7" fillId="0" borderId="0" xfId="2" applyNumberFormat="1" applyFont="1" applyFill="1" applyBorder="1" applyAlignment="1"/>
    <xf numFmtId="5" fontId="7" fillId="0" borderId="11" xfId="2" applyNumberFormat="1" applyFont="1" applyFill="1" applyBorder="1" applyAlignment="1"/>
    <xf numFmtId="5" fontId="7" fillId="0" borderId="12" xfId="2" applyNumberFormat="1" applyFont="1" applyFill="1" applyBorder="1" applyAlignment="1"/>
    <xf numFmtId="49" fontId="6" fillId="0" borderId="0" xfId="2" applyNumberFormat="1" applyFont="1" applyBorder="1" applyAlignment="1"/>
    <xf numFmtId="49" fontId="6" fillId="0" borderId="13" xfId="2" applyNumberFormat="1" applyFont="1" applyBorder="1" applyAlignment="1"/>
    <xf numFmtId="165" fontId="4" fillId="0" borderId="5" xfId="2" applyNumberFormat="1" applyFont="1" applyFill="1" applyBorder="1" applyAlignment="1">
      <alignment horizontal="center"/>
    </xf>
    <xf numFmtId="165" fontId="4" fillId="0" borderId="6" xfId="2" applyNumberFormat="1" applyFont="1" applyFill="1" applyBorder="1" applyAlignment="1">
      <alignment horizontal="center"/>
    </xf>
    <xf numFmtId="5" fontId="6" fillId="0" borderId="0" xfId="2" applyNumberFormat="1" applyFont="1" applyFill="1" applyBorder="1" applyAlignment="1"/>
    <xf numFmtId="5" fontId="6" fillId="0" borderId="14" xfId="2" applyNumberFormat="1" applyFont="1" applyFill="1" applyBorder="1" applyAlignment="1"/>
    <xf numFmtId="5" fontId="6" fillId="0" borderId="15" xfId="2" applyNumberFormat="1" applyFont="1" applyFill="1" applyBorder="1" applyAlignment="1"/>
    <xf numFmtId="49" fontId="6" fillId="2" borderId="16" xfId="2" applyNumberFormat="1" applyFont="1" applyFill="1" applyBorder="1" applyAlignment="1"/>
    <xf numFmtId="49" fontId="6" fillId="0" borderId="7" xfId="2" applyNumberFormat="1" applyFont="1" applyBorder="1" applyAlignment="1"/>
    <xf numFmtId="165" fontId="1" fillId="0" borderId="5" xfId="2" applyNumberFormat="1" applyFont="1" applyFill="1" applyBorder="1" applyAlignment="1">
      <alignment horizontal="center" vertical="center"/>
    </xf>
    <xf numFmtId="165" fontId="1" fillId="0" borderId="6" xfId="2" applyNumberFormat="1" applyFont="1" applyFill="1" applyBorder="1" applyAlignment="1">
      <alignment horizontal="center" vertical="center"/>
    </xf>
    <xf numFmtId="165" fontId="1" fillId="0" borderId="7" xfId="2" applyNumberFormat="1" applyFont="1" applyFill="1" applyBorder="1" applyAlignment="1">
      <alignment horizontal="center" vertical="center"/>
    </xf>
    <xf numFmtId="165" fontId="1" fillId="0" borderId="8" xfId="2" applyNumberFormat="1" applyFont="1" applyFill="1" applyBorder="1" applyAlignment="1">
      <alignment vertical="center"/>
    </xf>
    <xf numFmtId="166" fontId="7" fillId="0" borderId="5" xfId="2" applyNumberFormat="1" applyFont="1" applyFill="1" applyBorder="1" applyAlignment="1">
      <alignment horizontal="center" vertical="center"/>
    </xf>
    <xf numFmtId="164" fontId="7" fillId="0" borderId="6" xfId="2" applyNumberFormat="1" applyFont="1" applyFill="1" applyBorder="1" applyAlignment="1">
      <alignment horizontal="center" vertical="center"/>
    </xf>
    <xf numFmtId="164" fontId="7" fillId="0" borderId="7" xfId="2" applyNumberFormat="1" applyFont="1" applyFill="1" applyBorder="1" applyAlignment="1">
      <alignment horizontal="center" vertical="center"/>
    </xf>
    <xf numFmtId="5" fontId="7" fillId="0" borderId="17" xfId="2" applyNumberFormat="1" applyFont="1" applyFill="1" applyBorder="1" applyAlignment="1">
      <alignment vertical="center"/>
    </xf>
    <xf numFmtId="5" fontId="7" fillId="0" borderId="18" xfId="2" applyNumberFormat="1" applyFont="1" applyFill="1" applyBorder="1" applyAlignment="1">
      <alignment vertical="center"/>
    </xf>
    <xf numFmtId="5" fontId="7" fillId="0" borderId="13" xfId="2" applyNumberFormat="1" applyFont="1" applyFill="1" applyBorder="1" applyAlignment="1">
      <alignment vertical="center"/>
    </xf>
    <xf numFmtId="49" fontId="6" fillId="0" borderId="17" xfId="2" applyNumberFormat="1" applyFont="1" applyBorder="1" applyAlignment="1">
      <alignment vertical="center"/>
    </xf>
    <xf numFmtId="49" fontId="6" fillId="0" borderId="7" xfId="2" applyNumberFormat="1" applyFont="1" applyBorder="1" applyAlignment="1">
      <alignment vertical="center"/>
    </xf>
    <xf numFmtId="167" fontId="7" fillId="0" borderId="6" xfId="2" applyNumberFormat="1" applyFont="1" applyFill="1" applyBorder="1" applyAlignment="1">
      <alignment horizontal="center" vertical="center"/>
    </xf>
    <xf numFmtId="167" fontId="7" fillId="0" borderId="7" xfId="2" applyNumberFormat="1" applyFont="1" applyFill="1" applyBorder="1" applyAlignment="1">
      <alignment horizontal="center" vertical="center"/>
    </xf>
    <xf numFmtId="5" fontId="7" fillId="0" borderId="6" xfId="2" applyNumberFormat="1" applyFont="1" applyFill="1" applyBorder="1" applyAlignment="1">
      <alignment vertical="center"/>
    </xf>
    <xf numFmtId="5" fontId="7" fillId="0" borderId="5" xfId="2" applyNumberFormat="1" applyFont="1" applyFill="1" applyBorder="1" applyAlignment="1">
      <alignment vertical="center"/>
    </xf>
    <xf numFmtId="5" fontId="7" fillId="0" borderId="7" xfId="2" applyNumberFormat="1" applyFont="1" applyFill="1" applyBorder="1" applyAlignment="1">
      <alignment vertical="center"/>
    </xf>
    <xf numFmtId="49" fontId="6" fillId="0" borderId="6" xfId="2" applyNumberFormat="1" applyFont="1" applyBorder="1" applyAlignment="1">
      <alignment vertical="center" wrapText="1"/>
    </xf>
    <xf numFmtId="49" fontId="6" fillId="2" borderId="6" xfId="2" applyNumberFormat="1" applyFont="1" applyFill="1" applyBorder="1" applyAlignment="1">
      <alignment vertical="center" wrapText="1"/>
    </xf>
    <xf numFmtId="49" fontId="6" fillId="2" borderId="7" xfId="2" applyNumberFormat="1" applyFont="1" applyFill="1" applyBorder="1" applyAlignment="1">
      <alignment vertical="center"/>
    </xf>
    <xf numFmtId="5" fontId="7" fillId="0" borderId="19" xfId="2" applyNumberFormat="1" applyFont="1" applyFill="1" applyBorder="1" applyAlignment="1">
      <alignment vertical="center"/>
    </xf>
    <xf numFmtId="5" fontId="7" fillId="0" borderId="20" xfId="2" applyNumberFormat="1" applyFont="1" applyFill="1" applyBorder="1" applyAlignment="1">
      <alignment vertical="center"/>
    </xf>
    <xf numFmtId="5" fontId="7" fillId="0" borderId="21" xfId="2" applyNumberFormat="1" applyFont="1" applyFill="1" applyBorder="1" applyAlignment="1">
      <alignment vertical="center"/>
    </xf>
    <xf numFmtId="49" fontId="6" fillId="0" borderId="19" xfId="2" applyNumberFormat="1" applyFont="1" applyBorder="1" applyAlignment="1">
      <alignment vertical="center" wrapText="1"/>
    </xf>
    <xf numFmtId="166" fontId="6" fillId="0" borderId="5" xfId="2" applyNumberFormat="1" applyFont="1" applyFill="1" applyBorder="1" applyAlignment="1">
      <alignment horizontal="center" vertical="center"/>
    </xf>
    <xf numFmtId="167" fontId="6" fillId="0" borderId="6" xfId="2" applyNumberFormat="1" applyFont="1" applyFill="1" applyBorder="1" applyAlignment="1">
      <alignment horizontal="center" vertical="center"/>
    </xf>
    <xf numFmtId="167" fontId="6" fillId="0" borderId="7" xfId="2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vertical="center"/>
    </xf>
    <xf numFmtId="164" fontId="6" fillId="0" borderId="6" xfId="2" applyNumberFormat="1" applyFont="1" applyFill="1" applyBorder="1" applyAlignment="1">
      <alignment horizontal="center" vertical="center"/>
    </xf>
    <xf numFmtId="164" fontId="6" fillId="0" borderId="7" xfId="2" applyNumberFormat="1" applyFont="1" applyFill="1" applyBorder="1" applyAlignment="1">
      <alignment horizontal="center" vertical="center"/>
    </xf>
    <xf numFmtId="5" fontId="6" fillId="0" borderId="0" xfId="2" applyNumberFormat="1" applyFont="1" applyFill="1" applyBorder="1" applyAlignment="1">
      <alignment vertical="center"/>
    </xf>
    <xf numFmtId="5" fontId="6" fillId="0" borderId="14" xfId="2" applyNumberFormat="1" applyFont="1" applyFill="1" applyBorder="1" applyAlignment="1">
      <alignment vertical="center"/>
    </xf>
    <xf numFmtId="5" fontId="6" fillId="0" borderId="15" xfId="2" applyNumberFormat="1" applyFont="1" applyFill="1" applyBorder="1" applyAlignment="1">
      <alignment vertical="center"/>
    </xf>
    <xf numFmtId="49" fontId="6" fillId="2" borderId="16" xfId="2" applyNumberFormat="1" applyFont="1" applyFill="1" applyBorder="1" applyAlignment="1">
      <alignment vertical="center" wrapText="1"/>
    </xf>
    <xf numFmtId="5" fontId="7" fillId="3" borderId="5" xfId="2" applyNumberFormat="1" applyFont="1" applyFill="1" applyBorder="1" applyAlignment="1">
      <alignment vertical="center"/>
    </xf>
    <xf numFmtId="49" fontId="6" fillId="0" borderId="17" xfId="2" applyNumberFormat="1" applyFont="1" applyBorder="1" applyAlignment="1">
      <alignment vertical="center" wrapText="1"/>
    </xf>
    <xf numFmtId="164" fontId="1" fillId="0" borderId="0" xfId="1" applyNumberFormat="1" applyFont="1" applyAlignment="1">
      <alignment horizontal="center" vertical="center"/>
    </xf>
    <xf numFmtId="168" fontId="7" fillId="0" borderId="5" xfId="2" applyNumberFormat="1" applyFont="1" applyFill="1" applyBorder="1" applyAlignment="1">
      <alignment horizontal="center"/>
    </xf>
    <xf numFmtId="168" fontId="7" fillId="0" borderId="6" xfId="2" applyNumberFormat="1" applyFont="1" applyFill="1" applyBorder="1" applyAlignment="1">
      <alignment horizontal="center"/>
    </xf>
    <xf numFmtId="168" fontId="7" fillId="0" borderId="7" xfId="2" applyNumberFormat="1" applyFont="1" applyFill="1" applyBorder="1" applyAlignment="1">
      <alignment horizontal="center"/>
    </xf>
    <xf numFmtId="0" fontId="1" fillId="0" borderId="8" xfId="2" applyNumberFormat="1" applyFont="1" applyFill="1" applyBorder="1"/>
    <xf numFmtId="168" fontId="7" fillId="0" borderId="6" xfId="2" applyNumberFormat="1" applyFont="1" applyFill="1" applyBorder="1" applyAlignment="1"/>
    <xf numFmtId="168" fontId="7" fillId="0" borderId="5" xfId="2" applyNumberFormat="1" applyFont="1" applyFill="1" applyBorder="1" applyAlignment="1"/>
    <xf numFmtId="168" fontId="7" fillId="0" borderId="7" xfId="2" applyNumberFormat="1" applyFont="1" applyFill="1" applyBorder="1" applyAlignment="1"/>
    <xf numFmtId="49" fontId="6" fillId="2" borderId="6" xfId="2" applyNumberFormat="1" applyFont="1" applyFill="1" applyBorder="1" applyAlignment="1"/>
    <xf numFmtId="49" fontId="6" fillId="2" borderId="7" xfId="2" applyNumberFormat="1" applyFont="1" applyFill="1" applyBorder="1" applyAlignment="1"/>
    <xf numFmtId="168" fontId="6" fillId="0" borderId="20" xfId="2" applyNumberFormat="1" applyFont="1" applyBorder="1" applyAlignment="1">
      <alignment horizontal="center"/>
    </xf>
    <xf numFmtId="168" fontId="6" fillId="0" borderId="19" xfId="2" applyNumberFormat="1" applyFont="1" applyBorder="1" applyAlignment="1">
      <alignment horizontal="center"/>
    </xf>
    <xf numFmtId="168" fontId="6" fillId="0" borderId="21" xfId="2" applyNumberFormat="1" applyFont="1" applyFill="1" applyBorder="1" applyAlignment="1">
      <alignment horizontal="center"/>
    </xf>
    <xf numFmtId="0" fontId="4" fillId="0" borderId="8" xfId="2" applyNumberFormat="1" applyFont="1" applyFill="1" applyBorder="1"/>
    <xf numFmtId="168" fontId="6" fillId="0" borderId="20" xfId="2" applyNumberFormat="1" applyFont="1" applyFill="1" applyBorder="1" applyAlignment="1">
      <alignment horizontal="center"/>
    </xf>
    <xf numFmtId="168" fontId="6" fillId="0" borderId="19" xfId="2" applyNumberFormat="1" applyFont="1" applyFill="1" applyBorder="1" applyAlignment="1">
      <alignment horizontal="center"/>
    </xf>
    <xf numFmtId="49" fontId="6" fillId="0" borderId="19" xfId="2" applyNumberFormat="1" applyFont="1" applyBorder="1" applyAlignment="1"/>
    <xf numFmtId="49" fontId="6" fillId="0" borderId="21" xfId="2" applyNumberFormat="1" applyFont="1" applyBorder="1" applyAlignment="1"/>
    <xf numFmtId="168" fontId="6" fillId="2" borderId="1" xfId="2" applyNumberFormat="1" applyFont="1" applyFill="1" applyBorder="1" applyAlignment="1">
      <alignment horizontal="center"/>
    </xf>
    <xf numFmtId="168" fontId="6" fillId="2" borderId="2" xfId="2" applyNumberFormat="1" applyFont="1" applyFill="1" applyBorder="1" applyAlignment="1">
      <alignment horizontal="center"/>
    </xf>
    <xf numFmtId="168" fontId="6" fillId="2" borderId="3" xfId="2" applyNumberFormat="1" applyFont="1" applyFill="1" applyBorder="1" applyAlignment="1">
      <alignment horizontal="center"/>
    </xf>
    <xf numFmtId="0" fontId="4" fillId="2" borderId="8" xfId="2" applyNumberFormat="1" applyFont="1" applyFill="1" applyBorder="1" applyAlignment="1"/>
    <xf numFmtId="49" fontId="6" fillId="2" borderId="2" xfId="2" applyNumberFormat="1" applyFont="1" applyFill="1" applyBorder="1" applyAlignment="1">
      <alignment horizontal="centerContinuous"/>
    </xf>
    <xf numFmtId="49" fontId="6" fillId="2" borderId="3" xfId="2" applyNumberFormat="1" applyFont="1" applyFill="1" applyBorder="1" applyAlignment="1">
      <alignment horizontal="centerContinuous"/>
    </xf>
    <xf numFmtId="168" fontId="6" fillId="2" borderId="11" xfId="2" applyNumberFormat="1" applyFont="1" applyFill="1" applyBorder="1" applyAlignment="1">
      <alignment horizontal="center"/>
    </xf>
    <xf numFmtId="168" fontId="6" fillId="2" borderId="0" xfId="2" applyNumberFormat="1" applyFont="1" applyFill="1" applyBorder="1" applyAlignment="1">
      <alignment horizontal="center"/>
    </xf>
    <xf numFmtId="168" fontId="6" fillId="2" borderId="12" xfId="2" applyNumberFormat="1" applyFont="1" applyFill="1" applyBorder="1" applyAlignment="1">
      <alignment horizontal="center"/>
    </xf>
    <xf numFmtId="0" fontId="4" fillId="2" borderId="8" xfId="2" applyNumberFormat="1" applyFont="1" applyFill="1" applyBorder="1" applyAlignment="1">
      <alignment horizontal="center"/>
    </xf>
    <xf numFmtId="49" fontId="6" fillId="2" borderId="0" xfId="2" applyNumberFormat="1" applyFont="1" applyFill="1" applyBorder="1" applyAlignment="1"/>
    <xf numFmtId="49" fontId="8" fillId="2" borderId="12" xfId="2" applyNumberFormat="1" applyFont="1" applyFill="1" applyBorder="1" applyAlignment="1"/>
    <xf numFmtId="14" fontId="6" fillId="2" borderId="0" xfId="2" applyNumberFormat="1" applyFont="1" applyFill="1" applyBorder="1" applyAlignment="1">
      <alignment horizontal="center"/>
    </xf>
    <xf numFmtId="14" fontId="6" fillId="2" borderId="11" xfId="2" applyNumberFormat="1" applyFont="1" applyFill="1" applyBorder="1" applyAlignment="1">
      <alignment horizontal="center"/>
    </xf>
    <xf numFmtId="14" fontId="6" fillId="2" borderId="12" xfId="2" applyNumberFormat="1" applyFont="1" applyFill="1" applyBorder="1" applyAlignment="1">
      <alignment horizontal="center"/>
    </xf>
    <xf numFmtId="49" fontId="6" fillId="2" borderId="12" xfId="2" applyNumberFormat="1" applyFont="1" applyFill="1" applyBorder="1" applyAlignment="1"/>
    <xf numFmtId="0" fontId="4" fillId="2" borderId="0" xfId="2" applyNumberFormat="1" applyFont="1" applyFill="1" applyBorder="1" applyAlignment="1"/>
    <xf numFmtId="168" fontId="6" fillId="2" borderId="22" xfId="2" applyNumberFormat="1" applyFont="1" applyFill="1" applyBorder="1" applyAlignment="1">
      <alignment horizontal="center"/>
    </xf>
    <xf numFmtId="168" fontId="6" fillId="2" borderId="23" xfId="2" applyNumberFormat="1" applyFont="1" applyFill="1" applyBorder="1" applyAlignment="1">
      <alignment horizontal="center"/>
    </xf>
    <xf numFmtId="168" fontId="6" fillId="2" borderId="24" xfId="2" applyNumberFormat="1" applyFont="1" applyFill="1" applyBorder="1" applyAlignment="1">
      <alignment horizontal="center"/>
    </xf>
    <xf numFmtId="0" fontId="5" fillId="2" borderId="28" xfId="2" applyNumberFormat="1" applyFont="1" applyFill="1" applyBorder="1"/>
    <xf numFmtId="168" fontId="9" fillId="2" borderId="29" xfId="2" applyNumberFormat="1" applyFont="1" applyFill="1" applyBorder="1" applyAlignment="1"/>
    <xf numFmtId="168" fontId="9" fillId="2" borderId="30" xfId="2" applyNumberFormat="1" applyFont="1" applyFill="1" applyBorder="1" applyAlignment="1"/>
    <xf numFmtId="168" fontId="9" fillId="2" borderId="31" xfId="2" applyNumberFormat="1" applyFont="1" applyFill="1" applyBorder="1" applyAlignment="1"/>
    <xf numFmtId="49" fontId="9" fillId="2" borderId="29" xfId="2" applyNumberFormat="1" applyFont="1" applyFill="1" applyBorder="1" applyAlignment="1"/>
    <xf numFmtId="49" fontId="9" fillId="2" borderId="31" xfId="2" applyNumberFormat="1" applyFont="1" applyFill="1" applyBorder="1" applyAlignment="1"/>
    <xf numFmtId="0" fontId="4" fillId="0" borderId="0" xfId="2" applyNumberFormat="1" applyFont="1" applyAlignment="1">
      <alignment horizontal="center"/>
    </xf>
    <xf numFmtId="0" fontId="4" fillId="0" borderId="0" xfId="2" applyNumberFormat="1" applyFont="1" applyAlignment="1"/>
    <xf numFmtId="168" fontId="6" fillId="0" borderId="0" xfId="2" applyNumberFormat="1" applyFont="1" applyAlignment="1">
      <alignment horizontal="center"/>
    </xf>
    <xf numFmtId="168" fontId="6" fillId="0" borderId="0" xfId="2" applyNumberFormat="1" applyFont="1" applyAlignment="1"/>
    <xf numFmtId="49" fontId="6" fillId="0" borderId="0" xfId="2" applyNumberFormat="1" applyFont="1" applyAlignment="1"/>
    <xf numFmtId="0" fontId="2" fillId="0" borderId="0" xfId="1" applyFont="1"/>
    <xf numFmtId="0" fontId="11" fillId="0" borderId="0" xfId="1" applyFont="1"/>
    <xf numFmtId="49" fontId="2" fillId="0" borderId="0" xfId="2" applyNumberFormat="1" applyFont="1" applyAlignment="1">
      <alignment horizontal="right"/>
    </xf>
    <xf numFmtId="49" fontId="12" fillId="0" borderId="0" xfId="2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44" fontId="10" fillId="0" borderId="0" xfId="2" applyNumberFormat="1" applyFont="1" applyAlignment="1">
      <alignment horizontal="center"/>
    </xf>
    <xf numFmtId="168" fontId="9" fillId="2" borderId="27" xfId="2" applyNumberFormat="1" applyFont="1" applyFill="1" applyBorder="1" applyAlignment="1">
      <alignment horizontal="center"/>
    </xf>
    <xf numFmtId="168" fontId="9" fillId="2" borderId="26" xfId="2" applyNumberFormat="1" applyFont="1" applyFill="1" applyBorder="1" applyAlignment="1">
      <alignment horizontal="center"/>
    </xf>
    <xf numFmtId="168" fontId="9" fillId="2" borderId="25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_Copy of Fpu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Q52"/>
  <sheetViews>
    <sheetView tabSelected="1" workbookViewId="0">
      <selection activeCell="B44" sqref="B44"/>
    </sheetView>
  </sheetViews>
  <sheetFormatPr defaultColWidth="12.42578125" defaultRowHeight="12.75" x14ac:dyDescent="0.2"/>
  <cols>
    <col min="1" max="1" width="2.42578125" style="1" customWidth="1"/>
    <col min="2" max="2" width="41.42578125" style="1" bestFit="1" customWidth="1"/>
    <col min="3" max="3" width="12.7109375" style="1" bestFit="1" customWidth="1"/>
    <col min="4" max="4" width="11.7109375" style="1" bestFit="1" customWidth="1"/>
    <col min="5" max="5" width="2.5703125" style="1" customWidth="1"/>
    <col min="6" max="6" width="9.7109375" style="1" bestFit="1" customWidth="1"/>
    <col min="7" max="7" width="11.28515625" style="1" bestFit="1" customWidth="1"/>
    <col min="8" max="8" width="9.7109375" style="1" bestFit="1" customWidth="1"/>
    <col min="9" max="9" width="6.42578125" style="1" bestFit="1" customWidth="1"/>
    <col min="10" max="10" width="7.42578125" style="1" bestFit="1" customWidth="1"/>
    <col min="11" max="11" width="1" style="1" customWidth="1"/>
    <col min="12" max="12" width="9.7109375" style="1" bestFit="1" customWidth="1"/>
    <col min="13" max="13" width="11.28515625" style="1" bestFit="1" customWidth="1"/>
    <col min="14" max="14" width="9.7109375" style="1" customWidth="1"/>
    <col min="15" max="15" width="10.7109375" style="1" bestFit="1" customWidth="1"/>
    <col min="16" max="16" width="7.42578125" style="1" bestFit="1" customWidth="1"/>
    <col min="17" max="16384" width="12.42578125" style="1"/>
  </cols>
  <sheetData>
    <row r="1" spans="1:17" s="132" customFormat="1" ht="17.45" x14ac:dyDescent="0.3">
      <c r="A1" s="134" t="s">
        <v>61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7" ht="15" x14ac:dyDescent="0.25">
      <c r="A2" s="135" t="s">
        <v>62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7" s="131" customFormat="1" ht="15.6" x14ac:dyDescent="0.3">
      <c r="A3" s="137" t="s">
        <v>60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7" s="3" customFormat="1" ht="13.15" x14ac:dyDescent="0.25">
      <c r="A4" s="130"/>
      <c r="B4" s="130"/>
      <c r="C4" s="129"/>
      <c r="D4" s="129"/>
      <c r="E4" s="129"/>
      <c r="F4" s="128"/>
      <c r="G4" s="128"/>
      <c r="H4" s="128"/>
      <c r="I4" s="128"/>
      <c r="J4" s="128"/>
      <c r="K4" s="127"/>
      <c r="L4" s="126"/>
      <c r="M4" s="126"/>
      <c r="N4" s="126"/>
      <c r="O4" s="126"/>
      <c r="P4" s="126"/>
    </row>
    <row r="5" spans="1:17" s="3" customFormat="1" ht="10.15" x14ac:dyDescent="0.2">
      <c r="A5" s="125"/>
      <c r="B5" s="124"/>
      <c r="C5" s="123"/>
      <c r="D5" s="122"/>
      <c r="E5" s="121"/>
      <c r="F5" s="138" t="s">
        <v>59</v>
      </c>
      <c r="G5" s="139"/>
      <c r="H5" s="139"/>
      <c r="I5" s="139"/>
      <c r="J5" s="140"/>
      <c r="K5" s="120"/>
      <c r="L5" s="138" t="s">
        <v>58</v>
      </c>
      <c r="M5" s="139"/>
      <c r="N5" s="139"/>
      <c r="O5" s="139"/>
      <c r="P5" s="140"/>
    </row>
    <row r="6" spans="1:17" s="3" customFormat="1" ht="13.15" x14ac:dyDescent="0.25">
      <c r="A6" s="115"/>
      <c r="B6" s="110"/>
      <c r="C6" s="108"/>
      <c r="D6" s="106"/>
      <c r="E6" s="107"/>
      <c r="F6" s="119"/>
      <c r="G6" s="118"/>
      <c r="H6" s="118"/>
      <c r="I6" s="118"/>
      <c r="J6" s="117"/>
      <c r="K6" s="109"/>
      <c r="L6" s="119"/>
      <c r="M6" s="118"/>
      <c r="N6" s="118"/>
      <c r="O6" s="118"/>
      <c r="P6" s="117"/>
    </row>
    <row r="7" spans="1:17" s="3" customFormat="1" ht="13.15" x14ac:dyDescent="0.25">
      <c r="A7" s="115"/>
      <c r="B7" s="110"/>
      <c r="C7" s="108"/>
      <c r="D7" s="106"/>
      <c r="E7" s="107"/>
      <c r="F7" s="108" t="s">
        <v>57</v>
      </c>
      <c r="G7" s="107" t="s">
        <v>57</v>
      </c>
      <c r="H7" s="107"/>
      <c r="I7" s="107"/>
      <c r="J7" s="106"/>
      <c r="K7" s="109"/>
      <c r="L7" s="108" t="s">
        <v>57</v>
      </c>
      <c r="M7" s="107" t="s">
        <v>57</v>
      </c>
      <c r="N7" s="107"/>
      <c r="O7" s="116"/>
      <c r="P7" s="106"/>
    </row>
    <row r="8" spans="1:17" s="3" customFormat="1" ht="13.15" x14ac:dyDescent="0.25">
      <c r="A8" s="115"/>
      <c r="B8" s="110"/>
      <c r="C8" s="114">
        <v>43831</v>
      </c>
      <c r="D8" s="113">
        <f>+C8</f>
        <v>43831</v>
      </c>
      <c r="E8" s="112"/>
      <c r="F8" s="108" t="s">
        <v>56</v>
      </c>
      <c r="G8" s="107" t="s">
        <v>55</v>
      </c>
      <c r="H8" s="107" t="s">
        <v>54</v>
      </c>
      <c r="I8" s="107"/>
      <c r="J8" s="106"/>
      <c r="K8" s="109"/>
      <c r="L8" s="108" t="s">
        <v>56</v>
      </c>
      <c r="M8" s="107" t="s">
        <v>55</v>
      </c>
      <c r="N8" s="107" t="s">
        <v>54</v>
      </c>
      <c r="O8" s="107" t="s">
        <v>53</v>
      </c>
      <c r="P8" s="106"/>
    </row>
    <row r="9" spans="1:17" s="3" customFormat="1" ht="13.15" x14ac:dyDescent="0.25">
      <c r="A9" s="111"/>
      <c r="B9" s="110"/>
      <c r="C9" s="108" t="s">
        <v>52</v>
      </c>
      <c r="D9" s="106" t="s">
        <v>51</v>
      </c>
      <c r="E9" s="107"/>
      <c r="F9" s="108" t="s">
        <v>50</v>
      </c>
      <c r="G9" s="107" t="s">
        <v>50</v>
      </c>
      <c r="H9" s="107" t="s">
        <v>49</v>
      </c>
      <c r="I9" s="107" t="s">
        <v>48</v>
      </c>
      <c r="J9" s="106" t="s">
        <v>47</v>
      </c>
      <c r="K9" s="109"/>
      <c r="L9" s="108" t="s">
        <v>50</v>
      </c>
      <c r="M9" s="107" t="s">
        <v>50</v>
      </c>
      <c r="N9" s="107" t="s">
        <v>49</v>
      </c>
      <c r="O9" s="107" t="s">
        <v>48</v>
      </c>
      <c r="P9" s="106" t="s">
        <v>47</v>
      </c>
      <c r="Q9" s="3" t="s">
        <v>3</v>
      </c>
    </row>
    <row r="10" spans="1:17" s="3" customFormat="1" ht="13.15" x14ac:dyDescent="0.25">
      <c r="A10" s="105" t="s">
        <v>46</v>
      </c>
      <c r="B10" s="104"/>
      <c r="C10" s="102"/>
      <c r="D10" s="100"/>
      <c r="E10" s="101"/>
      <c r="F10" s="102" t="s">
        <v>44</v>
      </c>
      <c r="G10" s="101" t="s">
        <v>44</v>
      </c>
      <c r="H10" s="101" t="s">
        <v>45</v>
      </c>
      <c r="I10" s="101" t="s">
        <v>44</v>
      </c>
      <c r="J10" s="100"/>
      <c r="K10" s="103"/>
      <c r="L10" s="102" t="s">
        <v>44</v>
      </c>
      <c r="M10" s="101" t="s">
        <v>44</v>
      </c>
      <c r="N10" s="101" t="s">
        <v>45</v>
      </c>
      <c r="O10" s="101" t="s">
        <v>44</v>
      </c>
      <c r="P10" s="100"/>
    </row>
    <row r="11" spans="1:17" s="3" customFormat="1" ht="13.15" x14ac:dyDescent="0.25">
      <c r="A11" s="99"/>
      <c r="B11" s="98"/>
      <c r="C11" s="94"/>
      <c r="D11" s="96"/>
      <c r="E11" s="97"/>
      <c r="F11" s="94"/>
      <c r="G11" s="97"/>
      <c r="H11" s="97"/>
      <c r="I11" s="97"/>
      <c r="J11" s="96"/>
      <c r="K11" s="95"/>
      <c r="L11" s="94"/>
      <c r="M11" s="93"/>
      <c r="N11" s="93"/>
      <c r="O11" s="93"/>
      <c r="P11" s="92"/>
    </row>
    <row r="12" spans="1:17" s="3" customFormat="1" ht="13.15" x14ac:dyDescent="0.25">
      <c r="A12" s="91" t="s">
        <v>43</v>
      </c>
      <c r="B12" s="90"/>
      <c r="C12" s="89"/>
      <c r="D12" s="88"/>
      <c r="E12" s="87"/>
      <c r="F12" s="85" t="s">
        <v>3</v>
      </c>
      <c r="G12" s="84"/>
      <c r="H12" s="84"/>
      <c r="I12" s="84"/>
      <c r="J12" s="83"/>
      <c r="K12" s="86"/>
      <c r="L12" s="85"/>
      <c r="M12" s="84"/>
      <c r="N12" s="84"/>
      <c r="O12" s="84"/>
      <c r="P12" s="83"/>
    </row>
    <row r="13" spans="1:17" s="3" customFormat="1" ht="13.15" x14ac:dyDescent="0.2">
      <c r="A13" s="57"/>
      <c r="B13" s="63" t="s">
        <v>42</v>
      </c>
      <c r="C13" s="62">
        <v>0</v>
      </c>
      <c r="D13" s="61">
        <v>0.14000000000032742</v>
      </c>
      <c r="E13" s="60"/>
      <c r="F13" s="52">
        <v>70</v>
      </c>
      <c r="G13" s="51">
        <v>26</v>
      </c>
      <c r="H13" s="51">
        <v>0</v>
      </c>
      <c r="I13" s="51">
        <v>44.2</v>
      </c>
      <c r="J13" s="50" t="s">
        <v>29</v>
      </c>
      <c r="K13" s="49"/>
      <c r="L13" s="59">
        <v>75</v>
      </c>
      <c r="M13" s="58">
        <v>75</v>
      </c>
      <c r="N13" s="58">
        <f>+H13</f>
        <v>0</v>
      </c>
      <c r="O13" s="58">
        <v>0</v>
      </c>
      <c r="P13" s="50" t="s">
        <v>29</v>
      </c>
    </row>
    <row r="14" spans="1:17" s="3" customFormat="1" ht="13.15" x14ac:dyDescent="0.2">
      <c r="A14" s="57"/>
      <c r="B14" s="63" t="s">
        <v>41</v>
      </c>
      <c r="C14" s="62">
        <v>1919496.1700000006</v>
      </c>
      <c r="D14" s="61">
        <v>59504</v>
      </c>
      <c r="E14" s="60" t="s">
        <v>1</v>
      </c>
      <c r="F14" s="52">
        <v>55</v>
      </c>
      <c r="G14" s="51">
        <v>50</v>
      </c>
      <c r="H14" s="51">
        <v>0</v>
      </c>
      <c r="I14" s="51">
        <v>5.2</v>
      </c>
      <c r="J14" s="50" t="s">
        <v>40</v>
      </c>
      <c r="K14" s="49"/>
      <c r="L14" s="59">
        <v>60</v>
      </c>
      <c r="M14" s="58">
        <v>57</v>
      </c>
      <c r="N14" s="58">
        <f>+H14</f>
        <v>0</v>
      </c>
      <c r="O14" s="58">
        <v>3.2</v>
      </c>
      <c r="P14" s="50" t="s">
        <v>40</v>
      </c>
    </row>
    <row r="15" spans="1:17" s="3" customFormat="1" ht="13.15" x14ac:dyDescent="0.2">
      <c r="A15" s="57"/>
      <c r="B15" s="63" t="s">
        <v>39</v>
      </c>
      <c r="C15" s="62">
        <v>7581692.3099999996</v>
      </c>
      <c r="D15" s="61">
        <v>1623570.3962808333</v>
      </c>
      <c r="E15" s="60"/>
      <c r="F15" s="52">
        <v>40</v>
      </c>
      <c r="G15" s="51">
        <v>27</v>
      </c>
      <c r="H15" s="51">
        <v>5</v>
      </c>
      <c r="I15" s="51">
        <v>13.4</v>
      </c>
      <c r="J15" s="50" t="s">
        <v>12</v>
      </c>
      <c r="K15" s="49"/>
      <c r="L15" s="59">
        <v>45</v>
      </c>
      <c r="M15" s="58">
        <v>35</v>
      </c>
      <c r="N15" s="58">
        <v>0</v>
      </c>
      <c r="O15" s="58">
        <v>10.199999999999999</v>
      </c>
      <c r="P15" s="50" t="s">
        <v>8</v>
      </c>
    </row>
    <row r="16" spans="1:17" s="3" customFormat="1" ht="13.15" x14ac:dyDescent="0.2">
      <c r="A16" s="57"/>
      <c r="B16" s="63" t="s">
        <v>38</v>
      </c>
      <c r="C16" s="62">
        <v>249798</v>
      </c>
      <c r="D16" s="61">
        <v>197091</v>
      </c>
      <c r="E16" s="60" t="s">
        <v>1</v>
      </c>
      <c r="F16" s="52">
        <v>55</v>
      </c>
      <c r="G16" s="51">
        <v>14.5</v>
      </c>
      <c r="H16" s="51">
        <v>-15</v>
      </c>
      <c r="I16" s="51">
        <f>F16-G16</f>
        <v>40.5</v>
      </c>
      <c r="J16" s="50" t="s">
        <v>5</v>
      </c>
      <c r="K16" s="49"/>
      <c r="L16" s="59">
        <v>60</v>
      </c>
      <c r="M16" s="58">
        <f>L16-O16</f>
        <v>19</v>
      </c>
      <c r="N16" s="58">
        <v>-15</v>
      </c>
      <c r="O16" s="58">
        <v>41</v>
      </c>
      <c r="P16" s="50" t="s">
        <v>5</v>
      </c>
    </row>
    <row r="17" spans="1:16" s="3" customFormat="1" ht="13.15" x14ac:dyDescent="0.2">
      <c r="A17" s="57"/>
      <c r="B17" s="63" t="s">
        <v>37</v>
      </c>
      <c r="C17" s="62">
        <v>1659808.85</v>
      </c>
      <c r="D17" s="61">
        <v>487283</v>
      </c>
      <c r="E17" s="60" t="s">
        <v>1</v>
      </c>
      <c r="F17" s="52">
        <v>40</v>
      </c>
      <c r="G17" s="51">
        <v>16.899999999999999</v>
      </c>
      <c r="H17" s="51">
        <v>-40</v>
      </c>
      <c r="I17" s="51">
        <v>23.2</v>
      </c>
      <c r="J17" s="50" t="s">
        <v>20</v>
      </c>
      <c r="K17" s="49"/>
      <c r="L17" s="59">
        <v>40</v>
      </c>
      <c r="M17" s="58">
        <v>17.8</v>
      </c>
      <c r="N17" s="58">
        <v>-50</v>
      </c>
      <c r="O17" s="58">
        <v>23</v>
      </c>
      <c r="P17" s="50" t="s">
        <v>7</v>
      </c>
    </row>
    <row r="18" spans="1:16" s="3" customFormat="1" ht="13.15" x14ac:dyDescent="0.2">
      <c r="A18" s="57"/>
      <c r="B18" s="63" t="s">
        <v>36</v>
      </c>
      <c r="C18" s="62">
        <v>4014730.41</v>
      </c>
      <c r="D18" s="61">
        <v>678489</v>
      </c>
      <c r="E18" s="60" t="s">
        <v>1</v>
      </c>
      <c r="F18" s="52">
        <v>45</v>
      </c>
      <c r="G18" s="51">
        <v>41</v>
      </c>
      <c r="H18" s="51">
        <v>-30</v>
      </c>
      <c r="I18" s="51">
        <v>4.5</v>
      </c>
      <c r="J18" s="50" t="s">
        <v>7</v>
      </c>
      <c r="K18" s="49"/>
      <c r="L18" s="59">
        <v>45</v>
      </c>
      <c r="M18" s="58">
        <v>39</v>
      </c>
      <c r="N18" s="58">
        <f>+H18</f>
        <v>-30</v>
      </c>
      <c r="O18" s="58">
        <v>5.8</v>
      </c>
      <c r="P18" s="50" t="s">
        <v>7</v>
      </c>
    </row>
    <row r="19" spans="1:16" s="3" customFormat="1" ht="13.15" x14ac:dyDescent="0.2">
      <c r="A19" s="57"/>
      <c r="B19" s="63" t="s">
        <v>35</v>
      </c>
      <c r="C19" s="62">
        <v>3674652.5200000005</v>
      </c>
      <c r="D19" s="61">
        <v>563667.04103124992</v>
      </c>
      <c r="E19" s="60"/>
      <c r="F19" s="52">
        <v>50</v>
      </c>
      <c r="G19" s="51">
        <v>36</v>
      </c>
      <c r="H19" s="51">
        <v>-20</v>
      </c>
      <c r="I19" s="51">
        <v>14.1</v>
      </c>
      <c r="J19" s="50" t="s">
        <v>12</v>
      </c>
      <c r="K19" s="49"/>
      <c r="L19" s="59">
        <v>55</v>
      </c>
      <c r="M19" s="58">
        <v>46</v>
      </c>
      <c r="N19" s="58">
        <f>+H19</f>
        <v>-20</v>
      </c>
      <c r="O19" s="58">
        <v>9.1999999999999993</v>
      </c>
      <c r="P19" s="50" t="s">
        <v>12</v>
      </c>
    </row>
    <row r="20" spans="1:16" s="3" customFormat="1" ht="13.15" x14ac:dyDescent="0.2">
      <c r="A20" s="57"/>
      <c r="B20" s="81" t="s">
        <v>34</v>
      </c>
      <c r="C20" s="62">
        <v>6788</v>
      </c>
      <c r="D20" s="61">
        <v>6009.0700000000006</v>
      </c>
      <c r="E20" s="60"/>
      <c r="F20" s="52">
        <v>65</v>
      </c>
      <c r="G20" s="51">
        <v>12.5</v>
      </c>
      <c r="H20" s="51">
        <v>0</v>
      </c>
      <c r="I20" s="51">
        <f>F20-G20</f>
        <v>52.5</v>
      </c>
      <c r="J20" s="50" t="s">
        <v>29</v>
      </c>
      <c r="K20" s="49"/>
      <c r="L20" s="59">
        <v>70</v>
      </c>
      <c r="M20" s="58">
        <v>12.5</v>
      </c>
      <c r="N20" s="58">
        <f>+H20</f>
        <v>0</v>
      </c>
      <c r="O20" s="58">
        <v>57.5</v>
      </c>
      <c r="P20" s="50" t="s">
        <v>29</v>
      </c>
    </row>
    <row r="21" spans="1:16" s="15" customFormat="1" ht="13.15" x14ac:dyDescent="0.2">
      <c r="A21" s="57"/>
      <c r="B21" s="79" t="s">
        <v>33</v>
      </c>
      <c r="C21" s="78">
        <f>SUM(C13:C20)</f>
        <v>19106966.260000002</v>
      </c>
      <c r="D21" s="77">
        <f>SUM(D13:D20)</f>
        <v>3615613.6473120828</v>
      </c>
      <c r="E21" s="76"/>
      <c r="F21" s="75"/>
      <c r="G21" s="74"/>
      <c r="H21" s="74"/>
      <c r="I21" s="74"/>
      <c r="J21" s="70"/>
      <c r="K21" s="73"/>
      <c r="L21" s="72"/>
      <c r="M21" s="71"/>
      <c r="N21" s="71"/>
      <c r="O21" s="71"/>
      <c r="P21" s="70"/>
    </row>
    <row r="22" spans="1:16" s="3" customFormat="1" ht="13.15" x14ac:dyDescent="0.2">
      <c r="A22" s="57"/>
      <c r="B22" s="69"/>
      <c r="C22" s="68"/>
      <c r="D22" s="67"/>
      <c r="E22" s="66"/>
      <c r="F22" s="52"/>
      <c r="G22" s="51"/>
      <c r="H22" s="51"/>
      <c r="I22" s="51"/>
      <c r="J22" s="50"/>
      <c r="K22" s="49"/>
      <c r="L22" s="59"/>
      <c r="M22" s="58"/>
      <c r="N22" s="58"/>
      <c r="O22" s="58"/>
      <c r="P22" s="50"/>
    </row>
    <row r="23" spans="1:16" s="3" customFormat="1" ht="13.15" x14ac:dyDescent="0.2">
      <c r="A23" s="65" t="s">
        <v>32</v>
      </c>
      <c r="B23" s="64"/>
      <c r="C23" s="62"/>
      <c r="D23" s="61"/>
      <c r="E23" s="60"/>
      <c r="F23" s="52"/>
      <c r="G23" s="51"/>
      <c r="H23" s="51"/>
      <c r="I23" s="51"/>
      <c r="J23" s="50"/>
      <c r="K23" s="49"/>
      <c r="L23" s="59"/>
      <c r="M23" s="58"/>
      <c r="N23" s="58"/>
      <c r="O23" s="58"/>
      <c r="P23" s="50"/>
    </row>
    <row r="24" spans="1:16" s="3" customFormat="1" ht="13.15" x14ac:dyDescent="0.2">
      <c r="A24" s="57"/>
      <c r="B24" s="63" t="s">
        <v>31</v>
      </c>
      <c r="C24" s="62">
        <v>56995</v>
      </c>
      <c r="D24" s="61">
        <v>34099.96</v>
      </c>
      <c r="E24" s="60"/>
      <c r="F24" s="52">
        <v>60</v>
      </c>
      <c r="G24" s="51">
        <v>31</v>
      </c>
      <c r="H24" s="51">
        <v>0</v>
      </c>
      <c r="I24" s="51">
        <v>29.5</v>
      </c>
      <c r="J24" s="50" t="s">
        <v>29</v>
      </c>
      <c r="K24" s="49"/>
      <c r="L24" s="59">
        <f>F24</f>
        <v>60</v>
      </c>
      <c r="M24" s="58">
        <v>26</v>
      </c>
      <c r="N24" s="58">
        <f>+H24</f>
        <v>0</v>
      </c>
      <c r="O24" s="58">
        <v>34.5</v>
      </c>
      <c r="P24" s="50" t="s">
        <v>29</v>
      </c>
    </row>
    <row r="25" spans="1:16" s="3" customFormat="1" ht="13.15" x14ac:dyDescent="0.2">
      <c r="A25" s="57"/>
      <c r="B25" s="63" t="s">
        <v>30</v>
      </c>
      <c r="C25" s="62">
        <v>1198983.1200000001</v>
      </c>
      <c r="D25" s="61">
        <v>108222.75652</v>
      </c>
      <c r="E25" s="60"/>
      <c r="F25" s="52">
        <v>60</v>
      </c>
      <c r="G25" s="51">
        <v>47</v>
      </c>
      <c r="H25" s="51">
        <v>-5</v>
      </c>
      <c r="I25" s="51">
        <f>F25-G25</f>
        <v>13</v>
      </c>
      <c r="J25" s="50" t="s">
        <v>29</v>
      </c>
      <c r="K25" s="49"/>
      <c r="L25" s="59">
        <f>F25</f>
        <v>60</v>
      </c>
      <c r="M25" s="58">
        <v>54</v>
      </c>
      <c r="N25" s="58">
        <f>+H25</f>
        <v>-5</v>
      </c>
      <c r="O25" s="58">
        <v>5.6</v>
      </c>
      <c r="P25" s="50" t="s">
        <v>29</v>
      </c>
    </row>
    <row r="26" spans="1:16" s="3" customFormat="1" ht="13.15" x14ac:dyDescent="0.2">
      <c r="A26" s="57"/>
      <c r="B26" s="63" t="s">
        <v>28</v>
      </c>
      <c r="C26" s="62">
        <v>13235886.879999999</v>
      </c>
      <c r="D26" s="61">
        <v>3869925.0218599997</v>
      </c>
      <c r="E26" s="60"/>
      <c r="F26" s="52">
        <v>45</v>
      </c>
      <c r="G26" s="51">
        <v>34</v>
      </c>
      <c r="H26" s="51">
        <v>-10</v>
      </c>
      <c r="I26" s="51">
        <v>11.2</v>
      </c>
      <c r="J26" s="50" t="s">
        <v>8</v>
      </c>
      <c r="K26" s="49"/>
      <c r="L26" s="59">
        <v>50</v>
      </c>
      <c r="M26" s="58">
        <v>38</v>
      </c>
      <c r="N26" s="58">
        <f>+H26</f>
        <v>-10</v>
      </c>
      <c r="O26" s="58">
        <v>11.9</v>
      </c>
      <c r="P26" s="50" t="s">
        <v>8</v>
      </c>
    </row>
    <row r="27" spans="1:16" s="3" customFormat="1" ht="13.15" x14ac:dyDescent="0.2">
      <c r="A27" s="57"/>
      <c r="B27" s="63" t="s">
        <v>27</v>
      </c>
      <c r="C27" s="62">
        <v>25869789.330000002</v>
      </c>
      <c r="D27" s="80">
        <v>9265961.3707975</v>
      </c>
      <c r="E27" s="80" t="s">
        <v>63</v>
      </c>
      <c r="F27" s="52">
        <v>38</v>
      </c>
      <c r="G27" s="51">
        <v>24</v>
      </c>
      <c r="H27" s="51">
        <v>-45</v>
      </c>
      <c r="I27" s="51">
        <v>14.4</v>
      </c>
      <c r="J27" s="50" t="s">
        <v>7</v>
      </c>
      <c r="K27" s="49"/>
      <c r="L27" s="59">
        <f>F27</f>
        <v>38</v>
      </c>
      <c r="M27" s="58">
        <v>28</v>
      </c>
      <c r="N27" s="58">
        <v>-50</v>
      </c>
      <c r="O27" s="58">
        <v>10.199999999999999</v>
      </c>
      <c r="P27" s="50" t="s">
        <v>7</v>
      </c>
    </row>
    <row r="28" spans="1:16" s="3" customFormat="1" ht="13.15" x14ac:dyDescent="0.2">
      <c r="A28" s="57"/>
      <c r="B28" s="63" t="s">
        <v>26</v>
      </c>
      <c r="C28" s="62">
        <v>20427592.879999999</v>
      </c>
      <c r="D28" s="80">
        <v>10443893.4302975</v>
      </c>
      <c r="E28" s="80" t="s">
        <v>63</v>
      </c>
      <c r="F28" s="52">
        <v>40</v>
      </c>
      <c r="G28" s="51">
        <v>21</v>
      </c>
      <c r="H28" s="51">
        <v>-35</v>
      </c>
      <c r="I28" s="51">
        <v>19.3</v>
      </c>
      <c r="J28" s="50" t="s">
        <v>20</v>
      </c>
      <c r="K28" s="49"/>
      <c r="L28" s="59">
        <v>45</v>
      </c>
      <c r="M28" s="58">
        <v>30</v>
      </c>
      <c r="N28" s="58">
        <f>+H28</f>
        <v>-35</v>
      </c>
      <c r="O28" s="58">
        <v>15.1</v>
      </c>
      <c r="P28" s="50" t="s">
        <v>20</v>
      </c>
    </row>
    <row r="29" spans="1:16" s="3" customFormat="1" ht="13.15" x14ac:dyDescent="0.2">
      <c r="A29" s="57"/>
      <c r="B29" s="63" t="s">
        <v>25</v>
      </c>
      <c r="C29" s="62">
        <v>7034164.1800000006</v>
      </c>
      <c r="D29" s="61">
        <v>1359792.5003524998</v>
      </c>
      <c r="E29" s="60"/>
      <c r="F29" s="52">
        <v>60</v>
      </c>
      <c r="G29" s="51">
        <v>50</v>
      </c>
      <c r="H29" s="51">
        <v>-5</v>
      </c>
      <c r="I29" s="51">
        <v>10.4</v>
      </c>
      <c r="J29" s="50" t="s">
        <v>20</v>
      </c>
      <c r="K29" s="49"/>
      <c r="L29" s="59">
        <f>F29</f>
        <v>60</v>
      </c>
      <c r="M29" s="58">
        <v>47</v>
      </c>
      <c r="N29" s="58">
        <f>+H29</f>
        <v>-5</v>
      </c>
      <c r="O29" s="58">
        <v>12.6</v>
      </c>
      <c r="P29" s="50" t="s">
        <v>20</v>
      </c>
    </row>
    <row r="30" spans="1:16" s="3" customFormat="1" ht="13.15" x14ac:dyDescent="0.2">
      <c r="A30" s="57"/>
      <c r="B30" s="63" t="s">
        <v>24</v>
      </c>
      <c r="C30" s="62">
        <v>10218344.449999999</v>
      </c>
      <c r="D30" s="61">
        <v>3955509.4407866667</v>
      </c>
      <c r="E30" s="60"/>
      <c r="F30" s="52">
        <v>35</v>
      </c>
      <c r="G30" s="51">
        <v>23</v>
      </c>
      <c r="H30" s="51">
        <v>-5</v>
      </c>
      <c r="I30" s="51">
        <v>12.2</v>
      </c>
      <c r="J30" s="50" t="s">
        <v>7</v>
      </c>
      <c r="K30" s="49"/>
      <c r="L30" s="59">
        <f>F30</f>
        <v>35</v>
      </c>
      <c r="M30" s="58">
        <v>21</v>
      </c>
      <c r="N30" s="58">
        <v>-5</v>
      </c>
      <c r="O30" s="58">
        <v>13.9</v>
      </c>
      <c r="P30" s="50" t="s">
        <v>7</v>
      </c>
    </row>
    <row r="31" spans="1:16" s="3" customFormat="1" ht="13.15" x14ac:dyDescent="0.2">
      <c r="A31" s="57"/>
      <c r="B31" s="63" t="s">
        <v>23</v>
      </c>
      <c r="C31" s="62">
        <v>22458862.84</v>
      </c>
      <c r="D31" s="80">
        <v>15095312.845050002</v>
      </c>
      <c r="E31" s="80" t="s">
        <v>63</v>
      </c>
      <c r="F31" s="82">
        <v>30</v>
      </c>
      <c r="G31" s="51">
        <v>12.4</v>
      </c>
      <c r="H31" s="51">
        <v>-20</v>
      </c>
      <c r="I31" s="51">
        <v>17.7</v>
      </c>
      <c r="J31" s="50" t="s">
        <v>10</v>
      </c>
      <c r="K31" s="49"/>
      <c r="L31" s="59">
        <f>+F31</f>
        <v>30</v>
      </c>
      <c r="M31" s="58">
        <v>13.6</v>
      </c>
      <c r="N31" s="58">
        <f>+H31</f>
        <v>-20</v>
      </c>
      <c r="O31" s="58">
        <v>16.5</v>
      </c>
      <c r="P31" s="50" t="s">
        <v>10</v>
      </c>
    </row>
    <row r="32" spans="1:16" s="3" customFormat="1" ht="13.15" x14ac:dyDescent="0.2">
      <c r="A32" s="57"/>
      <c r="B32" s="63" t="s">
        <v>22</v>
      </c>
      <c r="C32" s="62">
        <v>14341344.319999997</v>
      </c>
      <c r="D32" s="80">
        <v>8198130.7775399992</v>
      </c>
      <c r="E32" s="80" t="s">
        <v>63</v>
      </c>
      <c r="F32" s="52">
        <v>37</v>
      </c>
      <c r="G32" s="51">
        <v>19.899999999999999</v>
      </c>
      <c r="H32" s="51">
        <v>-35</v>
      </c>
      <c r="I32" s="51">
        <f>F32-G32</f>
        <v>17.100000000000001</v>
      </c>
      <c r="J32" s="50" t="s">
        <v>20</v>
      </c>
      <c r="K32" s="49"/>
      <c r="L32" s="59">
        <v>40</v>
      </c>
      <c r="M32" s="58">
        <v>25</v>
      </c>
      <c r="N32" s="58">
        <v>-40</v>
      </c>
      <c r="O32" s="58">
        <v>15.4</v>
      </c>
      <c r="P32" s="50" t="s">
        <v>20</v>
      </c>
    </row>
    <row r="33" spans="1:16" s="3" customFormat="1" ht="13.15" x14ac:dyDescent="0.2">
      <c r="A33" s="57"/>
      <c r="B33" s="63" t="s">
        <v>21</v>
      </c>
      <c r="C33" s="62">
        <v>5085098.6999999993</v>
      </c>
      <c r="D33" s="80">
        <v>3085554.44370875</v>
      </c>
      <c r="E33" s="80" t="s">
        <v>63</v>
      </c>
      <c r="F33" s="52">
        <v>30</v>
      </c>
      <c r="G33" s="51">
        <v>11.9</v>
      </c>
      <c r="H33" s="51">
        <v>-10</v>
      </c>
      <c r="I33" s="51">
        <v>18.2</v>
      </c>
      <c r="J33" s="50" t="s">
        <v>20</v>
      </c>
      <c r="K33" s="49"/>
      <c r="L33" s="59">
        <f>F33</f>
        <v>30</v>
      </c>
      <c r="M33" s="58">
        <v>13</v>
      </c>
      <c r="N33" s="58">
        <f>+H33</f>
        <v>-10</v>
      </c>
      <c r="O33" s="58">
        <v>17</v>
      </c>
      <c r="P33" s="50" t="s">
        <v>20</v>
      </c>
    </row>
    <row r="34" spans="1:16" s="3" customFormat="1" ht="13.15" x14ac:dyDescent="0.2">
      <c r="A34" s="57"/>
      <c r="B34" s="63" t="s">
        <v>19</v>
      </c>
      <c r="C34" s="62">
        <v>3263291.5</v>
      </c>
      <c r="D34" s="80">
        <v>1784043.8800687501</v>
      </c>
      <c r="E34" s="80" t="s">
        <v>63</v>
      </c>
      <c r="F34" s="52">
        <v>20</v>
      </c>
      <c r="G34" s="51">
        <v>9.6</v>
      </c>
      <c r="H34" s="51">
        <v>10</v>
      </c>
      <c r="I34" s="51">
        <v>10.7</v>
      </c>
      <c r="J34" s="50" t="s">
        <v>8</v>
      </c>
      <c r="K34" s="49"/>
      <c r="L34" s="59">
        <v>25</v>
      </c>
      <c r="M34" s="58">
        <v>13.6</v>
      </c>
      <c r="N34" s="58">
        <v>5</v>
      </c>
      <c r="O34" s="58">
        <v>11.6</v>
      </c>
      <c r="P34" s="50" t="s">
        <v>8</v>
      </c>
    </row>
    <row r="35" spans="1:16" s="3" customFormat="1" ht="13.15" x14ac:dyDescent="0.2">
      <c r="A35" s="57"/>
      <c r="B35" s="81" t="s">
        <v>18</v>
      </c>
      <c r="C35" s="62">
        <v>2725583.7250000006</v>
      </c>
      <c r="D35" s="80">
        <v>1441995.9128197916</v>
      </c>
      <c r="E35" s="80" t="s">
        <v>63</v>
      </c>
      <c r="F35" s="52">
        <v>22</v>
      </c>
      <c r="G35" s="51">
        <v>7.6</v>
      </c>
      <c r="H35" s="51">
        <v>-10</v>
      </c>
      <c r="I35" s="51">
        <v>16.600000000000001</v>
      </c>
      <c r="J35" s="50" t="s">
        <v>17</v>
      </c>
      <c r="K35" s="49"/>
      <c r="L35" s="59">
        <f>F35</f>
        <v>22</v>
      </c>
      <c r="M35" s="58">
        <v>11.4</v>
      </c>
      <c r="N35" s="58">
        <f>+H35</f>
        <v>-10</v>
      </c>
      <c r="O35" s="58">
        <v>11.5</v>
      </c>
      <c r="P35" s="50" t="s">
        <v>17</v>
      </c>
    </row>
    <row r="36" spans="1:16" s="15" customFormat="1" ht="13.15" x14ac:dyDescent="0.2">
      <c r="A36" s="57"/>
      <c r="B36" s="79" t="s">
        <v>16</v>
      </c>
      <c r="C36" s="78">
        <f>SUM(C24:C35)</f>
        <v>125915936.925</v>
      </c>
      <c r="D36" s="77">
        <f>SUM(D24:D35)</f>
        <v>58642442.339801461</v>
      </c>
      <c r="E36" s="76"/>
      <c r="F36" s="75"/>
      <c r="G36" s="74"/>
      <c r="H36" s="74"/>
      <c r="I36" s="74"/>
      <c r="J36" s="70"/>
      <c r="K36" s="73"/>
      <c r="L36" s="72"/>
      <c r="M36" s="71"/>
      <c r="N36" s="71"/>
      <c r="O36" s="71"/>
      <c r="P36" s="70"/>
    </row>
    <row r="37" spans="1:16" s="3" customFormat="1" ht="13.15" x14ac:dyDescent="0.2">
      <c r="A37" s="57"/>
      <c r="B37" s="69" t="s">
        <v>3</v>
      </c>
      <c r="C37" s="68"/>
      <c r="D37" s="67"/>
      <c r="E37" s="66"/>
      <c r="F37" s="52"/>
      <c r="G37" s="51"/>
      <c r="H37" s="51"/>
      <c r="I37" s="51"/>
      <c r="J37" s="50"/>
      <c r="K37" s="49"/>
      <c r="L37" s="59"/>
      <c r="M37" s="58"/>
      <c r="N37" s="58"/>
      <c r="O37" s="58"/>
      <c r="P37" s="50"/>
    </row>
    <row r="38" spans="1:16" s="3" customFormat="1" ht="13.15" x14ac:dyDescent="0.2">
      <c r="A38" s="65" t="s">
        <v>15</v>
      </c>
      <c r="B38" s="64"/>
      <c r="C38" s="62"/>
      <c r="D38" s="61"/>
      <c r="E38" s="60"/>
      <c r="F38" s="52"/>
      <c r="G38" s="51"/>
      <c r="H38" s="51"/>
      <c r="I38" s="51"/>
      <c r="J38" s="50"/>
      <c r="K38" s="49"/>
      <c r="L38" s="59"/>
      <c r="M38" s="58"/>
      <c r="N38" s="58"/>
      <c r="O38" s="58"/>
      <c r="P38" s="50"/>
    </row>
    <row r="39" spans="1:16" s="3" customFormat="1" ht="13.15" x14ac:dyDescent="0.2">
      <c r="A39" s="57"/>
      <c r="B39" s="63" t="s">
        <v>14</v>
      </c>
      <c r="C39" s="62">
        <v>4044796.46</v>
      </c>
      <c r="D39" s="61">
        <v>1006938.0266666666</v>
      </c>
      <c r="E39" s="60"/>
      <c r="F39" s="52">
        <v>50</v>
      </c>
      <c r="G39" s="51">
        <v>41</v>
      </c>
      <c r="H39" s="51">
        <v>0</v>
      </c>
      <c r="I39" s="51">
        <v>9</v>
      </c>
      <c r="J39" s="50" t="s">
        <v>7</v>
      </c>
      <c r="K39" s="49"/>
      <c r="L39" s="59">
        <f>F39</f>
        <v>50</v>
      </c>
      <c r="M39" s="58">
        <v>38</v>
      </c>
      <c r="N39" s="58">
        <f>+H39</f>
        <v>0</v>
      </c>
      <c r="O39" s="58">
        <v>12.7</v>
      </c>
      <c r="P39" s="50" t="s">
        <v>7</v>
      </c>
    </row>
    <row r="40" spans="1:16" s="3" customFormat="1" x14ac:dyDescent="0.2">
      <c r="A40" s="57"/>
      <c r="B40" s="63" t="s">
        <v>13</v>
      </c>
      <c r="C40" s="62">
        <v>23951</v>
      </c>
      <c r="D40" s="61">
        <v>10768</v>
      </c>
      <c r="E40" s="60" t="s">
        <v>1</v>
      </c>
      <c r="F40" s="52">
        <v>7</v>
      </c>
      <c r="G40" s="51">
        <v>6</v>
      </c>
      <c r="H40" s="51">
        <v>15</v>
      </c>
      <c r="I40" s="51">
        <v>1</v>
      </c>
      <c r="J40" s="50" t="s">
        <v>12</v>
      </c>
      <c r="K40" s="49"/>
      <c r="L40" s="59">
        <v>11</v>
      </c>
      <c r="M40" s="58">
        <v>5.2</v>
      </c>
      <c r="N40" s="58">
        <v>15</v>
      </c>
      <c r="O40" s="58">
        <v>6.5</v>
      </c>
      <c r="P40" s="50" t="s">
        <v>12</v>
      </c>
    </row>
    <row r="41" spans="1:16" s="3" customFormat="1" x14ac:dyDescent="0.2">
      <c r="A41" s="57"/>
      <c r="B41" s="63" t="s">
        <v>11</v>
      </c>
      <c r="C41" s="62">
        <v>1041834.1400000001</v>
      </c>
      <c r="D41" s="61">
        <v>575092</v>
      </c>
      <c r="E41" s="60" t="s">
        <v>1</v>
      </c>
      <c r="F41" s="52">
        <v>9</v>
      </c>
      <c r="G41" s="51">
        <v>4.9000000000000004</v>
      </c>
      <c r="H41" s="51">
        <v>12</v>
      </c>
      <c r="I41" s="51">
        <v>4.0999999999999996</v>
      </c>
      <c r="J41" s="50" t="s">
        <v>10</v>
      </c>
      <c r="K41" s="49"/>
      <c r="L41" s="59">
        <v>11</v>
      </c>
      <c r="M41" s="58">
        <v>4.0999999999999996</v>
      </c>
      <c r="N41" s="58">
        <f>+H41</f>
        <v>12</v>
      </c>
      <c r="O41" s="58">
        <v>7</v>
      </c>
      <c r="P41" s="50" t="s">
        <v>10</v>
      </c>
    </row>
    <row r="42" spans="1:16" s="3" customFormat="1" x14ac:dyDescent="0.2">
      <c r="A42" s="57"/>
      <c r="B42" s="63" t="s">
        <v>9</v>
      </c>
      <c r="C42" s="62">
        <v>3755921.91</v>
      </c>
      <c r="D42" s="61">
        <v>2005662</v>
      </c>
      <c r="E42" s="60" t="s">
        <v>1</v>
      </c>
      <c r="F42" s="52">
        <v>13</v>
      </c>
      <c r="G42" s="51">
        <v>6.4</v>
      </c>
      <c r="H42" s="51">
        <v>10</v>
      </c>
      <c r="I42" s="51">
        <v>6.8</v>
      </c>
      <c r="J42" s="50" t="s">
        <v>8</v>
      </c>
      <c r="K42" s="49"/>
      <c r="L42" s="59">
        <v>15</v>
      </c>
      <c r="M42" s="58">
        <v>6.1</v>
      </c>
      <c r="N42" s="58">
        <f>+H42</f>
        <v>10</v>
      </c>
      <c r="O42" s="58">
        <v>9.4</v>
      </c>
      <c r="P42" s="50" t="s">
        <v>8</v>
      </c>
    </row>
    <row r="43" spans="1:16" s="3" customFormat="1" x14ac:dyDescent="0.2">
      <c r="A43" s="57"/>
      <c r="B43" s="63" t="s">
        <v>65</v>
      </c>
      <c r="C43" s="62">
        <v>144084</v>
      </c>
      <c r="D43" s="80">
        <v>94052.774000000019</v>
      </c>
      <c r="E43" s="60"/>
      <c r="F43" s="52">
        <v>25</v>
      </c>
      <c r="G43" s="51">
        <v>13.8</v>
      </c>
      <c r="H43" s="51">
        <v>5</v>
      </c>
      <c r="I43" s="51">
        <v>11.4</v>
      </c>
      <c r="J43" s="50" t="s">
        <v>7</v>
      </c>
      <c r="K43" s="49"/>
      <c r="L43" s="59">
        <f>F43</f>
        <v>25</v>
      </c>
      <c r="M43" s="58">
        <v>9.4</v>
      </c>
      <c r="N43" s="58">
        <f>+H43</f>
        <v>5</v>
      </c>
      <c r="O43" s="58">
        <v>16.399999999999999</v>
      </c>
      <c r="P43" s="50" t="s">
        <v>7</v>
      </c>
    </row>
    <row r="44" spans="1:16" s="3" customFormat="1" x14ac:dyDescent="0.2">
      <c r="A44" s="57"/>
      <c r="B44" s="63" t="s">
        <v>6</v>
      </c>
      <c r="C44" s="62">
        <v>898523.00000000012</v>
      </c>
      <c r="D44" s="61">
        <v>335751.82767999999</v>
      </c>
      <c r="E44" s="60"/>
      <c r="F44" s="52">
        <v>25</v>
      </c>
      <c r="G44" s="51">
        <v>8.4</v>
      </c>
      <c r="H44" s="51">
        <v>0</v>
      </c>
      <c r="I44" s="51">
        <v>16.600000000000001</v>
      </c>
      <c r="J44" s="50" t="s">
        <v>5</v>
      </c>
      <c r="K44" s="49"/>
      <c r="L44" s="59">
        <f>F44</f>
        <v>25</v>
      </c>
      <c r="M44" s="58">
        <f>L44-O44</f>
        <v>15.4</v>
      </c>
      <c r="N44" s="58">
        <f>+H44</f>
        <v>0</v>
      </c>
      <c r="O44" s="58">
        <v>9.6</v>
      </c>
      <c r="P44" s="50" t="s">
        <v>5</v>
      </c>
    </row>
    <row r="45" spans="1:16" s="3" customFormat="1" x14ac:dyDescent="0.2">
      <c r="A45" s="57"/>
      <c r="B45" s="56"/>
      <c r="C45" s="55"/>
      <c r="D45" s="54"/>
      <c r="E45" s="53"/>
      <c r="F45" s="52"/>
      <c r="G45" s="51"/>
      <c r="H45" s="51"/>
      <c r="I45" s="51"/>
      <c r="J45" s="50"/>
      <c r="K45" s="49"/>
      <c r="L45" s="48"/>
      <c r="M45" s="47"/>
      <c r="N45" s="47"/>
      <c r="O45" s="47"/>
      <c r="P45" s="46"/>
    </row>
    <row r="46" spans="1:16" s="15" customFormat="1" x14ac:dyDescent="0.2">
      <c r="A46" s="45"/>
      <c r="B46" s="44" t="s">
        <v>4</v>
      </c>
      <c r="C46" s="43">
        <f>SUM(C39:C45)</f>
        <v>9909110.5099999998</v>
      </c>
      <c r="D46" s="42">
        <f>SUM(D39:D45)</f>
        <v>4028264.6283466667</v>
      </c>
      <c r="E46" s="41"/>
      <c r="F46" s="22" t="s">
        <v>3</v>
      </c>
      <c r="G46" s="21" t="s">
        <v>3</v>
      </c>
      <c r="H46" s="21" t="s">
        <v>3</v>
      </c>
      <c r="I46" s="21"/>
      <c r="J46" s="20"/>
      <c r="K46" s="19"/>
      <c r="L46" s="18"/>
      <c r="M46" s="40"/>
      <c r="N46" s="40"/>
      <c r="O46" s="40"/>
      <c r="P46" s="39"/>
    </row>
    <row r="47" spans="1:16" s="3" customFormat="1" x14ac:dyDescent="0.2">
      <c r="A47" s="38"/>
      <c r="B47" s="37"/>
      <c r="C47" s="36"/>
      <c r="D47" s="35"/>
      <c r="E47" s="34"/>
      <c r="F47" s="33"/>
      <c r="G47" s="32"/>
      <c r="H47" s="32"/>
      <c r="I47" s="32"/>
      <c r="J47" s="31"/>
      <c r="K47" s="30"/>
      <c r="L47" s="29"/>
      <c r="M47" s="28"/>
      <c r="N47" s="28"/>
      <c r="O47" s="28"/>
      <c r="P47" s="27"/>
    </row>
    <row r="48" spans="1:16" s="15" customFormat="1" ht="13.5" thickBot="1" x14ac:dyDescent="0.25">
      <c r="A48" s="26" t="s">
        <v>3</v>
      </c>
      <c r="B48" s="26" t="s">
        <v>2</v>
      </c>
      <c r="C48" s="25">
        <f>+C46+C36+C21</f>
        <v>154932013.69499999</v>
      </c>
      <c r="D48" s="24">
        <f>+D46+D36+D21</f>
        <v>66286320.61546021</v>
      </c>
      <c r="E48" s="23"/>
      <c r="F48" s="22"/>
      <c r="G48" s="21"/>
      <c r="H48" s="21"/>
      <c r="I48" s="21"/>
      <c r="J48" s="20"/>
      <c r="K48" s="19"/>
      <c r="L48" s="18"/>
      <c r="M48" s="17"/>
      <c r="N48" s="17"/>
      <c r="O48" s="17"/>
      <c r="P48" s="16"/>
    </row>
    <row r="49" spans="1:16" s="3" customFormat="1" ht="13.5" thickTop="1" x14ac:dyDescent="0.2">
      <c r="A49" s="14"/>
      <c r="B49" s="13"/>
      <c r="C49" s="12"/>
      <c r="D49" s="11"/>
      <c r="E49" s="10"/>
      <c r="F49" s="9"/>
      <c r="G49" s="8"/>
      <c r="H49" s="8"/>
      <c r="I49" s="8"/>
      <c r="J49" s="4"/>
      <c r="K49" s="7"/>
      <c r="L49" s="6"/>
      <c r="M49" s="5"/>
      <c r="N49" s="5"/>
      <c r="O49" s="5"/>
      <c r="P49" s="4"/>
    </row>
    <row r="51" spans="1:16" ht="15" x14ac:dyDescent="0.2">
      <c r="A51" s="133" t="s">
        <v>1</v>
      </c>
      <c r="B51" s="2" t="s">
        <v>0</v>
      </c>
    </row>
    <row r="52" spans="1:16" x14ac:dyDescent="0.2">
      <c r="A52" s="1" t="s">
        <v>63</v>
      </c>
      <c r="B52" s="1" t="s">
        <v>64</v>
      </c>
    </row>
  </sheetData>
  <mergeCells count="5">
    <mergeCell ref="A1:P1"/>
    <mergeCell ref="A2:P2"/>
    <mergeCell ref="A3:P3"/>
    <mergeCell ref="F5:J5"/>
    <mergeCell ref="L5:P5"/>
  </mergeCells>
  <printOptions horizontalCentered="1"/>
  <pageMargins left="0.75" right="0.75" top="0.75" bottom="0.75" header="0.2" footer="0.2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Sch. 1</vt:lpstr>
      <vt:lpstr>'Revised Sch. 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