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Revised Sch. F 2019" sheetId="1" r:id="rId1"/>
  </sheets>
  <externalReferences>
    <externalReference r:id="rId2"/>
  </externalReferences>
  <definedNames>
    <definedName name="_xlnm.Database">#REF!</definedName>
    <definedName name="DEPRECIATION">#REF!</definedName>
    <definedName name="NET_SALVAGE">#REF!</definedName>
    <definedName name="PAGE1" localSheetId="0">'Revised Sch. F 2019'!$A$1:$P$50</definedName>
    <definedName name="PAGE2">#REF!</definedName>
    <definedName name="PAGE3">#REF!</definedName>
    <definedName name="PAGE4">#REF!</definedName>
    <definedName name="PLANT_BLANCE">#REF!</definedName>
    <definedName name="_xlnm.Print_Area" localSheetId="0">'Revised Sch. F 2019'!$A$1:$P$51</definedName>
    <definedName name="_xlnm.Print_Area">'[1]Revised Sch. 3'!$B$1:$B$1</definedName>
    <definedName name="RESERVE_BALANCE">#REF!</definedName>
    <definedName name="Z_FBBC4FDD_0ED1_43AB_94C4_EA5ABB112CA5_.wvu.PrintArea" localSheetId="0" hidden="1">'Revised Sch. F 2019'!$A$1:$P$51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G9" i="1" l="1"/>
  <c r="H9" i="1"/>
  <c r="P9" i="1"/>
  <c r="J9" i="1"/>
  <c r="K50" i="1"/>
  <c r="M50" i="1"/>
  <c r="G10" i="1"/>
  <c r="H10" i="1"/>
  <c r="J10" i="1"/>
  <c r="P10" i="1"/>
  <c r="G11" i="1"/>
  <c r="H11" i="1"/>
  <c r="P11" i="1"/>
  <c r="J11" i="1"/>
  <c r="G12" i="1"/>
  <c r="H12" i="1"/>
  <c r="J12" i="1"/>
  <c r="P12" i="1"/>
  <c r="G13" i="1"/>
  <c r="H13" i="1"/>
  <c r="P13" i="1"/>
  <c r="J13" i="1"/>
  <c r="G14" i="1"/>
  <c r="H14" i="1"/>
  <c r="J14" i="1"/>
  <c r="P14" i="1"/>
  <c r="G15" i="1"/>
  <c r="H15" i="1"/>
  <c r="P15" i="1"/>
  <c r="J15" i="1"/>
  <c r="G16" i="1"/>
  <c r="H16" i="1"/>
  <c r="J16" i="1"/>
  <c r="P16" i="1"/>
  <c r="G17" i="1"/>
  <c r="H17" i="1"/>
  <c r="P17" i="1"/>
  <c r="J17" i="1"/>
  <c r="G18" i="1"/>
  <c r="H18" i="1"/>
  <c r="J18" i="1"/>
  <c r="P18" i="1"/>
  <c r="G19" i="1"/>
  <c r="H19" i="1"/>
  <c r="P19" i="1"/>
  <c r="J19" i="1"/>
  <c r="G20" i="1"/>
  <c r="H20" i="1"/>
  <c r="J20" i="1"/>
  <c r="P20" i="1"/>
  <c r="G21" i="1"/>
  <c r="H21" i="1"/>
  <c r="P21" i="1"/>
  <c r="J21" i="1"/>
  <c r="G22" i="1"/>
  <c r="H22" i="1"/>
  <c r="J22" i="1"/>
  <c r="P22" i="1" s="1"/>
  <c r="O50" i="1"/>
  <c r="G23" i="1"/>
  <c r="H23" i="1"/>
  <c r="P23" i="1"/>
  <c r="J23" i="1"/>
  <c r="G24" i="1"/>
  <c r="H24" i="1"/>
  <c r="J24" i="1"/>
  <c r="P24" i="1"/>
  <c r="G25" i="1"/>
  <c r="H25" i="1"/>
  <c r="P25" i="1"/>
  <c r="J25" i="1"/>
  <c r="G26" i="1"/>
  <c r="H26" i="1"/>
  <c r="J26" i="1"/>
  <c r="P26" i="1" s="1"/>
  <c r="G27" i="1"/>
  <c r="H27" i="1"/>
  <c r="J27" i="1"/>
  <c r="P27" i="1" s="1"/>
  <c r="G28" i="1"/>
  <c r="H28" i="1"/>
  <c r="J28" i="1"/>
  <c r="P28" i="1" s="1"/>
  <c r="G29" i="1"/>
  <c r="H29" i="1"/>
  <c r="J29" i="1"/>
  <c r="P29" i="1" s="1"/>
  <c r="G30" i="1"/>
  <c r="H30" i="1"/>
  <c r="P30" i="1"/>
  <c r="J30" i="1"/>
  <c r="G31" i="1"/>
  <c r="H31" i="1"/>
  <c r="J31" i="1"/>
  <c r="P31" i="1"/>
  <c r="G32" i="1"/>
  <c r="H32" i="1"/>
  <c r="P32" i="1"/>
  <c r="J32" i="1"/>
  <c r="G33" i="1"/>
  <c r="H33" i="1"/>
  <c r="J33" i="1"/>
  <c r="P33" i="1"/>
  <c r="G34" i="1"/>
  <c r="P34" i="1"/>
  <c r="J34" i="1"/>
  <c r="G35" i="1"/>
  <c r="J35" i="1"/>
  <c r="J50" i="1" s="1"/>
  <c r="P35" i="1"/>
  <c r="G36" i="1"/>
  <c r="J36" i="1"/>
  <c r="P36" i="1"/>
  <c r="G37" i="1"/>
  <c r="P37" i="1"/>
  <c r="J37" i="1"/>
  <c r="G38" i="1"/>
  <c r="J38" i="1"/>
  <c r="P38" i="1"/>
  <c r="G39" i="1"/>
  <c r="F39" i="1"/>
  <c r="F50" i="1" s="1"/>
  <c r="P39" i="1"/>
  <c r="G40" i="1"/>
  <c r="D50" i="1"/>
  <c r="F40" i="1"/>
  <c r="J40" i="1"/>
  <c r="G41" i="1"/>
  <c r="F41" i="1"/>
  <c r="P41" i="1"/>
  <c r="J41" i="1"/>
  <c r="G42" i="1"/>
  <c r="P42" i="1"/>
  <c r="J42" i="1"/>
  <c r="G43" i="1"/>
  <c r="J43" i="1"/>
  <c r="P43" i="1"/>
  <c r="G44" i="1"/>
  <c r="J44" i="1"/>
  <c r="P44" i="1"/>
  <c r="G45" i="1"/>
  <c r="J45" i="1"/>
  <c r="P45" i="1"/>
  <c r="G46" i="1"/>
  <c r="P46" i="1"/>
  <c r="J46" i="1"/>
  <c r="G47" i="1"/>
  <c r="J47" i="1"/>
  <c r="P47" i="1"/>
  <c r="G48" i="1"/>
  <c r="P48" i="1"/>
  <c r="J48" i="1"/>
  <c r="G49" i="1"/>
  <c r="J49" i="1"/>
  <c r="P49" i="1"/>
  <c r="C50" i="1"/>
  <c r="E50" i="1"/>
  <c r="L50" i="1"/>
  <c r="G50" i="1" l="1"/>
  <c r="B50" i="1"/>
  <c r="I50" i="1"/>
  <c r="P40" i="1" l="1"/>
  <c r="P50" i="1" s="1"/>
  <c r="N50" i="1"/>
</calcChain>
</file>

<file path=xl/sharedStrings.xml><?xml version="1.0" encoding="utf-8"?>
<sst xmlns="http://schemas.openxmlformats.org/spreadsheetml/2006/main" count="33" uniqueCount="22">
  <si>
    <t>TOTAL</t>
  </si>
  <si>
    <t>Balance</t>
  </si>
  <si>
    <t>&amp; Adj.</t>
  </si>
  <si>
    <t>Transfers</t>
  </si>
  <si>
    <t>Removal</t>
  </si>
  <si>
    <t>Salvage</t>
  </si>
  <si>
    <t>Accruals</t>
  </si>
  <si>
    <t>Retirements</t>
  </si>
  <si>
    <t>Acct.</t>
  </si>
  <si>
    <t>Additions</t>
  </si>
  <si>
    <t>Ending</t>
  </si>
  <si>
    <t>Purch.</t>
  </si>
  <si>
    <t>Cost of</t>
  </si>
  <si>
    <t>Beginning</t>
  </si>
  <si>
    <t>Plant</t>
  </si>
  <si>
    <t>(CREDIT BALANCES)</t>
  </si>
  <si>
    <t>RESERVE ($)</t>
  </si>
  <si>
    <t>PLANT IN SERVICE ($)</t>
  </si>
  <si>
    <t>2019 - Projected</t>
  </si>
  <si>
    <t>FLORIDA PUBLIC UTILITIES COMPANY</t>
  </si>
  <si>
    <t>PLANT IN SERVICE AND RESERVE SUMMARY</t>
  </si>
  <si>
    <t>2019 CONSOLIDATED ELECTRIC DIVISIONS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</si>
</sst>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Helv"/>
    </font>
    <font>
      <b/>
      <sz val="6"/>
      <name val="Arial"/>
      <family val="2"/>
    </font>
    <font>
      <sz val="6"/>
      <name val="Helv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 applyFill="1"/>
    <xf numFmtId="0" fontId="1" fillId="0" borderId="0" xfId="1" applyFont="1" applyFill="1" applyAlignment="1">
      <alignment horizontal="left"/>
    </xf>
    <xf numFmtId="37" fontId="1" fillId="0" borderId="0" xfId="1" applyNumberFormat="1" applyFont="1" applyFill="1"/>
    <xf numFmtId="0" fontId="1" fillId="0" borderId="0" xfId="1" applyFont="1" applyFill="1" applyAlignment="1">
      <alignment horizontal="right"/>
    </xf>
    <xf numFmtId="37" fontId="1" fillId="0" borderId="1" xfId="1" applyNumberFormat="1" applyFont="1" applyFill="1" applyBorder="1" applyProtection="1"/>
    <xf numFmtId="37" fontId="1" fillId="0" borderId="2" xfId="1" applyNumberFormat="1" applyFont="1" applyFill="1" applyBorder="1" applyProtection="1"/>
    <xf numFmtId="37" fontId="2" fillId="0" borderId="2" xfId="1" applyNumberFormat="1" applyFont="1" applyFill="1" applyBorder="1" applyAlignment="1" applyProtection="1">
      <alignment horizontal="center"/>
    </xf>
    <xf numFmtId="37" fontId="1" fillId="0" borderId="3" xfId="1" applyNumberFormat="1" applyFont="1" applyFill="1" applyBorder="1" applyProtection="1"/>
    <xf numFmtId="0" fontId="2" fillId="0" borderId="4" xfId="1" applyFont="1" applyFill="1" applyBorder="1" applyAlignment="1">
      <alignment horizontal="left"/>
    </xf>
    <xf numFmtId="0" fontId="3" fillId="0" borderId="0" xfId="1" applyFont="1" applyFill="1" applyBorder="1"/>
    <xf numFmtId="37" fontId="1" fillId="0" borderId="5" xfId="1" applyNumberFormat="1" applyFont="1" applyFill="1" applyBorder="1" applyProtection="1"/>
    <xf numFmtId="37" fontId="1" fillId="0" borderId="0" xfId="1" applyNumberFormat="1" applyFont="1" applyFill="1" applyBorder="1" applyProtection="1"/>
    <xf numFmtId="41" fontId="1" fillId="0" borderId="0" xfId="1" applyNumberFormat="1" applyFont="1" applyFill="1" applyBorder="1" applyAlignment="1">
      <alignment horizontal="center"/>
    </xf>
    <xf numFmtId="164" fontId="1" fillId="0" borderId="0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Protection="1"/>
    <xf numFmtId="164" fontId="1" fillId="0" borderId="0" xfId="2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 applyProtection="1">
      <alignment horizontal="right"/>
    </xf>
    <xf numFmtId="164" fontId="1" fillId="0" borderId="6" xfId="2" applyNumberFormat="1" applyFont="1" applyFill="1" applyBorder="1" applyProtection="1">
      <protection locked="0"/>
    </xf>
    <xf numFmtId="164" fontId="1" fillId="0" borderId="0" xfId="2" applyNumberFormat="1" applyFont="1" applyFill="1" applyBorder="1" applyProtection="1">
      <protection locked="0"/>
    </xf>
    <xf numFmtId="41" fontId="4" fillId="0" borderId="0" xfId="1" applyNumberFormat="1" applyFont="1" applyFill="1" applyBorder="1" applyAlignment="1">
      <alignment horizontal="center"/>
    </xf>
    <xf numFmtId="0" fontId="2" fillId="0" borderId="7" xfId="1" applyNumberFormat="1" applyFont="1" applyFill="1" applyBorder="1" applyAlignment="1" applyProtection="1">
      <alignment horizontal="right"/>
    </xf>
    <xf numFmtId="0" fontId="2" fillId="0" borderId="7" xfId="2" applyNumberFormat="1" applyFont="1" applyFill="1" applyBorder="1" applyAlignment="1">
      <alignment horizontal="right"/>
    </xf>
    <xf numFmtId="0" fontId="2" fillId="0" borderId="7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 applyProtection="1">
      <alignment horizontal="right"/>
    </xf>
    <xf numFmtId="37" fontId="1" fillId="2" borderId="0" xfId="1" applyNumberFormat="1" applyFont="1" applyFill="1" applyBorder="1" applyProtection="1"/>
    <xf numFmtId="0" fontId="5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165" fontId="2" fillId="3" borderId="9" xfId="1" applyNumberFormat="1" applyFont="1" applyFill="1" applyBorder="1" applyAlignment="1" applyProtection="1">
      <alignment horizontal="center"/>
    </xf>
    <xf numFmtId="0" fontId="2" fillId="3" borderId="10" xfId="1" applyFont="1" applyFill="1" applyBorder="1" applyAlignment="1">
      <alignment horizontal="center"/>
    </xf>
    <xf numFmtId="165" fontId="2" fillId="3" borderId="11" xfId="1" applyNumberFormat="1" applyFont="1" applyFill="1" applyBorder="1" applyAlignment="1" applyProtection="1">
      <alignment horizontal="center"/>
    </xf>
    <xf numFmtId="0" fontId="2" fillId="3" borderId="12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/>
    </xf>
    <xf numFmtId="165" fontId="2" fillId="3" borderId="13" xfId="1" applyNumberFormat="1" applyFont="1" applyFill="1" applyBorder="1" applyAlignment="1" applyProtection="1">
      <alignment horizontal="center"/>
    </xf>
    <xf numFmtId="0" fontId="2" fillId="3" borderId="14" xfId="1" applyFont="1" applyFill="1" applyBorder="1" applyAlignment="1">
      <alignment horizontal="center"/>
    </xf>
    <xf numFmtId="165" fontId="2" fillId="3" borderId="15" xfId="1" applyNumberFormat="1" applyFont="1" applyFill="1" applyBorder="1" applyAlignment="1" applyProtection="1">
      <alignment horizontal="center"/>
    </xf>
    <xf numFmtId="0" fontId="2" fillId="0" borderId="0" xfId="1" applyFont="1" applyFill="1"/>
    <xf numFmtId="165" fontId="2" fillId="0" borderId="0" xfId="1" applyNumberFormat="1" applyFont="1" applyFill="1" applyBorder="1" applyAlignment="1" applyProtection="1">
      <alignment horizontal="center"/>
    </xf>
    <xf numFmtId="0" fontId="6" fillId="0" borderId="0" xfId="1" applyFont="1" applyFill="1" applyAlignment="1">
      <alignment horizontal="centerContinuous"/>
    </xf>
    <xf numFmtId="0" fontId="2" fillId="0" borderId="0" xfId="1" applyFont="1" applyFill="1" applyAlignment="1">
      <alignment horizontal="centerContinuous"/>
    </xf>
    <xf numFmtId="0" fontId="7" fillId="0" borderId="0" xfId="1" applyFont="1" applyFill="1"/>
    <xf numFmtId="0" fontId="6" fillId="0" borderId="0" xfId="1" applyFont="1" applyFill="1"/>
    <xf numFmtId="0" fontId="8" fillId="0" borderId="0" xfId="1" applyFont="1" applyFill="1"/>
    <xf numFmtId="164" fontId="1" fillId="2" borderId="0" xfId="2" applyNumberFormat="1" applyFont="1" applyFill="1" applyBorder="1" applyAlignment="1">
      <alignment horizontal="right"/>
    </xf>
    <xf numFmtId="37" fontId="1" fillId="2" borderId="5" xfId="1" applyNumberFormat="1" applyFont="1" applyFill="1" applyBorder="1" applyProtection="1"/>
    <xf numFmtId="41" fontId="1" fillId="2" borderId="0" xfId="1" applyNumberFormat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externalLink" Target="externalLinks/externalLink1.xml" />
  <Relationship Id="rId6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Attachment%20Revised%20Sch%203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Sch. 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50"/>
    <pageSetUpPr fitToPage="1"/>
  </sheetPr>
  <dimension ref="A1:P53"/>
  <sheetViews>
    <sheetView tabSelected="1" topLeftCell="A25" zoomScale="99" zoomScaleNormal="99" workbookViewId="0">
      <selection activeCell="L43" sqref="L43"/>
    </sheetView>
  </sheetViews>
  <sheetFormatPr defaultColWidth="9.140625" defaultRowHeight="12.75" x14ac:dyDescent="0.2"/>
  <cols>
    <col min="1" max="1" width="6.7109375" style="2" customWidth="1"/>
    <col min="2" max="2" width="12.140625" style="1" customWidth="1"/>
    <col min="3" max="7" width="11.7109375" style="1" customWidth="1"/>
    <col min="8" max="8" width="6.7109375" style="1" customWidth="1"/>
    <col min="9" max="9" width="11.42578125" style="1" customWidth="1"/>
    <col min="10" max="15" width="11.7109375" style="1" customWidth="1"/>
    <col min="16" max="16" width="11.42578125" style="1" customWidth="1"/>
    <col min="17" max="17" width="9.140625" style="1"/>
    <col min="18" max="18" width="10" style="1" bestFit="1" customWidth="1"/>
    <col min="19" max="16384" width="9.140625" style="1"/>
  </cols>
  <sheetData>
    <row r="1" spans="1:16" s="45" customFormat="1" ht="17.45" x14ac:dyDescent="0.3">
      <c r="A1" s="49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44" customFormat="1" ht="15" x14ac:dyDescent="0.25">
      <c r="A2" s="50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s="43" customFormat="1" ht="15.6" x14ac:dyDescent="0.3">
      <c r="A3" s="51" t="s">
        <v>20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s="39" customFormat="1" ht="13.15" x14ac:dyDescent="0.25">
      <c r="A4" s="52" t="s">
        <v>18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15" x14ac:dyDescent="0.25">
      <c r="A5" s="42"/>
      <c r="B5" s="41"/>
      <c r="C5" s="41"/>
      <c r="D5" s="41"/>
      <c r="E5" s="41"/>
      <c r="F5" s="41"/>
      <c r="G5" s="41"/>
      <c r="H5" s="42"/>
      <c r="I5" s="41"/>
      <c r="J5" s="41"/>
      <c r="K5" s="41"/>
      <c r="L5" s="41"/>
      <c r="M5" s="41"/>
      <c r="N5" s="41"/>
      <c r="O5" s="41"/>
      <c r="P5" s="41"/>
    </row>
    <row r="6" spans="1:16" ht="13.9" thickBot="1" x14ac:dyDescent="0.3">
      <c r="A6" s="53" t="s">
        <v>17</v>
      </c>
      <c r="B6" s="53"/>
      <c r="C6" s="53"/>
      <c r="D6" s="53"/>
      <c r="E6" s="53"/>
      <c r="F6" s="53"/>
      <c r="G6" s="53"/>
      <c r="H6" s="40"/>
      <c r="I6" s="39"/>
      <c r="J6" s="39"/>
      <c r="K6" s="39" t="s">
        <v>16</v>
      </c>
      <c r="L6" s="39"/>
      <c r="M6" s="39"/>
      <c r="N6" s="39" t="s">
        <v>15</v>
      </c>
      <c r="P6" s="39"/>
    </row>
    <row r="7" spans="1:16" s="28" customFormat="1" ht="13.15" x14ac:dyDescent="0.25">
      <c r="A7" s="38" t="s">
        <v>14</v>
      </c>
      <c r="B7" s="35" t="s">
        <v>13</v>
      </c>
      <c r="C7" s="35"/>
      <c r="D7" s="35"/>
      <c r="E7" s="35"/>
      <c r="F7" s="35" t="s">
        <v>11</v>
      </c>
      <c r="G7" s="37" t="s">
        <v>10</v>
      </c>
      <c r="H7" s="36" t="s">
        <v>14</v>
      </c>
      <c r="I7" s="35" t="s">
        <v>13</v>
      </c>
      <c r="J7" s="35"/>
      <c r="K7" s="35"/>
      <c r="L7" s="35"/>
      <c r="M7" s="35" t="s">
        <v>12</v>
      </c>
      <c r="N7" s="35"/>
      <c r="O7" s="35" t="s">
        <v>11</v>
      </c>
      <c r="P7" s="34" t="s">
        <v>10</v>
      </c>
    </row>
    <row r="8" spans="1:16" s="28" customFormat="1" ht="13.9" thickBot="1" x14ac:dyDescent="0.3">
      <c r="A8" s="33" t="s">
        <v>8</v>
      </c>
      <c r="B8" s="30" t="s">
        <v>1</v>
      </c>
      <c r="C8" s="30" t="s">
        <v>9</v>
      </c>
      <c r="D8" s="30" t="s">
        <v>3</v>
      </c>
      <c r="E8" s="30" t="s">
        <v>7</v>
      </c>
      <c r="F8" s="30" t="s">
        <v>2</v>
      </c>
      <c r="G8" s="32" t="s">
        <v>1</v>
      </c>
      <c r="H8" s="31" t="s">
        <v>8</v>
      </c>
      <c r="I8" s="30" t="s">
        <v>1</v>
      </c>
      <c r="J8" s="30" t="s">
        <v>7</v>
      </c>
      <c r="K8" s="30" t="s">
        <v>6</v>
      </c>
      <c r="L8" s="30" t="s">
        <v>5</v>
      </c>
      <c r="M8" s="30" t="s">
        <v>4</v>
      </c>
      <c r="N8" s="30" t="s">
        <v>3</v>
      </c>
      <c r="O8" s="30" t="s">
        <v>2</v>
      </c>
      <c r="P8" s="29" t="s">
        <v>1</v>
      </c>
    </row>
    <row r="9" spans="1:16" s="26" customFormat="1" ht="13.15" x14ac:dyDescent="0.25">
      <c r="A9" s="21">
        <v>350</v>
      </c>
      <c r="B9" s="16">
        <v>17629</v>
      </c>
      <c r="C9" s="13">
        <v>0</v>
      </c>
      <c r="D9" s="20"/>
      <c r="E9" s="13">
        <v>0</v>
      </c>
      <c r="F9" s="27"/>
      <c r="G9" s="18">
        <f t="shared" ref="G9:G49" si="0">SUM(B9:F9)</f>
        <v>17629</v>
      </c>
      <c r="H9" s="24">
        <f t="shared" ref="H9:H33" si="1">+A9</f>
        <v>350</v>
      </c>
      <c r="I9" s="16">
        <v>0</v>
      </c>
      <c r="J9" s="15">
        <f t="shared" ref="J9:J49" si="2">+E9</f>
        <v>0</v>
      </c>
      <c r="K9" s="14">
        <v>0</v>
      </c>
      <c r="L9" s="13">
        <v>0</v>
      </c>
      <c r="M9" s="13">
        <v>0</v>
      </c>
      <c r="N9" s="27"/>
      <c r="O9" s="27"/>
      <c r="P9" s="11">
        <f t="shared" ref="P9:P49" si="3">SUM(I9:O9)</f>
        <v>0</v>
      </c>
    </row>
    <row r="10" spans="1:16" s="26" customFormat="1" ht="13.15" x14ac:dyDescent="0.25">
      <c r="A10" s="21">
        <v>3501</v>
      </c>
      <c r="B10" s="16">
        <v>0</v>
      </c>
      <c r="C10" s="13">
        <v>0</v>
      </c>
      <c r="D10" s="20"/>
      <c r="E10" s="13">
        <v>0</v>
      </c>
      <c r="F10" s="27"/>
      <c r="G10" s="18">
        <f t="shared" si="0"/>
        <v>0</v>
      </c>
      <c r="H10" s="24">
        <f t="shared" si="1"/>
        <v>3501</v>
      </c>
      <c r="I10" s="16">
        <v>0.14000000000032742</v>
      </c>
      <c r="J10" s="15">
        <f t="shared" si="2"/>
        <v>0</v>
      </c>
      <c r="K10" s="14">
        <v>0</v>
      </c>
      <c r="L10" s="13">
        <v>0</v>
      </c>
      <c r="M10" s="13">
        <v>0</v>
      </c>
      <c r="N10" s="27"/>
      <c r="O10" s="27"/>
      <c r="P10" s="11">
        <f t="shared" si="3"/>
        <v>0.14000000000032742</v>
      </c>
    </row>
    <row r="11" spans="1:16" s="26" customFormat="1" ht="13.15" x14ac:dyDescent="0.25">
      <c r="A11" s="21">
        <v>352</v>
      </c>
      <c r="B11" s="16">
        <v>1919496.1700000006</v>
      </c>
      <c r="C11" s="13">
        <v>0</v>
      </c>
      <c r="D11" s="20"/>
      <c r="E11" s="13">
        <v>0</v>
      </c>
      <c r="F11" s="27"/>
      <c r="G11" s="18">
        <f t="shared" si="0"/>
        <v>1919496.1700000006</v>
      </c>
      <c r="H11" s="24">
        <f t="shared" si="1"/>
        <v>352</v>
      </c>
      <c r="I11" s="16">
        <v>62139.219999999994</v>
      </c>
      <c r="J11" s="15">
        <f t="shared" si="2"/>
        <v>0</v>
      </c>
      <c r="K11" s="14">
        <v>34550.905530000004</v>
      </c>
      <c r="L11" s="13">
        <v>0</v>
      </c>
      <c r="M11" s="13">
        <v>0</v>
      </c>
      <c r="N11" s="27"/>
      <c r="O11" s="27"/>
      <c r="P11" s="11">
        <f t="shared" si="3"/>
        <v>96690.12552999999</v>
      </c>
    </row>
    <row r="12" spans="1:16" s="26" customFormat="1" ht="13.15" x14ac:dyDescent="0.25">
      <c r="A12" s="21">
        <v>353</v>
      </c>
      <c r="B12" s="16">
        <v>6961692.3099999996</v>
      </c>
      <c r="C12" s="13">
        <v>620000</v>
      </c>
      <c r="D12" s="20"/>
      <c r="E12" s="13">
        <v>0</v>
      </c>
      <c r="F12" s="27"/>
      <c r="G12" s="18">
        <f t="shared" si="0"/>
        <v>7581692.3099999996</v>
      </c>
      <c r="H12" s="24">
        <f t="shared" si="1"/>
        <v>353</v>
      </c>
      <c r="I12" s="16">
        <v>1436551.31</v>
      </c>
      <c r="J12" s="15">
        <f t="shared" si="2"/>
        <v>0</v>
      </c>
      <c r="K12" s="14">
        <v>187019.08628083332</v>
      </c>
      <c r="L12" s="13">
        <v>0</v>
      </c>
      <c r="M12" s="13">
        <v>0</v>
      </c>
      <c r="N12" s="27"/>
      <c r="O12" s="27"/>
      <c r="P12" s="11">
        <f t="shared" si="3"/>
        <v>1623570.3962808333</v>
      </c>
    </row>
    <row r="13" spans="1:16" s="26" customFormat="1" ht="13.15" x14ac:dyDescent="0.25">
      <c r="A13" s="21">
        <v>354</v>
      </c>
      <c r="B13" s="16">
        <v>224802</v>
      </c>
      <c r="C13" s="13">
        <v>24996</v>
      </c>
      <c r="D13" s="20"/>
      <c r="E13" s="13">
        <v>0</v>
      </c>
      <c r="F13" s="27"/>
      <c r="G13" s="18">
        <f t="shared" si="0"/>
        <v>249798</v>
      </c>
      <c r="H13" s="24">
        <f t="shared" si="1"/>
        <v>354</v>
      </c>
      <c r="I13" s="16">
        <v>209183.39999999997</v>
      </c>
      <c r="J13" s="15">
        <f t="shared" si="2"/>
        <v>0</v>
      </c>
      <c r="K13" s="14">
        <v>4830.1785</v>
      </c>
      <c r="L13" s="13">
        <v>0</v>
      </c>
      <c r="M13" s="13">
        <v>0</v>
      </c>
      <c r="N13" s="27"/>
      <c r="O13" s="27"/>
      <c r="P13" s="11">
        <f t="shared" si="3"/>
        <v>214013.57849999997</v>
      </c>
    </row>
    <row r="14" spans="1:16" s="26" customFormat="1" ht="13.15" x14ac:dyDescent="0.25">
      <c r="A14" s="21">
        <v>355</v>
      </c>
      <c r="B14" s="16">
        <v>1447747</v>
      </c>
      <c r="C14" s="13">
        <v>300000</v>
      </c>
      <c r="D14" s="20"/>
      <c r="E14" s="13">
        <v>-87938.150000000009</v>
      </c>
      <c r="F14" s="27"/>
      <c r="G14" s="18">
        <f t="shared" si="0"/>
        <v>1659808.85</v>
      </c>
      <c r="H14" s="24">
        <f t="shared" si="1"/>
        <v>355</v>
      </c>
      <c r="I14" s="16">
        <v>413698.95999999985</v>
      </c>
      <c r="J14" s="15">
        <f t="shared" si="2"/>
        <v>-87938.150000000009</v>
      </c>
      <c r="K14" s="14">
        <v>63423.975135416673</v>
      </c>
      <c r="L14" s="13">
        <v>12219</v>
      </c>
      <c r="M14" s="13">
        <v>-211577</v>
      </c>
      <c r="N14" s="27"/>
      <c r="O14" s="27"/>
      <c r="P14" s="11">
        <f t="shared" si="3"/>
        <v>189826.78513541649</v>
      </c>
    </row>
    <row r="15" spans="1:16" s="26" customFormat="1" ht="13.15" x14ac:dyDescent="0.25">
      <c r="A15" s="21">
        <v>3551</v>
      </c>
      <c r="B15" s="16">
        <v>4014730.41</v>
      </c>
      <c r="C15" s="13">
        <v>0</v>
      </c>
      <c r="D15" s="20"/>
      <c r="E15" s="13">
        <v>0</v>
      </c>
      <c r="F15" s="27"/>
      <c r="G15" s="18">
        <f t="shared" si="0"/>
        <v>4014730.41</v>
      </c>
      <c r="H15" s="24">
        <f t="shared" si="1"/>
        <v>3551</v>
      </c>
      <c r="I15" s="16">
        <v>694393.21000000008</v>
      </c>
      <c r="J15" s="15">
        <f t="shared" si="2"/>
        <v>0</v>
      </c>
      <c r="K15" s="14">
        <v>114832.17094500003</v>
      </c>
      <c r="L15" s="13">
        <v>117845</v>
      </c>
      <c r="M15" s="13">
        <v>-5234</v>
      </c>
      <c r="N15" s="27"/>
      <c r="O15" s="27"/>
      <c r="P15" s="11">
        <f t="shared" si="3"/>
        <v>921836.3809450001</v>
      </c>
    </row>
    <row r="16" spans="1:16" s="26" customFormat="1" ht="13.15" x14ac:dyDescent="0.25">
      <c r="A16" s="21">
        <v>356</v>
      </c>
      <c r="B16" s="16">
        <v>3093939.1300000004</v>
      </c>
      <c r="C16" s="13">
        <v>700000</v>
      </c>
      <c r="D16" s="20"/>
      <c r="E16" s="13">
        <v>-119286.61000000002</v>
      </c>
      <c r="F16" s="27"/>
      <c r="G16" s="18">
        <f t="shared" si="0"/>
        <v>3674652.5200000005</v>
      </c>
      <c r="H16" s="24">
        <f t="shared" si="1"/>
        <v>356</v>
      </c>
      <c r="I16" s="16">
        <v>506496.60299999989</v>
      </c>
      <c r="J16" s="15">
        <f t="shared" si="2"/>
        <v>-119286.61000000002</v>
      </c>
      <c r="K16" s="14">
        <v>80373.048031250015</v>
      </c>
      <c r="L16" s="13">
        <v>99792</v>
      </c>
      <c r="M16" s="13">
        <v>-3708</v>
      </c>
      <c r="N16" s="27"/>
      <c r="O16" s="27"/>
      <c r="P16" s="11">
        <f t="shared" si="3"/>
        <v>563667.04103124992</v>
      </c>
    </row>
    <row r="17" spans="1:16" s="26" customFormat="1" ht="13.15" x14ac:dyDescent="0.25">
      <c r="A17" s="21">
        <v>359</v>
      </c>
      <c r="B17" s="16">
        <v>6788</v>
      </c>
      <c r="C17" s="13">
        <v>0</v>
      </c>
      <c r="D17" s="20"/>
      <c r="E17" s="13">
        <v>0</v>
      </c>
      <c r="F17" s="27"/>
      <c r="G17" s="18">
        <f t="shared" si="0"/>
        <v>6788</v>
      </c>
      <c r="H17" s="24">
        <f t="shared" si="1"/>
        <v>359</v>
      </c>
      <c r="I17" s="16">
        <v>5907.2800000000007</v>
      </c>
      <c r="J17" s="15">
        <f t="shared" si="2"/>
        <v>0</v>
      </c>
      <c r="K17" s="14">
        <v>101.79</v>
      </c>
      <c r="L17" s="13">
        <v>0</v>
      </c>
      <c r="M17" s="13">
        <v>0</v>
      </c>
      <c r="N17" s="27"/>
      <c r="O17" s="27"/>
      <c r="P17" s="11">
        <f t="shared" si="3"/>
        <v>6009.0700000000006</v>
      </c>
    </row>
    <row r="18" spans="1:16" s="26" customFormat="1" ht="13.15" x14ac:dyDescent="0.25">
      <c r="A18" s="21">
        <v>360</v>
      </c>
      <c r="B18" s="16">
        <v>13572</v>
      </c>
      <c r="C18" s="13">
        <v>0</v>
      </c>
      <c r="D18" s="20"/>
      <c r="E18" s="13">
        <v>0</v>
      </c>
      <c r="F18" s="27"/>
      <c r="G18" s="18">
        <f t="shared" si="0"/>
        <v>13572</v>
      </c>
      <c r="H18" s="24">
        <f t="shared" si="1"/>
        <v>360</v>
      </c>
      <c r="I18" s="16">
        <v>0</v>
      </c>
      <c r="J18" s="15">
        <f t="shared" si="2"/>
        <v>0</v>
      </c>
      <c r="K18" s="14">
        <v>0</v>
      </c>
      <c r="L18" s="13">
        <v>0</v>
      </c>
      <c r="M18" s="13">
        <v>0</v>
      </c>
      <c r="N18" s="27"/>
      <c r="O18" s="27"/>
      <c r="P18" s="11">
        <f t="shared" si="3"/>
        <v>0</v>
      </c>
    </row>
    <row r="19" spans="1:16" s="26" customFormat="1" ht="13.15" x14ac:dyDescent="0.25">
      <c r="A19" s="21">
        <v>3601</v>
      </c>
      <c r="B19" s="16">
        <v>56995</v>
      </c>
      <c r="C19" s="13">
        <v>0</v>
      </c>
      <c r="D19" s="20"/>
      <c r="E19" s="13">
        <v>0</v>
      </c>
      <c r="F19" s="27"/>
      <c r="G19" s="18">
        <f t="shared" si="0"/>
        <v>56995</v>
      </c>
      <c r="H19" s="24">
        <f t="shared" si="1"/>
        <v>3601</v>
      </c>
      <c r="I19" s="16">
        <v>33188</v>
      </c>
      <c r="J19" s="15">
        <f t="shared" si="2"/>
        <v>0</v>
      </c>
      <c r="K19" s="14">
        <v>911.96</v>
      </c>
      <c r="L19" s="13">
        <v>0</v>
      </c>
      <c r="M19" s="13">
        <v>0</v>
      </c>
      <c r="N19" s="27"/>
      <c r="O19" s="27"/>
      <c r="P19" s="11">
        <f t="shared" si="3"/>
        <v>34099.96</v>
      </c>
    </row>
    <row r="20" spans="1:16" s="10" customFormat="1" ht="13.15" x14ac:dyDescent="0.25">
      <c r="A20" s="21">
        <v>361</v>
      </c>
      <c r="B20" s="16">
        <v>1198983.1200000001</v>
      </c>
      <c r="C20" s="13">
        <v>0</v>
      </c>
      <c r="D20" s="20"/>
      <c r="E20" s="13">
        <v>0</v>
      </c>
      <c r="F20" s="19"/>
      <c r="G20" s="18">
        <f t="shared" si="0"/>
        <v>1198983.1200000001</v>
      </c>
      <c r="H20" s="24">
        <f t="shared" si="1"/>
        <v>361</v>
      </c>
      <c r="I20" s="16">
        <v>87840.04</v>
      </c>
      <c r="J20" s="15">
        <f t="shared" si="2"/>
        <v>0</v>
      </c>
      <c r="K20" s="14">
        <v>20382.716520000002</v>
      </c>
      <c r="L20" s="13">
        <v>0</v>
      </c>
      <c r="M20" s="13">
        <v>0</v>
      </c>
      <c r="N20" s="12"/>
      <c r="O20" s="12"/>
      <c r="P20" s="11">
        <f t="shared" si="3"/>
        <v>108222.75652</v>
      </c>
    </row>
    <row r="21" spans="1:16" s="10" customFormat="1" ht="13.15" x14ac:dyDescent="0.25">
      <c r="A21" s="21">
        <v>362</v>
      </c>
      <c r="B21" s="16">
        <v>12928997.76</v>
      </c>
      <c r="C21" s="13">
        <v>306889.12</v>
      </c>
      <c r="D21" s="20"/>
      <c r="E21" s="13">
        <v>0</v>
      </c>
      <c r="F21" s="19"/>
      <c r="G21" s="18">
        <f t="shared" si="0"/>
        <v>13235886.879999999</v>
      </c>
      <c r="H21" s="24">
        <f t="shared" si="1"/>
        <v>362</v>
      </c>
      <c r="I21" s="16">
        <v>3556892.9899999998</v>
      </c>
      <c r="J21" s="15">
        <f t="shared" si="2"/>
        <v>0</v>
      </c>
      <c r="K21" s="14">
        <v>313032.03185999999</v>
      </c>
      <c r="L21" s="13">
        <v>0</v>
      </c>
      <c r="M21" s="13">
        <v>0</v>
      </c>
      <c r="N21" s="12"/>
      <c r="O21" s="12"/>
      <c r="P21" s="11">
        <f t="shared" si="3"/>
        <v>3869925.0218599997</v>
      </c>
    </row>
    <row r="22" spans="1:16" s="10" customFormat="1" ht="13.15" x14ac:dyDescent="0.25">
      <c r="A22" s="21">
        <v>364</v>
      </c>
      <c r="B22" s="16">
        <v>16331419.869999999</v>
      </c>
      <c r="C22" s="13">
        <v>9599015.2700000033</v>
      </c>
      <c r="D22" s="20"/>
      <c r="E22" s="13">
        <v>-60645.809999999983</v>
      </c>
      <c r="F22" s="19"/>
      <c r="G22" s="18">
        <f t="shared" si="0"/>
        <v>25869789.330000002</v>
      </c>
      <c r="H22" s="24">
        <f t="shared" si="1"/>
        <v>364</v>
      </c>
      <c r="I22" s="16">
        <v>8338451.9199999999</v>
      </c>
      <c r="J22" s="15">
        <f t="shared" si="2"/>
        <v>-60645.809999999983</v>
      </c>
      <c r="K22" s="14">
        <v>873080.26079750014</v>
      </c>
      <c r="L22" s="13">
        <v>0</v>
      </c>
      <c r="M22" s="13">
        <v>-5176931</v>
      </c>
      <c r="N22" s="12"/>
      <c r="O22" s="25">
        <v>5292006</v>
      </c>
      <c r="P22" s="11">
        <f t="shared" si="3"/>
        <v>9265961.3707975</v>
      </c>
    </row>
    <row r="23" spans="1:16" s="10" customFormat="1" ht="13.15" x14ac:dyDescent="0.25">
      <c r="A23" s="21">
        <v>365</v>
      </c>
      <c r="B23" s="16">
        <v>14717974</v>
      </c>
      <c r="C23" s="13">
        <v>5747185.9800000014</v>
      </c>
      <c r="D23" s="20"/>
      <c r="E23" s="13">
        <v>-37567.1</v>
      </c>
      <c r="F23" s="19"/>
      <c r="G23" s="18">
        <f t="shared" si="0"/>
        <v>20427592.879999999</v>
      </c>
      <c r="H23" s="24">
        <f t="shared" si="1"/>
        <v>365</v>
      </c>
      <c r="I23" s="16">
        <v>9734279.6899999995</v>
      </c>
      <c r="J23" s="15">
        <f t="shared" si="2"/>
        <v>-37567.1</v>
      </c>
      <c r="K23" s="14">
        <v>621036.84029750002</v>
      </c>
      <c r="L23" s="13">
        <v>34596</v>
      </c>
      <c r="M23" s="13">
        <v>-1813322</v>
      </c>
      <c r="N23" s="12"/>
      <c r="O23" s="25">
        <v>1904870</v>
      </c>
      <c r="P23" s="11">
        <f t="shared" si="3"/>
        <v>10443893.4302975</v>
      </c>
    </row>
    <row r="24" spans="1:16" s="10" customFormat="1" ht="13.15" x14ac:dyDescent="0.25">
      <c r="A24" s="21">
        <v>366</v>
      </c>
      <c r="B24" s="16">
        <v>6603481.2300000004</v>
      </c>
      <c r="C24" s="13">
        <v>431408.00000000006</v>
      </c>
      <c r="D24" s="20"/>
      <c r="E24" s="13">
        <v>-725.05</v>
      </c>
      <c r="F24" s="19"/>
      <c r="G24" s="18">
        <f t="shared" si="0"/>
        <v>7034164.1800000006</v>
      </c>
      <c r="H24" s="24">
        <f t="shared" si="1"/>
        <v>366</v>
      </c>
      <c r="I24" s="16">
        <v>1243157.7599999998</v>
      </c>
      <c r="J24" s="15">
        <f t="shared" si="2"/>
        <v>-725.05</v>
      </c>
      <c r="K24" s="14">
        <v>120835.7903525</v>
      </c>
      <c r="L24" s="13">
        <v>0</v>
      </c>
      <c r="M24" s="13">
        <v>-3476</v>
      </c>
      <c r="N24" s="12"/>
      <c r="O24" s="12"/>
      <c r="P24" s="11">
        <f t="shared" si="3"/>
        <v>1359792.5003524998</v>
      </c>
    </row>
    <row r="25" spans="1:16" s="10" customFormat="1" ht="13.15" x14ac:dyDescent="0.25">
      <c r="A25" s="21">
        <v>367</v>
      </c>
      <c r="B25" s="16">
        <v>9347185.6999999993</v>
      </c>
      <c r="C25" s="13">
        <v>875481.05</v>
      </c>
      <c r="D25" s="20"/>
      <c r="E25" s="13">
        <v>-4322.2999999999993</v>
      </c>
      <c r="F25" s="19"/>
      <c r="G25" s="18">
        <f t="shared" si="0"/>
        <v>10218344.449999999</v>
      </c>
      <c r="H25" s="24">
        <f t="shared" si="1"/>
        <v>367</v>
      </c>
      <c r="I25" s="16">
        <v>3659449.48</v>
      </c>
      <c r="J25" s="15">
        <f t="shared" si="2"/>
        <v>-4322.2999999999993</v>
      </c>
      <c r="K25" s="14">
        <v>307878.26078666671</v>
      </c>
      <c r="L25" s="13">
        <v>91</v>
      </c>
      <c r="M25" s="13">
        <v>-7587</v>
      </c>
      <c r="N25" s="12"/>
      <c r="O25" s="12"/>
      <c r="P25" s="11">
        <f t="shared" si="3"/>
        <v>3955509.4407866667</v>
      </c>
    </row>
    <row r="26" spans="1:16" s="10" customFormat="1" ht="13.15" x14ac:dyDescent="0.25">
      <c r="A26" s="21">
        <v>368</v>
      </c>
      <c r="B26" s="16">
        <v>18493236.830000002</v>
      </c>
      <c r="C26" s="13">
        <v>4088421.6499999985</v>
      </c>
      <c r="D26" s="20"/>
      <c r="E26" s="13">
        <v>-122795.63999999998</v>
      </c>
      <c r="F26" s="19"/>
      <c r="G26" s="18">
        <f t="shared" si="0"/>
        <v>22458862.84</v>
      </c>
      <c r="H26" s="24">
        <f t="shared" si="1"/>
        <v>368</v>
      </c>
      <c r="I26" s="16">
        <v>14300065.350000001</v>
      </c>
      <c r="J26" s="15">
        <f t="shared" si="2"/>
        <v>-122795.63999999998</v>
      </c>
      <c r="K26" s="14">
        <v>839605.13505000016</v>
      </c>
      <c r="L26" s="13">
        <v>29804</v>
      </c>
      <c r="M26" s="13">
        <v>-35630</v>
      </c>
      <c r="N26" s="12"/>
      <c r="O26" s="25">
        <v>84264</v>
      </c>
      <c r="P26" s="11">
        <f t="shared" si="3"/>
        <v>15095312.845050002</v>
      </c>
    </row>
    <row r="27" spans="1:16" s="10" customFormat="1" ht="13.15" x14ac:dyDescent="0.25">
      <c r="A27" s="21">
        <v>369</v>
      </c>
      <c r="B27" s="16">
        <v>11263916.409999998</v>
      </c>
      <c r="C27" s="13">
        <v>3177535.2999999989</v>
      </c>
      <c r="D27" s="20"/>
      <c r="E27" s="13">
        <v>-100107.39</v>
      </c>
      <c r="F27" s="19"/>
      <c r="G27" s="18">
        <f t="shared" si="0"/>
        <v>14341344.319999997</v>
      </c>
      <c r="H27" s="24">
        <f t="shared" si="1"/>
        <v>369</v>
      </c>
      <c r="I27" s="16">
        <v>7797264.379999999</v>
      </c>
      <c r="J27" s="15">
        <f t="shared" si="2"/>
        <v>-100107.39</v>
      </c>
      <c r="K27" s="14">
        <v>480905.78753999987</v>
      </c>
      <c r="L27" s="13">
        <v>857</v>
      </c>
      <c r="M27" s="13">
        <v>-250245</v>
      </c>
      <c r="N27" s="12"/>
      <c r="O27" s="25">
        <v>269456</v>
      </c>
      <c r="P27" s="11">
        <f t="shared" si="3"/>
        <v>8198130.7775399992</v>
      </c>
    </row>
    <row r="28" spans="1:16" s="10" customFormat="1" ht="13.15" x14ac:dyDescent="0.25">
      <c r="A28" s="21">
        <v>370</v>
      </c>
      <c r="B28" s="16">
        <v>4330321.55</v>
      </c>
      <c r="C28" s="13">
        <v>806228.14000000013</v>
      </c>
      <c r="D28" s="20"/>
      <c r="E28" s="13">
        <v>-51450.99</v>
      </c>
      <c r="F28" s="19"/>
      <c r="G28" s="18">
        <f t="shared" si="0"/>
        <v>5085098.6999999993</v>
      </c>
      <c r="H28" s="24">
        <f t="shared" si="1"/>
        <v>370</v>
      </c>
      <c r="I28" s="16">
        <v>2939933.33</v>
      </c>
      <c r="J28" s="15">
        <f t="shared" si="2"/>
        <v>-51450.99</v>
      </c>
      <c r="K28" s="14">
        <v>181041.10370874999</v>
      </c>
      <c r="L28" s="13">
        <v>666</v>
      </c>
      <c r="M28" s="13">
        <v>-148586</v>
      </c>
      <c r="N28" s="12"/>
      <c r="O28" s="25">
        <v>163951</v>
      </c>
      <c r="P28" s="11">
        <f t="shared" si="3"/>
        <v>3085554.44370875</v>
      </c>
    </row>
    <row r="29" spans="1:16" s="10" customFormat="1" ht="13.15" x14ac:dyDescent="0.25">
      <c r="A29" s="21">
        <v>371</v>
      </c>
      <c r="B29" s="16">
        <v>3487203.62</v>
      </c>
      <c r="C29" s="13">
        <v>230631.20999999993</v>
      </c>
      <c r="D29" s="20"/>
      <c r="E29" s="13">
        <v>-454543.33000000007</v>
      </c>
      <c r="F29" s="19"/>
      <c r="G29" s="18">
        <f t="shared" si="0"/>
        <v>3263291.5</v>
      </c>
      <c r="H29" s="24">
        <f t="shared" si="1"/>
        <v>371</v>
      </c>
      <c r="I29" s="16">
        <v>1880458.6500000001</v>
      </c>
      <c r="J29" s="15">
        <f t="shared" si="2"/>
        <v>-454543.33000000007</v>
      </c>
      <c r="K29" s="14">
        <v>149306.56006875</v>
      </c>
      <c r="L29" s="13">
        <v>0</v>
      </c>
      <c r="M29" s="13">
        <v>-9554</v>
      </c>
      <c r="N29" s="12"/>
      <c r="O29" s="25">
        <v>218376</v>
      </c>
      <c r="P29" s="11">
        <f t="shared" si="3"/>
        <v>1784043.8800687501</v>
      </c>
    </row>
    <row r="30" spans="1:16" s="10" customFormat="1" ht="13.15" x14ac:dyDescent="0.25">
      <c r="A30" s="21">
        <v>373</v>
      </c>
      <c r="B30" s="16">
        <v>2354078.0100000002</v>
      </c>
      <c r="C30" s="13">
        <v>488385.34500000009</v>
      </c>
      <c r="D30" s="20"/>
      <c r="E30" s="13">
        <v>-116879.63</v>
      </c>
      <c r="F30" s="19"/>
      <c r="G30" s="18">
        <f t="shared" si="0"/>
        <v>2725583.7250000006</v>
      </c>
      <c r="H30" s="24">
        <f t="shared" si="1"/>
        <v>373</v>
      </c>
      <c r="I30" s="16">
        <v>1390563.24</v>
      </c>
      <c r="J30" s="15">
        <f t="shared" si="2"/>
        <v>-116879.63</v>
      </c>
      <c r="K30" s="14">
        <v>120334.30281979166</v>
      </c>
      <c r="L30" s="13">
        <v>0</v>
      </c>
      <c r="M30" s="13">
        <v>-4360</v>
      </c>
      <c r="N30" s="12"/>
      <c r="O30" s="25">
        <v>52338</v>
      </c>
      <c r="P30" s="11">
        <f t="shared" si="3"/>
        <v>1441995.9128197916</v>
      </c>
    </row>
    <row r="31" spans="1:16" s="10" customFormat="1" ht="13.15" x14ac:dyDescent="0.25">
      <c r="A31" s="21">
        <v>380</v>
      </c>
      <c r="B31" s="16">
        <v>320005</v>
      </c>
      <c r="C31" s="13">
        <v>0</v>
      </c>
      <c r="D31" s="20"/>
      <c r="E31" s="13">
        <v>0</v>
      </c>
      <c r="F31" s="19"/>
      <c r="G31" s="18">
        <f t="shared" si="0"/>
        <v>320005</v>
      </c>
      <c r="H31" s="24">
        <f t="shared" si="1"/>
        <v>380</v>
      </c>
      <c r="I31" s="16">
        <v>0</v>
      </c>
      <c r="J31" s="15">
        <f t="shared" si="2"/>
        <v>0</v>
      </c>
      <c r="K31" s="14">
        <v>0</v>
      </c>
      <c r="L31" s="13">
        <v>0</v>
      </c>
      <c r="M31" s="13">
        <v>0</v>
      </c>
      <c r="N31" s="12"/>
      <c r="O31" s="12"/>
      <c r="P31" s="11">
        <f t="shared" si="3"/>
        <v>0</v>
      </c>
    </row>
    <row r="32" spans="1:16" s="10" customFormat="1" ht="13.15" x14ac:dyDescent="0.25">
      <c r="A32" s="21">
        <v>389</v>
      </c>
      <c r="B32" s="16">
        <v>864156</v>
      </c>
      <c r="C32" s="13">
        <v>0</v>
      </c>
      <c r="D32" s="20"/>
      <c r="E32" s="13">
        <v>0</v>
      </c>
      <c r="F32" s="19"/>
      <c r="G32" s="18">
        <f t="shared" si="0"/>
        <v>864156</v>
      </c>
      <c r="H32" s="24">
        <f t="shared" si="1"/>
        <v>389</v>
      </c>
      <c r="I32" s="16">
        <v>6704</v>
      </c>
      <c r="J32" s="15">
        <f t="shared" si="2"/>
        <v>0</v>
      </c>
      <c r="K32" s="14">
        <v>0</v>
      </c>
      <c r="L32" s="13">
        <v>0</v>
      </c>
      <c r="M32" s="13">
        <v>0</v>
      </c>
      <c r="N32" s="12"/>
      <c r="O32" s="12"/>
      <c r="P32" s="11">
        <f t="shared" si="3"/>
        <v>6704</v>
      </c>
    </row>
    <row r="33" spans="1:16" s="10" customFormat="1" ht="13.15" x14ac:dyDescent="0.25">
      <c r="A33" s="21">
        <v>390</v>
      </c>
      <c r="B33" s="16">
        <v>4010284</v>
      </c>
      <c r="C33" s="13">
        <v>37562.460000000006</v>
      </c>
      <c r="D33" s="20"/>
      <c r="E33" s="13">
        <v>-3050</v>
      </c>
      <c r="F33" s="19"/>
      <c r="G33" s="18">
        <f t="shared" si="0"/>
        <v>4044796.46</v>
      </c>
      <c r="H33" s="24">
        <f t="shared" si="1"/>
        <v>390</v>
      </c>
      <c r="I33" s="16">
        <v>929678.15999999992</v>
      </c>
      <c r="J33" s="15">
        <f t="shared" si="2"/>
        <v>-3050</v>
      </c>
      <c r="K33" s="14">
        <v>80309.866666666669</v>
      </c>
      <c r="L33" s="13">
        <v>0</v>
      </c>
      <c r="M33" s="13">
        <v>0</v>
      </c>
      <c r="N33" s="12"/>
      <c r="O33" s="12"/>
      <c r="P33" s="11">
        <f t="shared" si="3"/>
        <v>1006938.0266666666</v>
      </c>
    </row>
    <row r="34" spans="1:16" s="10" customFormat="1" ht="13.15" x14ac:dyDescent="0.25">
      <c r="A34" s="21">
        <v>3910</v>
      </c>
      <c r="B34" s="16">
        <v>445011.67</v>
      </c>
      <c r="C34" s="13">
        <v>10008</v>
      </c>
      <c r="D34" s="20"/>
      <c r="E34" s="13">
        <v>0</v>
      </c>
      <c r="F34" s="19"/>
      <c r="G34" s="18">
        <f t="shared" si="0"/>
        <v>455019.67</v>
      </c>
      <c r="H34" s="17">
        <v>3910</v>
      </c>
      <c r="I34" s="16">
        <v>180745.86</v>
      </c>
      <c r="J34" s="15">
        <f t="shared" si="2"/>
        <v>0</v>
      </c>
      <c r="K34" s="14">
        <v>66766.66</v>
      </c>
      <c r="L34" s="13">
        <v>0</v>
      </c>
      <c r="M34" s="13">
        <v>0</v>
      </c>
      <c r="N34" s="12"/>
      <c r="O34" s="12"/>
      <c r="P34" s="11">
        <f t="shared" si="3"/>
        <v>247512.52</v>
      </c>
    </row>
    <row r="35" spans="1:16" s="10" customFormat="1" ht="13.15" x14ac:dyDescent="0.25">
      <c r="A35" s="21">
        <v>3911</v>
      </c>
      <c r="B35" s="16">
        <v>10900</v>
      </c>
      <c r="C35" s="13">
        <v>25201.23</v>
      </c>
      <c r="D35" s="20"/>
      <c r="E35" s="13">
        <v>0</v>
      </c>
      <c r="F35" s="19"/>
      <c r="G35" s="18">
        <f t="shared" si="0"/>
        <v>36101.229999999996</v>
      </c>
      <c r="H35" s="17">
        <v>3910</v>
      </c>
      <c r="I35" s="16">
        <v>146100.19</v>
      </c>
      <c r="J35" s="15">
        <f t="shared" si="2"/>
        <v>0</v>
      </c>
      <c r="K35" s="14">
        <v>1557.1999999999998</v>
      </c>
      <c r="L35" s="13">
        <v>0</v>
      </c>
      <c r="M35" s="13">
        <v>0</v>
      </c>
      <c r="N35" s="12"/>
      <c r="O35" s="12"/>
      <c r="P35" s="11">
        <f t="shared" si="3"/>
        <v>147657.39000000001</v>
      </c>
    </row>
    <row r="36" spans="1:16" s="10" customFormat="1" ht="13.15" x14ac:dyDescent="0.25">
      <c r="A36" s="21">
        <v>3912</v>
      </c>
      <c r="B36" s="16">
        <v>276867.40000000002</v>
      </c>
      <c r="C36" s="13">
        <v>0</v>
      </c>
      <c r="D36" s="20"/>
      <c r="E36" s="13">
        <v>0</v>
      </c>
      <c r="F36" s="19"/>
      <c r="G36" s="18">
        <f t="shared" si="0"/>
        <v>276867.40000000002</v>
      </c>
      <c r="H36" s="17">
        <v>3912</v>
      </c>
      <c r="I36" s="16">
        <v>281997.88</v>
      </c>
      <c r="J36" s="15">
        <f t="shared" si="2"/>
        <v>0</v>
      </c>
      <c r="K36" s="14">
        <v>1954.8799999999994</v>
      </c>
      <c r="L36" s="13">
        <v>0</v>
      </c>
      <c r="M36" s="13">
        <v>0</v>
      </c>
      <c r="N36" s="12"/>
      <c r="O36" s="12"/>
      <c r="P36" s="11">
        <f t="shared" si="3"/>
        <v>283952.76</v>
      </c>
    </row>
    <row r="37" spans="1:16" s="10" customFormat="1" ht="13.15" x14ac:dyDescent="0.25">
      <c r="A37" s="21">
        <v>3913</v>
      </c>
      <c r="B37" s="16">
        <v>6997</v>
      </c>
      <c r="C37" s="13">
        <v>0</v>
      </c>
      <c r="D37" s="20"/>
      <c r="E37" s="13">
        <v>0</v>
      </c>
      <c r="F37" s="19"/>
      <c r="G37" s="18">
        <f t="shared" si="0"/>
        <v>6997</v>
      </c>
      <c r="H37" s="17">
        <v>3913</v>
      </c>
      <c r="I37" s="16">
        <v>6539.97</v>
      </c>
      <c r="J37" s="15">
        <f t="shared" si="2"/>
        <v>0</v>
      </c>
      <c r="K37" s="14">
        <v>228.63000000000005</v>
      </c>
      <c r="L37" s="13">
        <v>0</v>
      </c>
      <c r="M37" s="13">
        <v>0</v>
      </c>
      <c r="N37" s="12"/>
      <c r="O37" s="12"/>
      <c r="P37" s="11">
        <f t="shared" si="3"/>
        <v>6768.6</v>
      </c>
    </row>
    <row r="38" spans="1:16" s="10" customFormat="1" ht="13.15" x14ac:dyDescent="0.25">
      <c r="A38" s="21">
        <v>3914</v>
      </c>
      <c r="B38" s="16">
        <v>1460292.67</v>
      </c>
      <c r="C38" s="13">
        <v>128828.99999996001</v>
      </c>
      <c r="D38" s="20"/>
      <c r="E38" s="13">
        <v>0</v>
      </c>
      <c r="F38" s="19"/>
      <c r="G38" s="18">
        <f t="shared" si="0"/>
        <v>1589121.6699999599</v>
      </c>
      <c r="H38" s="17">
        <v>3914</v>
      </c>
      <c r="I38" s="16">
        <v>1089717.6299999999</v>
      </c>
      <c r="J38" s="15">
        <f t="shared" si="2"/>
        <v>0</v>
      </c>
      <c r="K38" s="14">
        <v>35055.530000000006</v>
      </c>
      <c r="L38" s="13">
        <v>0</v>
      </c>
      <c r="M38" s="13">
        <v>0</v>
      </c>
      <c r="N38" s="12"/>
      <c r="O38" s="12"/>
      <c r="P38" s="11">
        <f t="shared" si="3"/>
        <v>1124773.1599999999</v>
      </c>
    </row>
    <row r="39" spans="1:16" s="10" customFormat="1" ht="13.15" x14ac:dyDescent="0.25">
      <c r="A39" s="21">
        <v>3921</v>
      </c>
      <c r="B39" s="16">
        <v>413923.6</v>
      </c>
      <c r="C39" s="13">
        <v>0</v>
      </c>
      <c r="D39" s="20"/>
      <c r="E39" s="13">
        <v>0</v>
      </c>
      <c r="F39" s="19">
        <f>-373971.6-16000-1</f>
        <v>-389972.6</v>
      </c>
      <c r="G39" s="18">
        <f t="shared" si="0"/>
        <v>23951</v>
      </c>
      <c r="H39" s="17">
        <v>3921</v>
      </c>
      <c r="I39" s="16">
        <v>30507.01</v>
      </c>
      <c r="J39" s="15">
        <f t="shared" si="2"/>
        <v>0</v>
      </c>
      <c r="K39" s="46">
        <v>3041.22</v>
      </c>
      <c r="L39" s="48">
        <v>0</v>
      </c>
      <c r="M39" s="13">
        <v>0</v>
      </c>
      <c r="N39" s="12"/>
      <c r="O39" s="46">
        <v>0</v>
      </c>
      <c r="P39" s="47">
        <f t="shared" si="3"/>
        <v>33548.229999999996</v>
      </c>
    </row>
    <row r="40" spans="1:16" s="10" customFormat="1" ht="13.15" x14ac:dyDescent="0.25">
      <c r="A40" s="21">
        <v>3922</v>
      </c>
      <c r="B40" s="16">
        <v>1004489.9300000002</v>
      </c>
      <c r="C40" s="13">
        <v>41012.92</v>
      </c>
      <c r="D40" s="13">
        <v>-27160.91</v>
      </c>
      <c r="E40" s="13">
        <v>-109789.32</v>
      </c>
      <c r="F40" s="19">
        <f>133194.42-32.15+118.25+1</f>
        <v>133281.52000000002</v>
      </c>
      <c r="G40" s="18">
        <f t="shared" si="0"/>
        <v>1041834.1400000001</v>
      </c>
      <c r="H40" s="17">
        <v>3922</v>
      </c>
      <c r="I40" s="16">
        <v>675952.51</v>
      </c>
      <c r="J40" s="15">
        <f t="shared" si="2"/>
        <v>-109789.32</v>
      </c>
      <c r="K40" s="14">
        <v>80048.967270000008</v>
      </c>
      <c r="L40" s="13">
        <v>4339</v>
      </c>
      <c r="M40" s="13">
        <v>0</v>
      </c>
      <c r="N40" s="12">
        <v>-23236.158504999999</v>
      </c>
      <c r="O40" s="46">
        <v>3570</v>
      </c>
      <c r="P40" s="47">
        <f t="shared" si="3"/>
        <v>630884.99876499991</v>
      </c>
    </row>
    <row r="41" spans="1:16" s="10" customFormat="1" ht="13.15" x14ac:dyDescent="0.25">
      <c r="A41" s="21">
        <v>3923</v>
      </c>
      <c r="B41" s="16">
        <v>3629916.54</v>
      </c>
      <c r="C41" s="13">
        <v>250000</v>
      </c>
      <c r="D41" s="20"/>
      <c r="E41" s="13">
        <v>-381005.61</v>
      </c>
      <c r="F41" s="19">
        <f>257011.98-1</f>
        <v>257010.98</v>
      </c>
      <c r="G41" s="18">
        <f t="shared" si="0"/>
        <v>3755921.91</v>
      </c>
      <c r="H41" s="17">
        <v>3923</v>
      </c>
      <c r="I41" s="16">
        <v>2541649.61</v>
      </c>
      <c r="J41" s="15">
        <f t="shared" si="2"/>
        <v>-381005.61</v>
      </c>
      <c r="K41" s="14">
        <v>255950.25890000007</v>
      </c>
      <c r="L41" s="13">
        <v>0</v>
      </c>
      <c r="M41" s="13">
        <v>0</v>
      </c>
      <c r="N41" s="12"/>
      <c r="O41" s="46">
        <v>24390.27</v>
      </c>
      <c r="P41" s="47">
        <f t="shared" si="3"/>
        <v>2440984.5289000003</v>
      </c>
    </row>
    <row r="42" spans="1:16" s="10" customFormat="1" ht="13.15" x14ac:dyDescent="0.25">
      <c r="A42" s="23">
        <v>3924</v>
      </c>
      <c r="B42" s="16">
        <v>144084</v>
      </c>
      <c r="C42" s="13">
        <v>0</v>
      </c>
      <c r="D42" s="20"/>
      <c r="E42" s="13">
        <v>0</v>
      </c>
      <c r="F42" s="19"/>
      <c r="G42" s="18">
        <f t="shared" si="0"/>
        <v>144084</v>
      </c>
      <c r="H42" s="17">
        <v>3924</v>
      </c>
      <c r="I42" s="16">
        <v>84948.450000000012</v>
      </c>
      <c r="J42" s="15">
        <f t="shared" si="2"/>
        <v>0</v>
      </c>
      <c r="K42" s="14">
        <v>11362.474</v>
      </c>
      <c r="L42" s="13">
        <v>0</v>
      </c>
      <c r="M42" s="13">
        <v>0</v>
      </c>
      <c r="N42" s="12"/>
      <c r="O42" s="46">
        <v>-2258.15</v>
      </c>
      <c r="P42" s="47">
        <f t="shared" si="3"/>
        <v>94052.774000000019</v>
      </c>
    </row>
    <row r="43" spans="1:16" s="10" customFormat="1" ht="13.15" x14ac:dyDescent="0.25">
      <c r="A43" s="23">
        <v>393</v>
      </c>
      <c r="B43" s="16">
        <v>149712</v>
      </c>
      <c r="C43" s="13">
        <v>18000</v>
      </c>
      <c r="D43" s="20"/>
      <c r="E43" s="13">
        <v>0</v>
      </c>
      <c r="F43" s="19"/>
      <c r="G43" s="18">
        <f t="shared" si="0"/>
        <v>167712</v>
      </c>
      <c r="H43" s="17">
        <v>393</v>
      </c>
      <c r="I43" s="16">
        <v>150960.28</v>
      </c>
      <c r="J43" s="15">
        <f t="shared" si="2"/>
        <v>0</v>
      </c>
      <c r="K43" s="14">
        <v>395.85</v>
      </c>
      <c r="L43" s="13">
        <v>0</v>
      </c>
      <c r="M43" s="13">
        <v>0</v>
      </c>
      <c r="N43" s="12"/>
      <c r="O43" s="12"/>
      <c r="P43" s="11">
        <f t="shared" si="3"/>
        <v>151356.13</v>
      </c>
    </row>
    <row r="44" spans="1:16" s="10" customFormat="1" ht="13.15" x14ac:dyDescent="0.25">
      <c r="A44" s="22">
        <v>394</v>
      </c>
      <c r="B44" s="16">
        <v>439047.73</v>
      </c>
      <c r="C44" s="13">
        <v>40008</v>
      </c>
      <c r="D44" s="20"/>
      <c r="E44" s="13">
        <v>0</v>
      </c>
      <c r="F44" s="19"/>
      <c r="G44" s="18">
        <f t="shared" si="0"/>
        <v>479055.73</v>
      </c>
      <c r="H44" s="17">
        <v>3930</v>
      </c>
      <c r="I44" s="16">
        <v>342892.59</v>
      </c>
      <c r="J44" s="15">
        <f t="shared" si="2"/>
        <v>0</v>
      </c>
      <c r="K44" s="14">
        <v>37961.5</v>
      </c>
      <c r="L44" s="13">
        <v>0</v>
      </c>
      <c r="M44" s="13">
        <v>0</v>
      </c>
      <c r="N44" s="12"/>
      <c r="O44" s="12"/>
      <c r="P44" s="11">
        <f t="shared" si="3"/>
        <v>380854.09</v>
      </c>
    </row>
    <row r="45" spans="1:16" s="10" customFormat="1" ht="13.15" x14ac:dyDescent="0.25">
      <c r="A45" s="21">
        <v>395</v>
      </c>
      <c r="B45" s="16">
        <v>119512</v>
      </c>
      <c r="C45" s="13">
        <v>0</v>
      </c>
      <c r="D45" s="20"/>
      <c r="E45" s="13">
        <v>0</v>
      </c>
      <c r="F45" s="19"/>
      <c r="G45" s="18">
        <f t="shared" si="0"/>
        <v>119512</v>
      </c>
      <c r="H45" s="17">
        <v>3940</v>
      </c>
      <c r="I45" s="16">
        <v>118599.51</v>
      </c>
      <c r="J45" s="15">
        <f t="shared" si="2"/>
        <v>0</v>
      </c>
      <c r="K45" s="14">
        <v>1096.53</v>
      </c>
      <c r="L45" s="13">
        <v>0</v>
      </c>
      <c r="M45" s="13">
        <v>0</v>
      </c>
      <c r="N45" s="12"/>
      <c r="O45" s="12"/>
      <c r="P45" s="11">
        <f t="shared" si="3"/>
        <v>119696.04</v>
      </c>
    </row>
    <row r="46" spans="1:16" s="10" customFormat="1" ht="13.15" x14ac:dyDescent="0.25">
      <c r="A46" s="21">
        <v>396</v>
      </c>
      <c r="B46" s="16">
        <v>884704.44000000006</v>
      </c>
      <c r="C46" s="13">
        <v>13818.56</v>
      </c>
      <c r="D46" s="20"/>
      <c r="E46" s="13">
        <v>0</v>
      </c>
      <c r="F46" s="19"/>
      <c r="G46" s="18">
        <f t="shared" si="0"/>
        <v>898523.00000000012</v>
      </c>
      <c r="H46" s="17">
        <v>396</v>
      </c>
      <c r="I46" s="16">
        <v>296824.81</v>
      </c>
      <c r="J46" s="15">
        <f t="shared" si="2"/>
        <v>0</v>
      </c>
      <c r="K46" s="14">
        <v>38927.017680000004</v>
      </c>
      <c r="L46" s="13">
        <v>0</v>
      </c>
      <c r="M46" s="13">
        <v>0</v>
      </c>
      <c r="N46" s="12"/>
      <c r="O46" s="12"/>
      <c r="P46" s="11">
        <f t="shared" si="3"/>
        <v>335751.82767999999</v>
      </c>
    </row>
    <row r="47" spans="1:16" s="10" customFormat="1" ht="13.15" x14ac:dyDescent="0.25">
      <c r="A47" s="21">
        <v>397</v>
      </c>
      <c r="B47" s="16">
        <v>366628</v>
      </c>
      <c r="C47" s="13">
        <v>4500</v>
      </c>
      <c r="D47" s="20"/>
      <c r="E47" s="13">
        <v>0</v>
      </c>
      <c r="F47" s="19"/>
      <c r="G47" s="18">
        <f t="shared" si="0"/>
        <v>371128</v>
      </c>
      <c r="H47" s="17">
        <v>397</v>
      </c>
      <c r="I47" s="16">
        <v>366593.04</v>
      </c>
      <c r="J47" s="15">
        <f t="shared" si="2"/>
        <v>0</v>
      </c>
      <c r="K47" s="14">
        <v>15834.489999999998</v>
      </c>
      <c r="L47" s="13">
        <v>0</v>
      </c>
      <c r="M47" s="13">
        <v>0</v>
      </c>
      <c r="N47" s="12"/>
      <c r="O47" s="12"/>
      <c r="P47" s="11">
        <f t="shared" si="3"/>
        <v>382427.52999999997</v>
      </c>
    </row>
    <row r="48" spans="1:16" s="10" customFormat="1" ht="13.15" x14ac:dyDescent="0.25">
      <c r="A48" s="21">
        <v>398</v>
      </c>
      <c r="B48" s="16">
        <v>56868</v>
      </c>
      <c r="C48" s="13">
        <v>0</v>
      </c>
      <c r="D48" s="20"/>
      <c r="E48" s="13">
        <v>0</v>
      </c>
      <c r="F48" s="19"/>
      <c r="G48" s="18">
        <f t="shared" si="0"/>
        <v>56868</v>
      </c>
      <c r="H48" s="17">
        <v>398</v>
      </c>
      <c r="I48" s="16">
        <v>44867.34</v>
      </c>
      <c r="J48" s="15">
        <f t="shared" si="2"/>
        <v>0</v>
      </c>
      <c r="K48" s="14">
        <v>5789.92</v>
      </c>
      <c r="L48" s="13">
        <v>0</v>
      </c>
      <c r="M48" s="13">
        <v>0</v>
      </c>
      <c r="N48" s="12"/>
      <c r="O48" s="12"/>
      <c r="P48" s="11">
        <f t="shared" si="3"/>
        <v>50657.259999999995</v>
      </c>
    </row>
    <row r="49" spans="1:16" s="10" customFormat="1" ht="13.15" x14ac:dyDescent="0.25">
      <c r="A49" s="21">
        <v>399</v>
      </c>
      <c r="B49" s="16">
        <v>10000</v>
      </c>
      <c r="C49" s="13">
        <v>0</v>
      </c>
      <c r="D49" s="20"/>
      <c r="E49" s="13">
        <v>0</v>
      </c>
      <c r="F49" s="19"/>
      <c r="G49" s="18">
        <f t="shared" si="0"/>
        <v>10000</v>
      </c>
      <c r="H49" s="17">
        <v>399</v>
      </c>
      <c r="I49" s="16">
        <v>10000</v>
      </c>
      <c r="J49" s="15">
        <f t="shared" si="2"/>
        <v>0</v>
      </c>
      <c r="K49" s="14">
        <v>0</v>
      </c>
      <c r="L49" s="13">
        <v>0</v>
      </c>
      <c r="M49" s="13">
        <v>0</v>
      </c>
      <c r="N49" s="12"/>
      <c r="O49" s="12"/>
      <c r="P49" s="11">
        <f t="shared" si="3"/>
        <v>10000</v>
      </c>
    </row>
    <row r="50" spans="1:16" ht="13.9" thickBot="1" x14ac:dyDescent="0.3">
      <c r="A50" s="9" t="s">
        <v>0</v>
      </c>
      <c r="B50" s="6">
        <f t="shared" ref="B50:G50" si="4">SUM(B9:B49)</f>
        <v>133427589.10000002</v>
      </c>
      <c r="C50" s="6">
        <f t="shared" si="4"/>
        <v>27965117.234999966</v>
      </c>
      <c r="D50" s="6">
        <f t="shared" si="4"/>
        <v>-27160.91</v>
      </c>
      <c r="E50" s="6">
        <f t="shared" si="4"/>
        <v>-1650106.9300000002</v>
      </c>
      <c r="F50" s="6">
        <f t="shared" si="4"/>
        <v>319.90000000005239</v>
      </c>
      <c r="G50" s="8">
        <f t="shared" si="4"/>
        <v>159715758.39499992</v>
      </c>
      <c r="H50" s="7"/>
      <c r="I50" s="6">
        <f t="shared" ref="I50:P50" si="5">SUM(I9:I49)</f>
        <v>65595193.792999998</v>
      </c>
      <c r="J50" s="6">
        <f t="shared" si="5"/>
        <v>-1650106.9300000002</v>
      </c>
      <c r="K50" s="6">
        <f t="shared" si="5"/>
        <v>5149762.8987406241</v>
      </c>
      <c r="L50" s="6">
        <f t="shared" si="5"/>
        <v>300209</v>
      </c>
      <c r="M50" s="6">
        <f t="shared" si="5"/>
        <v>-7670210</v>
      </c>
      <c r="N50" s="6">
        <f t="shared" si="5"/>
        <v>-23236.158504999999</v>
      </c>
      <c r="O50" s="6">
        <f t="shared" si="5"/>
        <v>8010963.1199999992</v>
      </c>
      <c r="P50" s="5">
        <f t="shared" si="5"/>
        <v>69712575.723235637</v>
      </c>
    </row>
    <row r="51" spans="1:16" ht="13.9" thickTop="1" x14ac:dyDescent="0.25">
      <c r="B51" s="3"/>
      <c r="I51" s="3"/>
      <c r="P51" s="3"/>
    </row>
    <row r="53" spans="1:16" ht="13.15" x14ac:dyDescent="0.25">
      <c r="N53" s="4"/>
      <c r="O53" s="3"/>
    </row>
  </sheetData>
  <mergeCells count="5">
    <mergeCell ref="A1:P1"/>
    <mergeCell ref="A2:P2"/>
    <mergeCell ref="A3:P3"/>
    <mergeCell ref="A4:P4"/>
    <mergeCell ref="A6:G6"/>
  </mergeCells>
  <printOptions horizontalCentered="1"/>
  <pageMargins left="0.5" right="0.5" top="0.69" bottom="0.75" header="0.3" footer="0.3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Revised Sch. F 2019</vt:lpstr>
      <vt:lpstr>'Revised Sch. F 2019'!PAGE1</vt:lpstr>
      <vt:lpstr>'Revised Sch. F 2019'!Print_Area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