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Departments &amp; Divisions\Florida Regulatory\Hurricane Michael\Limited Proceeding Dkt. 20190156\ROGs and PODs\OPC\1st\ROG\Filing\"/>
    </mc:Choice>
  </mc:AlternateContent>
  <bookViews>
    <workbookView xWindow="0" yWindow="0" windowWidth="28800" windowHeight="1242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6" i="1" l="1"/>
  <c r="H16" i="1"/>
  <c r="H15" i="1" l="1"/>
  <c r="J15" i="1" l="1"/>
  <c r="I15" i="1"/>
  <c r="J6" i="1" l="1"/>
  <c r="J8" i="1" s="1"/>
  <c r="J10" i="1" s="1"/>
  <c r="I6" i="1"/>
  <c r="I8" i="1" s="1"/>
  <c r="I10" i="1" s="1"/>
  <c r="H6" i="1"/>
  <c r="H8" i="1" s="1"/>
  <c r="H10" i="1" s="1"/>
  <c r="G6" i="1"/>
  <c r="G8" i="1" s="1"/>
  <c r="G10" i="1" s="1"/>
  <c r="F6" i="1"/>
  <c r="F8" i="1" s="1"/>
  <c r="F10" i="1" s="1"/>
  <c r="E6" i="1"/>
  <c r="E8" i="1" s="1"/>
  <c r="E10" i="1" s="1"/>
  <c r="D6" i="1"/>
  <c r="D8" i="1" s="1"/>
  <c r="D10" i="1" s="1"/>
  <c r="C6" i="1"/>
  <c r="C8" i="1" s="1"/>
  <c r="C10" i="1" s="1"/>
  <c r="B6" i="1"/>
  <c r="B8" i="1" s="1"/>
  <c r="B10" i="1" s="1"/>
</calcChain>
</file>

<file path=xl/sharedStrings.xml><?xml version="1.0" encoding="utf-8"?>
<sst xmlns="http://schemas.openxmlformats.org/spreadsheetml/2006/main" count="12" uniqueCount="12">
  <si>
    <t>Analysis of Payroll Charged to O &amp; M Expenses</t>
  </si>
  <si>
    <t>Historic TY</t>
  </si>
  <si>
    <t>Projected TY</t>
  </si>
  <si>
    <t>Regular Time</t>
  </si>
  <si>
    <t>Overtime</t>
  </si>
  <si>
    <t>Total Regular and Overtime</t>
  </si>
  <si>
    <t>Commissions, Incentives, and Bonus and Temporary Help</t>
  </si>
  <si>
    <t>Additional Positions Requested</t>
  </si>
  <si>
    <t>Revenue Increase Requested</t>
  </si>
  <si>
    <t>Settlement Increase Approved</t>
  </si>
  <si>
    <t>Analysis of Portion of Storm Salaries above that were for overtime</t>
  </si>
  <si>
    <t>Analysis of Total Storm Salaries Excluding Capital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</si>
</sst>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164" fontId="0" fillId="0" borderId="0" xfId="1" applyNumberFormat="1" applyFont="1"/>
    <xf numFmtId="164" fontId="0" fillId="0" borderId="1" xfId="1" applyNumberFormat="1" applyFont="1" applyBorder="1"/>
    <xf numFmtId="164" fontId="0" fillId="0" borderId="2" xfId="1" applyNumberFormat="1" applyFont="1" applyBorder="1"/>
    <xf numFmtId="164" fontId="0" fillId="0" borderId="0" xfId="0" applyNumberForma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6"/>
  <sheetViews>
    <sheetView tabSelected="1" workbookViewId="0">
      <selection activeCell="A15" sqref="A15:XFD15"/>
    </sheetView>
  </sheetViews>
  <sheetFormatPr defaultRowHeight="15" x14ac:dyDescent="0.25"/>
  <cols>
    <col min="1" max="1" width="61" bestFit="1" customWidth="1"/>
    <col min="2" max="2" width="11.5703125" bestFit="1" customWidth="1"/>
    <col min="3" max="3" width="12.140625" bestFit="1" customWidth="1"/>
    <col min="4" max="5" width="11.7109375" bestFit="1" customWidth="1"/>
    <col min="6" max="7" width="11.5703125" bestFit="1" customWidth="1"/>
    <col min="8" max="8" width="11.7109375" bestFit="1" customWidth="1"/>
    <col min="9" max="10" width="12.5703125" bestFit="1" customWidth="1"/>
  </cols>
  <sheetData>
    <row r="2" spans="1:11" x14ac:dyDescent="0.25">
      <c r="A2" s="1" t="s">
        <v>0</v>
      </c>
      <c r="B2" s="2" t="s">
        <v>1</v>
      </c>
      <c r="C2" s="2" t="s">
        <v>2</v>
      </c>
      <c r="D2" s="2">
        <v>2012</v>
      </c>
      <c r="E2" s="2">
        <v>2013</v>
      </c>
      <c r="F2" s="2">
        <v>2014</v>
      </c>
      <c r="G2" s="2">
        <v>2015</v>
      </c>
      <c r="H2" s="2">
        <v>2016</v>
      </c>
      <c r="I2" s="2">
        <v>2017</v>
      </c>
      <c r="J2" s="2">
        <v>2018</v>
      </c>
    </row>
    <row r="4" spans="1:11" x14ac:dyDescent="0.25">
      <c r="A4" t="s">
        <v>3</v>
      </c>
      <c r="B4" s="3">
        <v>3258994.85</v>
      </c>
      <c r="C4" s="3">
        <v>3458206.4273445699</v>
      </c>
      <c r="D4" s="3">
        <v>3539571.34</v>
      </c>
      <c r="E4" s="3">
        <v>3122503.39</v>
      </c>
      <c r="F4" s="3">
        <v>3589975.22</v>
      </c>
      <c r="G4" s="3">
        <v>3693823.35</v>
      </c>
      <c r="H4" s="3">
        <v>3759308.12</v>
      </c>
      <c r="I4" s="3">
        <v>3683612.33</v>
      </c>
      <c r="J4" s="3">
        <v>3520198.39</v>
      </c>
    </row>
    <row r="5" spans="1:11" x14ac:dyDescent="0.25">
      <c r="A5" t="s">
        <v>4</v>
      </c>
      <c r="B5" s="3">
        <v>238291.34</v>
      </c>
      <c r="C5" s="3">
        <v>252816.68999280085</v>
      </c>
      <c r="D5" s="3">
        <v>252271.14</v>
      </c>
      <c r="E5" s="3">
        <v>252939.01</v>
      </c>
      <c r="F5" s="3">
        <v>299126.48</v>
      </c>
      <c r="G5" s="3">
        <v>277163.34000000003</v>
      </c>
      <c r="H5" s="3">
        <v>284672.90000000002</v>
      </c>
      <c r="I5" s="3">
        <v>270483.84000000003</v>
      </c>
      <c r="J5" s="3">
        <v>281901.46000000002</v>
      </c>
    </row>
    <row r="6" spans="1:11" x14ac:dyDescent="0.25">
      <c r="A6" t="s">
        <v>5</v>
      </c>
      <c r="B6" s="4">
        <f t="shared" ref="B6:J6" si="0">B4+B5</f>
        <v>3497286.19</v>
      </c>
      <c r="C6" s="4">
        <f t="shared" si="0"/>
        <v>3711023.1173373708</v>
      </c>
      <c r="D6" s="4">
        <f t="shared" si="0"/>
        <v>3791842.48</v>
      </c>
      <c r="E6" s="4">
        <f t="shared" si="0"/>
        <v>3375442.4000000004</v>
      </c>
      <c r="F6" s="4">
        <f t="shared" si="0"/>
        <v>3889101.7</v>
      </c>
      <c r="G6" s="4">
        <f t="shared" si="0"/>
        <v>3970986.69</v>
      </c>
      <c r="H6" s="4">
        <f t="shared" si="0"/>
        <v>4043981.02</v>
      </c>
      <c r="I6" s="4">
        <f t="shared" si="0"/>
        <v>3954096.17</v>
      </c>
      <c r="J6" s="4">
        <f t="shared" si="0"/>
        <v>3802099.85</v>
      </c>
    </row>
    <row r="7" spans="1:11" x14ac:dyDescent="0.25">
      <c r="A7" t="s">
        <v>6</v>
      </c>
      <c r="B7" s="3">
        <v>851441.57</v>
      </c>
      <c r="C7" s="3">
        <v>993680.92076463497</v>
      </c>
      <c r="D7" s="3">
        <v>448230.87</v>
      </c>
      <c r="E7" s="3">
        <v>870787.23</v>
      </c>
      <c r="F7" s="3">
        <v>706684.74</v>
      </c>
      <c r="G7" s="3">
        <v>817247.2</v>
      </c>
      <c r="H7" s="3">
        <v>727957.02</v>
      </c>
      <c r="I7" s="3">
        <v>735462.07000000018</v>
      </c>
      <c r="J7" s="3">
        <v>810980.56</v>
      </c>
    </row>
    <row r="8" spans="1:11" x14ac:dyDescent="0.25">
      <c r="B8" s="4">
        <f t="shared" ref="B8:J8" si="1">SUM(B6:B7)</f>
        <v>4348727.76</v>
      </c>
      <c r="C8" s="4">
        <f t="shared" si="1"/>
        <v>4704704.0381020056</v>
      </c>
      <c r="D8" s="4">
        <f t="shared" si="1"/>
        <v>4240073.3499999996</v>
      </c>
      <c r="E8" s="4">
        <f t="shared" si="1"/>
        <v>4246229.6300000008</v>
      </c>
      <c r="F8" s="4">
        <f t="shared" si="1"/>
        <v>4595786.4400000004</v>
      </c>
      <c r="G8" s="4">
        <f t="shared" si="1"/>
        <v>4788233.8899999997</v>
      </c>
      <c r="H8" s="4">
        <f t="shared" si="1"/>
        <v>4771938.04</v>
      </c>
      <c r="I8" s="4">
        <f t="shared" si="1"/>
        <v>4689558.24</v>
      </c>
      <c r="J8" s="4">
        <f t="shared" si="1"/>
        <v>4613080.41</v>
      </c>
    </row>
    <row r="9" spans="1:11" x14ac:dyDescent="0.25">
      <c r="A9" t="s">
        <v>7</v>
      </c>
      <c r="B9" s="3"/>
      <c r="C9" s="3">
        <v>157682.96189799439</v>
      </c>
      <c r="D9" s="3"/>
      <c r="E9" s="3"/>
      <c r="F9" s="3"/>
      <c r="G9" s="3"/>
    </row>
    <row r="10" spans="1:11" ht="15.75" thickBot="1" x14ac:dyDescent="0.3">
      <c r="B10" s="5">
        <f t="shared" ref="B10:J10" si="2">B8+B9</f>
        <v>4348727.76</v>
      </c>
      <c r="C10" s="5">
        <f t="shared" si="2"/>
        <v>4862387</v>
      </c>
      <c r="D10" s="5">
        <f t="shared" si="2"/>
        <v>4240073.3499999996</v>
      </c>
      <c r="E10" s="5">
        <f t="shared" si="2"/>
        <v>4246229.6300000008</v>
      </c>
      <c r="F10" s="5">
        <f t="shared" si="2"/>
        <v>4595786.4400000004</v>
      </c>
      <c r="G10" s="5">
        <f t="shared" si="2"/>
        <v>4788233.8899999997</v>
      </c>
      <c r="H10" s="5">
        <f t="shared" si="2"/>
        <v>4771938.04</v>
      </c>
      <c r="I10" s="5">
        <f t="shared" si="2"/>
        <v>4689558.24</v>
      </c>
      <c r="J10" s="5">
        <f t="shared" si="2"/>
        <v>4613080.41</v>
      </c>
    </row>
    <row r="11" spans="1:11" ht="15.75" thickTop="1" x14ac:dyDescent="0.25">
      <c r="C11" s="6"/>
    </row>
    <row r="12" spans="1:11" x14ac:dyDescent="0.25">
      <c r="A12" t="s">
        <v>8</v>
      </c>
      <c r="B12" s="3"/>
      <c r="C12" s="3">
        <v>5821209</v>
      </c>
      <c r="D12" s="3"/>
      <c r="E12" s="3"/>
      <c r="F12" s="3"/>
      <c r="G12" s="3"/>
    </row>
    <row r="13" spans="1:11" x14ac:dyDescent="0.25">
      <c r="A13" t="s">
        <v>9</v>
      </c>
      <c r="B13" s="3"/>
      <c r="C13" s="3">
        <v>3750000</v>
      </c>
      <c r="D13" s="3"/>
      <c r="E13" s="3"/>
      <c r="F13" s="3"/>
      <c r="G13" s="3"/>
    </row>
    <row r="15" spans="1:11" x14ac:dyDescent="0.25">
      <c r="A15" s="1" t="s">
        <v>11</v>
      </c>
      <c r="D15" s="3">
        <v>78858</v>
      </c>
      <c r="E15" s="3">
        <v>9695</v>
      </c>
      <c r="F15" s="3"/>
      <c r="G15" s="3"/>
      <c r="H15" s="3">
        <f>3952.42+12466.54+56157.14+3387.34</f>
        <v>75963.44</v>
      </c>
      <c r="I15" s="3">
        <f>79968.65+11140.23+16772.31+6708.89+1936</f>
        <v>116526.07999999999</v>
      </c>
      <c r="J15" s="3">
        <f>261305.11+331124.21</f>
        <v>592429.32000000007</v>
      </c>
      <c r="K15" s="3"/>
    </row>
    <row r="16" spans="1:11" x14ac:dyDescent="0.25">
      <c r="A16" s="1" t="s">
        <v>10</v>
      </c>
      <c r="D16" s="3">
        <v>74159</v>
      </c>
      <c r="E16" s="3">
        <v>6971</v>
      </c>
      <c r="F16" s="3"/>
      <c r="G16" s="3"/>
      <c r="H16" s="3">
        <f>3952.42+12466.54+53640.84+3387.34-4249.16</f>
        <v>69197.979999999981</v>
      </c>
      <c r="I16" s="3">
        <f>89580.33+11140.23+16772.31+6708.89+1936-12897.06</f>
        <v>113240.7</v>
      </c>
      <c r="J16" s="3">
        <v>331124.21000000002</v>
      </c>
      <c r="K16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Chesapeake Utilities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Welch, Kathy</dc:creator>
  <cp:lastModifiedBy>Welch, Kathy</cp:lastModifiedBy>
  <dcterms:created xsi:type="dcterms:W3CDTF">2019-09-02T18:59:53Z</dcterms:created>
  <dcterms:modified xsi:type="dcterms:W3CDTF">2019-09-04T15:04:19Z</dcterms:modified>
</cp:coreProperties>
</file>