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75" windowWidth="19155" windowHeight="8265" tabRatio="912"/>
  </bookViews>
  <sheets>
    <sheet name="Storm Cost Detail" sheetId="55" r:id="rId1"/>
  </sheets>
  <calcPr calcId="162913"/>
</workbook>
</file>

<file path=xl/calcChain.xml><?xml version="1.0" encoding="utf-8"?>
<calcChain xmlns="http://schemas.openxmlformats.org/spreadsheetml/2006/main">
  <c r="E56" i="55" l="1"/>
  <c r="D14" i="55" l="1"/>
  <c r="D27" i="55" l="1"/>
  <c r="D28" i="55" l="1"/>
  <c r="D22" i="55" l="1"/>
  <c r="D32" i="55" s="1"/>
  <c r="D36" i="55" s="1"/>
  <c r="E36" i="55" l="1"/>
  <c r="E38" i="55"/>
  <c r="E42" i="55" s="1"/>
  <c r="E48" i="55" s="1"/>
  <c r="E50" i="55" l="1"/>
  <c r="E52" i="55" s="1"/>
</calcChain>
</file>

<file path=xl/sharedStrings.xml><?xml version="1.0" encoding="utf-8"?>
<sst xmlns="http://schemas.openxmlformats.org/spreadsheetml/2006/main" count="58" uniqueCount="55">
  <si>
    <t>Florida Public Utilities Company</t>
  </si>
  <si>
    <t>Balance</t>
  </si>
  <si>
    <t>Total</t>
  </si>
  <si>
    <t>Other</t>
  </si>
  <si>
    <t>Line</t>
  </si>
  <si>
    <t>No.</t>
  </si>
  <si>
    <t>Description</t>
  </si>
  <si>
    <t>Docket No.:</t>
  </si>
  <si>
    <t>Reference</t>
  </si>
  <si>
    <t xml:space="preserve">Storm </t>
  </si>
  <si>
    <t>Reserve</t>
  </si>
  <si>
    <t>Pre-Storm Reserve Balance</t>
  </si>
  <si>
    <t>N/A</t>
  </si>
  <si>
    <t>[a]</t>
  </si>
  <si>
    <t>Regular Payroll</t>
  </si>
  <si>
    <t>Overtime Payroll</t>
  </si>
  <si>
    <t>Employee Expenses</t>
  </si>
  <si>
    <t>Contractor Costs</t>
  </si>
  <si>
    <t>Uncollectible Account Expense</t>
  </si>
  <si>
    <t>Subtotal-Storm Related Restoration Costs</t>
  </si>
  <si>
    <t>Estimated Storm Related Restoration Costs</t>
  </si>
  <si>
    <t>Less:  Estimated Non-Incremental Costs</t>
  </si>
  <si>
    <t>Subtotal-Estimated Non-Incremental Costs</t>
  </si>
  <si>
    <t>Total Recoverable Restoration Costs - System</t>
  </si>
  <si>
    <t>Jurisdictional Factor</t>
  </si>
  <si>
    <t>Total Recoverable Restoration Costs-Retail</t>
  </si>
  <si>
    <t>Net Recoverable Retail Restoration Costs</t>
  </si>
  <si>
    <t>Bond Issuance Costs</t>
  </si>
  <si>
    <t>Beginning Balance for Recovery</t>
  </si>
  <si>
    <t>Plus:  Amount to Replenish Reserve</t>
  </si>
  <si>
    <t>Retail Storm Recovery Amount before Regulatory Assessment Fee</t>
  </si>
  <si>
    <t>Payroll Overhead Allocations</t>
  </si>
  <si>
    <t>Materials</t>
  </si>
  <si>
    <t>Logistics</t>
  </si>
  <si>
    <t>Fuel</t>
  </si>
  <si>
    <t>Call Center Costs</t>
  </si>
  <si>
    <t>Equipment Rental</t>
  </si>
  <si>
    <t>lines (16+21+22)</t>
  </si>
  <si>
    <t>lines (23x24)</t>
  </si>
  <si>
    <t>line 25 -line 1</t>
  </si>
  <si>
    <t>line 26-line 27</t>
  </si>
  <si>
    <t>lines 28:30</t>
  </si>
  <si>
    <t>Lines 3:15</t>
  </si>
  <si>
    <t>Lines 17:20</t>
  </si>
  <si>
    <t>[b]</t>
  </si>
  <si>
    <t>Less:  Capitalizable Costs</t>
  </si>
  <si>
    <t>Storm Cost Recovery for Incremental Expenses</t>
  </si>
  <si>
    <t>Department Cost Allocation on Capital</t>
  </si>
  <si>
    <t>MDN-4 Page 1 of 1</t>
  </si>
  <si>
    <t>Plus:  Interest on Unamortized Reserve Deficiency Balance thru 12/25</t>
  </si>
  <si>
    <t>Expansion for RAF and Bad Debt</t>
  </si>
  <si>
    <t>Amortization over 6 years</t>
  </si>
  <si>
    <t>Amortization over 6 years with RAF and Bad Debt Allowance</t>
  </si>
  <si>
    <t>Budgeted 2020 KWH</t>
  </si>
  <si>
    <t>Rate Per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</si>
</sst>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  <numFmt numFmtId="167" formatCode="#,###,##0;\(#,##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indexed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/>
    <xf numFmtId="0" fontId="6" fillId="0" borderId="0" xfId="0" applyNumberFormat="1" applyFont="1" applyFill="1" applyAlignment="1"/>
    <xf numFmtId="0" fontId="8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0" fillId="0" borderId="0" xfId="1" applyNumberFormat="1" applyFont="1" applyFill="1"/>
    <xf numFmtId="164" fontId="0" fillId="0" borderId="5" xfId="1" applyNumberFormat="1" applyFont="1" applyFill="1" applyBorder="1"/>
    <xf numFmtId="9" fontId="0" fillId="0" borderId="0" xfId="2" applyFont="1" applyFill="1"/>
    <xf numFmtId="0" fontId="7" fillId="0" borderId="0" xfId="0" applyFont="1" applyFill="1"/>
    <xf numFmtId="165" fontId="0" fillId="0" borderId="0" xfId="3" applyNumberFormat="1" applyFont="1" applyFill="1"/>
    <xf numFmtId="164" fontId="0" fillId="0" borderId="0" xfId="0" applyNumberFormat="1" applyFill="1"/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0" fontId="0" fillId="2" borderId="0" xfId="0" applyFont="1" applyFill="1"/>
    <xf numFmtId="166" fontId="0" fillId="0" borderId="0" xfId="0" applyNumberFormat="1" applyFill="1"/>
  </cellXfs>
  <cellStyles count="13">
    <cellStyle name="Comma" xfId="3" builtinId="3"/>
    <cellStyle name="Comma 2" xfId="4"/>
    <cellStyle name="Comma 3 3 2" xfId="9"/>
    <cellStyle name="Comma 4 2" xfId="8"/>
    <cellStyle name="Currency" xfId="1" builtinId="4"/>
    <cellStyle name="FRxAmtStyle" xfId="10"/>
    <cellStyle name="Normal" xfId="0" builtinId="0"/>
    <cellStyle name="Normal 2" xfId="5"/>
    <cellStyle name="Normal 2 2" xfId="11"/>
    <cellStyle name="Normal 2 2 2" xfId="12"/>
    <cellStyle name="Normal 3 2" xfId="6"/>
    <cellStyle name="Percent" xfId="2" builtinId="5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F56"/>
  <sheetViews>
    <sheetView tabSelected="1" zoomScale="85" zoomScaleNormal="85" workbookViewId="0">
      <selection activeCell="D14" sqref="D14:E14"/>
    </sheetView>
  </sheetViews>
  <sheetFormatPr defaultRowHeight="15" x14ac:dyDescent="0.25"/>
  <cols>
    <col min="1" max="1" width="9.140625" style="1"/>
    <col min="2" max="2" width="63.42578125" style="1" customWidth="1"/>
    <col min="3" max="4" width="17.85546875" style="1" customWidth="1"/>
    <col min="5" max="5" width="17.5703125" style="1" customWidth="1"/>
    <col min="6" max="16384" width="9.140625" style="1"/>
  </cols>
  <sheetData>
    <row r="1" spans="1:6" ht="18" x14ac:dyDescent="0.25">
      <c r="A1" s="12" t="s">
        <v>0</v>
      </c>
      <c r="D1" s="4" t="s">
        <v>48</v>
      </c>
    </row>
    <row r="2" spans="1:6" ht="18.75" thickBot="1" x14ac:dyDescent="0.3">
      <c r="A2" s="12" t="s">
        <v>46</v>
      </c>
      <c r="D2" s="5" t="s">
        <v>7</v>
      </c>
      <c r="E2" s="17"/>
    </row>
    <row r="3" spans="1:6" x14ac:dyDescent="0.25">
      <c r="A3" s="18"/>
      <c r="B3" s="6"/>
      <c r="C3" s="19"/>
      <c r="D3" s="6"/>
      <c r="E3" s="20" t="s">
        <v>9</v>
      </c>
    </row>
    <row r="4" spans="1:6" x14ac:dyDescent="0.25">
      <c r="A4" s="16" t="s">
        <v>4</v>
      </c>
      <c r="B4" s="7"/>
      <c r="C4" s="2"/>
      <c r="D4" s="7"/>
      <c r="E4" s="15" t="s">
        <v>10</v>
      </c>
    </row>
    <row r="5" spans="1:6" ht="15.75" thickBot="1" x14ac:dyDescent="0.3">
      <c r="A5" s="21" t="s">
        <v>5</v>
      </c>
      <c r="B5" s="8" t="s">
        <v>6</v>
      </c>
      <c r="C5" s="22" t="s">
        <v>8</v>
      </c>
      <c r="D5" s="8" t="s">
        <v>2</v>
      </c>
      <c r="E5" s="23" t="s">
        <v>1</v>
      </c>
    </row>
    <row r="6" spans="1:6" x14ac:dyDescent="0.25">
      <c r="A6" s="1">
        <v>1</v>
      </c>
      <c r="B6" s="24" t="s">
        <v>11</v>
      </c>
      <c r="E6" s="2" t="s">
        <v>12</v>
      </c>
      <c r="F6" s="1" t="s">
        <v>13</v>
      </c>
    </row>
    <row r="8" spans="1:6" x14ac:dyDescent="0.25">
      <c r="A8" s="1">
        <v>2</v>
      </c>
      <c r="B8" s="24" t="s">
        <v>20</v>
      </c>
    </row>
    <row r="9" spans="1:6" x14ac:dyDescent="0.25">
      <c r="A9" s="1">
        <v>3</v>
      </c>
      <c r="B9" s="1" t="s">
        <v>14</v>
      </c>
      <c r="D9" s="9">
        <v>609196.05000000005</v>
      </c>
    </row>
    <row r="10" spans="1:6" x14ac:dyDescent="0.25">
      <c r="A10" s="1">
        <v>4</v>
      </c>
      <c r="B10" s="1" t="s">
        <v>15</v>
      </c>
      <c r="D10" s="9">
        <v>490432.89</v>
      </c>
    </row>
    <row r="11" spans="1:6" x14ac:dyDescent="0.25">
      <c r="A11" s="1">
        <v>5</v>
      </c>
      <c r="B11" s="1" t="s">
        <v>31</v>
      </c>
      <c r="D11" s="9">
        <v>371902.39999999997</v>
      </c>
    </row>
    <row r="12" spans="1:6" x14ac:dyDescent="0.25">
      <c r="A12" s="1">
        <v>6</v>
      </c>
      <c r="B12" s="1" t="s">
        <v>47</v>
      </c>
      <c r="D12" s="9">
        <v>46026.86</v>
      </c>
    </row>
    <row r="13" spans="1:6" x14ac:dyDescent="0.25">
      <c r="A13" s="1">
        <v>7</v>
      </c>
      <c r="B13" s="1" t="s">
        <v>16</v>
      </c>
      <c r="D13" s="9">
        <v>77555.38</v>
      </c>
    </row>
    <row r="14" spans="1:6" x14ac:dyDescent="0.25">
      <c r="A14" s="1">
        <v>8</v>
      </c>
      <c r="B14" s="1" t="s">
        <v>17</v>
      </c>
      <c r="D14" s="9">
        <f>57147168.93-300000</f>
        <v>56847168.93</v>
      </c>
    </row>
    <row r="15" spans="1:6" x14ac:dyDescent="0.25">
      <c r="A15" s="1">
        <v>9</v>
      </c>
      <c r="B15" s="1" t="s">
        <v>33</v>
      </c>
      <c r="D15" s="9">
        <v>1754780.3599999996</v>
      </c>
    </row>
    <row r="16" spans="1:6" x14ac:dyDescent="0.25">
      <c r="A16" s="1">
        <v>10</v>
      </c>
      <c r="B16" s="1" t="s">
        <v>34</v>
      </c>
      <c r="D16" s="9">
        <v>1475235.1800000002</v>
      </c>
    </row>
    <row r="17" spans="1:6" x14ac:dyDescent="0.25">
      <c r="A17" s="1">
        <v>11</v>
      </c>
      <c r="B17" s="1" t="s">
        <v>36</v>
      </c>
      <c r="D17" s="9">
        <v>232333.59</v>
      </c>
    </row>
    <row r="18" spans="1:6" x14ac:dyDescent="0.25">
      <c r="A18" s="1">
        <v>12</v>
      </c>
      <c r="B18" s="1" t="s">
        <v>32</v>
      </c>
      <c r="D18" s="9">
        <v>4813193.209999999</v>
      </c>
    </row>
    <row r="19" spans="1:6" x14ac:dyDescent="0.25">
      <c r="A19" s="1">
        <v>13</v>
      </c>
      <c r="B19" s="1" t="s">
        <v>35</v>
      </c>
      <c r="D19" s="9">
        <v>26516.46</v>
      </c>
    </row>
    <row r="20" spans="1:6" x14ac:dyDescent="0.25">
      <c r="A20" s="1">
        <v>14</v>
      </c>
      <c r="B20" s="1" t="s">
        <v>18</v>
      </c>
      <c r="D20" s="9">
        <v>120320.81</v>
      </c>
    </row>
    <row r="21" spans="1:6" x14ac:dyDescent="0.25">
      <c r="A21" s="1">
        <v>15</v>
      </c>
      <c r="B21" s="1" t="s">
        <v>3</v>
      </c>
      <c r="D21" s="9">
        <v>165297.18</v>
      </c>
    </row>
    <row r="22" spans="1:6" x14ac:dyDescent="0.25">
      <c r="A22" s="1">
        <v>16</v>
      </c>
      <c r="B22" s="24" t="s">
        <v>19</v>
      </c>
      <c r="C22" s="1" t="s">
        <v>42</v>
      </c>
      <c r="D22" s="10">
        <f>SUM(D9:D21)</f>
        <v>67029959.300000004</v>
      </c>
    </row>
    <row r="23" spans="1:6" x14ac:dyDescent="0.25">
      <c r="D23" s="9"/>
    </row>
    <row r="24" spans="1:6" x14ac:dyDescent="0.25">
      <c r="A24" s="1">
        <v>17</v>
      </c>
      <c r="B24" s="24" t="s">
        <v>21</v>
      </c>
      <c r="D24" s="9"/>
    </row>
    <row r="25" spans="1:6" x14ac:dyDescent="0.25">
      <c r="A25" s="1">
        <v>18</v>
      </c>
      <c r="B25" s="1" t="s">
        <v>14</v>
      </c>
      <c r="D25" s="9">
        <v>-113316</v>
      </c>
      <c r="F25" s="1" t="s">
        <v>44</v>
      </c>
    </row>
    <row r="26" spans="1:6" x14ac:dyDescent="0.25">
      <c r="A26" s="1">
        <v>19</v>
      </c>
      <c r="B26" s="1" t="s">
        <v>15</v>
      </c>
      <c r="D26" s="9">
        <v>-11827</v>
      </c>
    </row>
    <row r="27" spans="1:6" x14ac:dyDescent="0.25">
      <c r="A27" s="1">
        <v>20</v>
      </c>
      <c r="B27" s="1" t="s">
        <v>31</v>
      </c>
      <c r="D27" s="9">
        <f>-60039</f>
        <v>-60039</v>
      </c>
    </row>
    <row r="28" spans="1:6" x14ac:dyDescent="0.25">
      <c r="A28" s="1">
        <v>21</v>
      </c>
      <c r="B28" s="24" t="s">
        <v>22</v>
      </c>
      <c r="C28" s="1" t="s">
        <v>43</v>
      </c>
      <c r="D28" s="10">
        <f>SUM(D25:D27)</f>
        <v>-185182</v>
      </c>
    </row>
    <row r="29" spans="1:6" x14ac:dyDescent="0.25">
      <c r="D29" s="9"/>
    </row>
    <row r="30" spans="1:6" x14ac:dyDescent="0.25">
      <c r="A30" s="1">
        <v>22</v>
      </c>
      <c r="B30" s="1" t="s">
        <v>45</v>
      </c>
      <c r="D30" s="9">
        <v>-27398298.48</v>
      </c>
    </row>
    <row r="31" spans="1:6" x14ac:dyDescent="0.25">
      <c r="D31" s="9"/>
    </row>
    <row r="32" spans="1:6" x14ac:dyDescent="0.25">
      <c r="A32" s="1">
        <v>23</v>
      </c>
      <c r="B32" s="24" t="s">
        <v>23</v>
      </c>
      <c r="C32" s="1" t="s">
        <v>37</v>
      </c>
      <c r="D32" s="10">
        <f>D22+D28+D30</f>
        <v>39446478.820000008</v>
      </c>
    </row>
    <row r="34" spans="1:5" x14ac:dyDescent="0.25">
      <c r="A34" s="1">
        <v>24</v>
      </c>
      <c r="B34" s="1" t="s">
        <v>24</v>
      </c>
      <c r="D34" s="11">
        <v>1</v>
      </c>
    </row>
    <row r="36" spans="1:5" x14ac:dyDescent="0.25">
      <c r="A36" s="1">
        <v>25</v>
      </c>
      <c r="B36" s="24" t="s">
        <v>25</v>
      </c>
      <c r="C36" s="1" t="s">
        <v>38</v>
      </c>
      <c r="D36" s="10">
        <f>D32*D34</f>
        <v>39446478.820000008</v>
      </c>
      <c r="E36" s="14">
        <f>D36</f>
        <v>39446478.820000008</v>
      </c>
    </row>
    <row r="37" spans="1:5" x14ac:dyDescent="0.25">
      <c r="E37" s="9"/>
    </row>
    <row r="38" spans="1:5" x14ac:dyDescent="0.25">
      <c r="A38" s="1">
        <v>26</v>
      </c>
      <c r="B38" s="24" t="s">
        <v>26</v>
      </c>
      <c r="C38" s="1" t="s">
        <v>39</v>
      </c>
      <c r="E38" s="10">
        <f>D36+D6</f>
        <v>39446478.820000008</v>
      </c>
    </row>
    <row r="39" spans="1:5" x14ac:dyDescent="0.25">
      <c r="B39" s="24"/>
      <c r="E39" s="9"/>
    </row>
    <row r="40" spans="1:5" x14ac:dyDescent="0.25">
      <c r="A40" s="1">
        <v>27</v>
      </c>
      <c r="B40" s="25" t="s">
        <v>27</v>
      </c>
      <c r="E40" s="9"/>
    </row>
    <row r="41" spans="1:5" x14ac:dyDescent="0.25">
      <c r="B41" s="24"/>
      <c r="E41" s="9"/>
    </row>
    <row r="42" spans="1:5" x14ac:dyDescent="0.25">
      <c r="A42" s="1">
        <v>28</v>
      </c>
      <c r="B42" s="24" t="s">
        <v>28</v>
      </c>
      <c r="C42" s="1" t="s">
        <v>40</v>
      </c>
      <c r="E42" s="10">
        <f>E38+E40</f>
        <v>39446478.820000008</v>
      </c>
    </row>
    <row r="43" spans="1:5" x14ac:dyDescent="0.25">
      <c r="B43" s="24"/>
      <c r="E43" s="9"/>
    </row>
    <row r="44" spans="1:5" x14ac:dyDescent="0.25">
      <c r="A44" s="1">
        <v>29</v>
      </c>
      <c r="B44" s="26" t="s">
        <v>49</v>
      </c>
      <c r="E44" s="9">
        <v>6348065</v>
      </c>
    </row>
    <row r="45" spans="1:5" x14ac:dyDescent="0.25">
      <c r="B45" s="24"/>
      <c r="E45" s="9"/>
    </row>
    <row r="46" spans="1:5" x14ac:dyDescent="0.25">
      <c r="A46" s="1">
        <v>30</v>
      </c>
      <c r="B46" s="1" t="s">
        <v>29</v>
      </c>
      <c r="E46" s="9"/>
    </row>
    <row r="48" spans="1:5" x14ac:dyDescent="0.25">
      <c r="A48" s="1">
        <v>31</v>
      </c>
      <c r="B48" s="24" t="s">
        <v>30</v>
      </c>
      <c r="C48" s="1" t="s">
        <v>41</v>
      </c>
      <c r="E48" s="10">
        <f>E42+E44+E46</f>
        <v>45794543.820000008</v>
      </c>
    </row>
    <row r="49" spans="2:5" x14ac:dyDescent="0.25">
      <c r="B49" s="24"/>
      <c r="E49" s="3"/>
    </row>
    <row r="50" spans="2:5" x14ac:dyDescent="0.25">
      <c r="B50" s="24" t="s">
        <v>51</v>
      </c>
      <c r="E50" s="3">
        <f>E48/6</f>
        <v>7632423.9700000016</v>
      </c>
    </row>
    <row r="51" spans="2:5" x14ac:dyDescent="0.25">
      <c r="B51" s="24" t="s">
        <v>50</v>
      </c>
      <c r="E51" s="3">
        <v>26561</v>
      </c>
    </row>
    <row r="52" spans="2:5" x14ac:dyDescent="0.25">
      <c r="B52" s="24" t="s">
        <v>52</v>
      </c>
      <c r="E52" s="10">
        <f>E51+E50</f>
        <v>7658984.9700000016</v>
      </c>
    </row>
    <row r="54" spans="2:5" x14ac:dyDescent="0.25">
      <c r="B54" s="24" t="s">
        <v>53</v>
      </c>
      <c r="E54" s="13">
        <v>598726196</v>
      </c>
    </row>
    <row r="56" spans="2:5" x14ac:dyDescent="0.25">
      <c r="B56" s="24" t="s">
        <v>54</v>
      </c>
      <c r="E56" s="27">
        <f>E52/E54</f>
        <v>1.2792132733073202E-2</v>
      </c>
    </row>
  </sheetData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Storm Cost Detail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