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440" windowHeight="15150"/>
  </bookViews>
  <sheets>
    <sheet name="Sheet1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I11" i="6" s="1"/>
  <c r="H10" i="6"/>
  <c r="I10" i="6" s="1"/>
  <c r="J10" i="6" s="1"/>
  <c r="H9" i="6"/>
  <c r="I9" i="6" s="1"/>
  <c r="J9" i="6" s="1"/>
  <c r="H8" i="6"/>
  <c r="I8" i="6" s="1"/>
  <c r="F11" i="6"/>
  <c r="F10" i="6"/>
  <c r="F9" i="6"/>
  <c r="F8" i="6"/>
  <c r="E12" i="6"/>
  <c r="D10" i="6"/>
  <c r="C12" i="6"/>
  <c r="D9" i="6" s="1"/>
  <c r="F4" i="6"/>
  <c r="G4" i="6" s="1"/>
  <c r="C16" i="6"/>
  <c r="B18" i="6" s="1"/>
  <c r="J4" i="6" s="1"/>
  <c r="D11" i="6" l="1"/>
  <c r="J11" i="6" s="1"/>
  <c r="D8" i="6"/>
  <c r="D12" i="6" s="1"/>
  <c r="K4" i="6"/>
  <c r="H12" i="6"/>
  <c r="J8" i="6" l="1"/>
  <c r="J12" i="6" s="1"/>
  <c r="H4" i="6" s="1"/>
  <c r="I4" i="6" s="1"/>
  <c r="L4" i="6" s="1"/>
  <c r="G12" i="6"/>
</calcChain>
</file>

<file path=xl/sharedStrings.xml><?xml version="1.0" encoding="utf-8"?>
<sst xmlns="http://schemas.openxmlformats.org/spreadsheetml/2006/main" count="32" uniqueCount="30">
  <si>
    <t>MWh Loss</t>
  </si>
  <si>
    <t>MWh</t>
  </si>
  <si>
    <t>Fuel</t>
  </si>
  <si>
    <t>Gas</t>
  </si>
  <si>
    <t>Light Oil</t>
  </si>
  <si>
    <t>Heavy Oil</t>
  </si>
  <si>
    <t>Total</t>
  </si>
  <si>
    <t>Coal</t>
  </si>
  <si>
    <t>% Mix</t>
  </si>
  <si>
    <t>Fuel Cost $</t>
  </si>
  <si>
    <t>MW Loss</t>
  </si>
  <si>
    <t>Event Start</t>
  </si>
  <si>
    <t>Event End</t>
  </si>
  <si>
    <t>Event Title</t>
  </si>
  <si>
    <t>Net Replacement Cost ($)</t>
  </si>
  <si>
    <t>$/MWh</t>
  </si>
  <si>
    <t>WA $/MWh</t>
  </si>
  <si>
    <t>Outage Hours</t>
  </si>
  <si>
    <t>Rev. Fuel Cost $</t>
  </si>
  <si>
    <t>U2 UEL SL2-25 Refueling Extension 03172020</t>
  </si>
  <si>
    <t>March 2020 - A3 Data</t>
  </si>
  <si>
    <t>March 2020 - A4 Data</t>
  </si>
  <si>
    <t>SL2 Fuel Cost ($/MMBtu)</t>
  </si>
  <si>
    <t>SL2 Heat Rate (MMBtu/MWh)</t>
  </si>
  <si>
    <t>SL2 Power Cost ($/MWh)</t>
  </si>
  <si>
    <t>Replacement Power Cost ($/MWh)</t>
  </si>
  <si>
    <t>Total Replacement Power Cost ($)</t>
  </si>
  <si>
    <t>Total SL2 Power Cost ($)</t>
  </si>
  <si>
    <t>Fixed Costs $</t>
  </si>
  <si>
    <t>Florida Power &amp; Light Company
Docket No. 20200001-EI
Staff's 3rd Set of Interrogatories
Interrogatory No. 8, Attachment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</si>
</sst>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&quot;$&quot;#,##0.000"/>
    <numFmt numFmtId="165" formatCode="&quot;$&quot;#,##0\ &quot;/Day&quot;"/>
    <numFmt numFmtId="166" formatCode="&quot;$&quot;#,##0.00"/>
    <numFmt numFmtId="167" formatCode="#,##0.000_);[Red]\(#,##0.000\)"/>
    <numFmt numFmtId="168" formatCode="_(* #,##0.00_);_(* \(#,##0.00\);_(* &quot;-&quot;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1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/>
    </xf>
    <xf numFmtId="6" fontId="3" fillId="0" borderId="1" xfId="0" applyNumberFormat="1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6" fontId="3" fillId="0" borderId="0" xfId="0" applyNumberFormat="1" applyFont="1"/>
    <xf numFmtId="0" fontId="2" fillId="0" borderId="0" xfId="0" quotePrefix="1" applyFont="1"/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37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37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8" fontId="3" fillId="0" borderId="1" xfId="0" applyNumberFormat="1" applyFont="1" applyBorder="1"/>
    <xf numFmtId="8" fontId="2" fillId="0" borderId="1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4" fillId="0" borderId="0" xfId="1"/>
    <xf numFmtId="168" fontId="0" fillId="0" borderId="0" xfId="2" applyNumberFormat="1" applyFo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</cellXfs>
  <cellStyles count="3">
    <cellStyle name="Comma [0] 2" xfId="2"/>
    <cellStyle name="Normal" xfId="0" builtinId="0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Normal="100" workbookViewId="0">
      <selection sqref="A1:C1"/>
    </sheetView>
  </sheetViews>
  <sheetFormatPr defaultColWidth="9.1796875" defaultRowHeight="13" x14ac:dyDescent="0.3"/>
  <cols>
    <col min="1" max="1" width="3" style="1" customWidth="1"/>
    <col min="2" max="3" width="13.26953125" style="1" customWidth="1"/>
    <col min="4" max="4" width="22" style="1" customWidth="1"/>
    <col min="5" max="11" width="13.26953125" style="1" customWidth="1"/>
    <col min="12" max="12" width="23.453125" style="1" customWidth="1"/>
    <col min="13" max="13" width="9.1796875" style="1" customWidth="1"/>
    <col min="14" max="16384" width="9.1796875" style="1"/>
  </cols>
  <sheetData>
    <row r="1" spans="1:17" s="35" customFormat="1" ht="74" customHeight="1" x14ac:dyDescent="0.35">
      <c r="A1" s="43" t="s">
        <v>29</v>
      </c>
      <c r="B1" s="43"/>
      <c r="C1" s="43"/>
      <c r="Q1" s="36"/>
    </row>
    <row r="3" spans="1:17" s="3" customFormat="1" ht="45.75" customHeight="1" x14ac:dyDescent="0.25">
      <c r="B3" s="2" t="s">
        <v>11</v>
      </c>
      <c r="C3" s="2" t="s">
        <v>12</v>
      </c>
      <c r="D3" s="2" t="s">
        <v>13</v>
      </c>
      <c r="E3" s="2" t="s">
        <v>10</v>
      </c>
      <c r="F3" s="2" t="s">
        <v>17</v>
      </c>
      <c r="G3" s="2" t="s">
        <v>0</v>
      </c>
      <c r="H3" s="2" t="s">
        <v>25</v>
      </c>
      <c r="I3" s="2" t="s">
        <v>26</v>
      </c>
      <c r="J3" s="2" t="s">
        <v>24</v>
      </c>
      <c r="K3" s="2" t="s">
        <v>27</v>
      </c>
      <c r="L3" s="2" t="s">
        <v>14</v>
      </c>
    </row>
    <row r="4" spans="1:17" ht="26" x14ac:dyDescent="0.3">
      <c r="B4" s="4">
        <v>43907</v>
      </c>
      <c r="C4" s="4">
        <v>43909.219444444447</v>
      </c>
      <c r="D4" s="5" t="s">
        <v>19</v>
      </c>
      <c r="E4" s="6">
        <v>987</v>
      </c>
      <c r="F4" s="7">
        <f>(C4-B4)*24</f>
        <v>53.266666666720994</v>
      </c>
      <c r="G4" s="8">
        <f>E4*F4</f>
        <v>52574.200000053621</v>
      </c>
      <c r="H4" s="9">
        <f>J12</f>
        <v>12.587050115474073</v>
      </c>
      <c r="I4" s="10">
        <f>G4*H4</f>
        <v>661754.09018163197</v>
      </c>
      <c r="J4" s="11">
        <f>B18</f>
        <v>5.3006252022015561</v>
      </c>
      <c r="K4" s="12">
        <f>J4*G4</f>
        <v>278676.12950586929</v>
      </c>
      <c r="L4" s="12">
        <f>I4-K4</f>
        <v>383077.96067576268</v>
      </c>
    </row>
    <row r="5" spans="1:17" x14ac:dyDescent="0.3">
      <c r="F5" s="13"/>
      <c r="K5" s="14"/>
      <c r="L5" s="34"/>
      <c r="M5" s="15"/>
    </row>
    <row r="6" spans="1:17" x14ac:dyDescent="0.3">
      <c r="B6" s="37" t="s">
        <v>20</v>
      </c>
      <c r="C6" s="38"/>
      <c r="D6" s="38"/>
      <c r="E6" s="38"/>
      <c r="F6" s="38"/>
      <c r="G6" s="38"/>
      <c r="H6" s="38"/>
      <c r="I6" s="38"/>
      <c r="J6" s="39"/>
    </row>
    <row r="7" spans="1:17" x14ac:dyDescent="0.3">
      <c r="B7" s="16" t="s">
        <v>2</v>
      </c>
      <c r="C7" s="16" t="s">
        <v>1</v>
      </c>
      <c r="D7" s="16" t="s">
        <v>8</v>
      </c>
      <c r="E7" s="16" t="s">
        <v>9</v>
      </c>
      <c r="F7" s="16" t="s">
        <v>15</v>
      </c>
      <c r="G7" s="16" t="s">
        <v>28</v>
      </c>
      <c r="H7" s="16" t="s">
        <v>18</v>
      </c>
      <c r="I7" s="16" t="s">
        <v>15</v>
      </c>
      <c r="J7" s="16" t="s">
        <v>16</v>
      </c>
    </row>
    <row r="8" spans="1:17" x14ac:dyDescent="0.3">
      <c r="B8" s="18" t="s">
        <v>5</v>
      </c>
      <c r="C8" s="19">
        <v>2539.8900000000003</v>
      </c>
      <c r="D8" s="20">
        <f>C8/$C$12</f>
        <v>3.4073841171419788E-4</v>
      </c>
      <c r="E8" s="21">
        <v>326267.17</v>
      </c>
      <c r="F8" s="22">
        <f>E8/C8</f>
        <v>128.45720483957965</v>
      </c>
      <c r="G8" s="21">
        <v>0</v>
      </c>
      <c r="H8" s="21">
        <f>E8-G8</f>
        <v>326267.17</v>
      </c>
      <c r="I8" s="22">
        <f>H8/C8</f>
        <v>128.45720483957965</v>
      </c>
      <c r="J8" s="22">
        <f>I8*D8</f>
        <v>4.3770303950283744E-2</v>
      </c>
    </row>
    <row r="9" spans="1:17" x14ac:dyDescent="0.3">
      <c r="B9" s="18" t="s">
        <v>4</v>
      </c>
      <c r="C9" s="19">
        <v>4066.0252530295938</v>
      </c>
      <c r="D9" s="20">
        <f>C9/$C$12</f>
        <v>5.4547676738249417E-4</v>
      </c>
      <c r="E9" s="21">
        <v>493986.12719999999</v>
      </c>
      <c r="F9" s="22">
        <f>E9/C9</f>
        <v>121.49116064439863</v>
      </c>
      <c r="G9" s="21">
        <v>0</v>
      </c>
      <c r="H9" s="21">
        <f>E9-G9</f>
        <v>493986.12719999999</v>
      </c>
      <c r="I9" s="22">
        <f>H9/C9</f>
        <v>121.49116064439863</v>
      </c>
      <c r="J9" s="22">
        <f>I9*D9</f>
        <v>6.6270605573853864E-2</v>
      </c>
    </row>
    <row r="10" spans="1:17" x14ac:dyDescent="0.3">
      <c r="B10" s="18" t="s">
        <v>7</v>
      </c>
      <c r="C10" s="19">
        <v>2972.9947469704061</v>
      </c>
      <c r="D10" s="20">
        <f>C10/$C$12</f>
        <v>3.9884148845711805E-4</v>
      </c>
      <c r="E10" s="21">
        <v>72786.59</v>
      </c>
      <c r="F10" s="22">
        <f>E10/C10</f>
        <v>24.482582780939079</v>
      </c>
      <c r="G10" s="21">
        <v>0</v>
      </c>
      <c r="H10" s="21">
        <f>E10-G10</f>
        <v>72786.59</v>
      </c>
      <c r="I10" s="22">
        <f>H10/C10</f>
        <v>24.482582780939079</v>
      </c>
      <c r="J10" s="22">
        <f>I10*D10</f>
        <v>9.7646697576243505E-3</v>
      </c>
    </row>
    <row r="11" spans="1:17" x14ac:dyDescent="0.3">
      <c r="B11" s="18" t="s">
        <v>3</v>
      </c>
      <c r="C11" s="19">
        <v>7444497.0399999991</v>
      </c>
      <c r="D11" s="20">
        <f>C11/$C$12</f>
        <v>0.99871494333244615</v>
      </c>
      <c r="E11" s="21">
        <v>168755680.52000001</v>
      </c>
      <c r="F11" s="22">
        <f>E11/C11</f>
        <v>22.668513347948089</v>
      </c>
      <c r="G11" s="21">
        <v>75823892.859999999</v>
      </c>
      <c r="H11" s="21">
        <f>E11-G11</f>
        <v>92931787.660000011</v>
      </c>
      <c r="I11" s="22">
        <f>H11/C11</f>
        <v>12.483286266441986</v>
      </c>
      <c r="J11" s="22">
        <f>I11*D11</f>
        <v>12.467244536192311</v>
      </c>
    </row>
    <row r="12" spans="1:17" x14ac:dyDescent="0.3">
      <c r="B12" s="23" t="s">
        <v>6</v>
      </c>
      <c r="C12" s="24">
        <f>SUM(C8:C11)</f>
        <v>7454075.9499999993</v>
      </c>
      <c r="D12" s="25">
        <f>SUM(D8:D11)</f>
        <v>1</v>
      </c>
      <c r="E12" s="26">
        <f>SUM(E8:E11)</f>
        <v>169648720.40720001</v>
      </c>
      <c r="F12" s="27"/>
      <c r="G12" s="26">
        <f>SUM(G8:G11)</f>
        <v>75823892.859999999</v>
      </c>
      <c r="H12" s="26">
        <f>SUM(H8:H11)</f>
        <v>93824827.547200009</v>
      </c>
      <c r="I12" s="28"/>
      <c r="J12" s="29">
        <f>SUM(J8:J11)</f>
        <v>12.587050115474073</v>
      </c>
    </row>
    <row r="13" spans="1:17" x14ac:dyDescent="0.3">
      <c r="B13" s="30"/>
      <c r="C13" s="31"/>
    </row>
    <row r="14" spans="1:17" x14ac:dyDescent="0.3">
      <c r="B14" s="40" t="s">
        <v>21</v>
      </c>
      <c r="C14" s="40"/>
    </row>
    <row r="15" spans="1:17" ht="26" x14ac:dyDescent="0.3">
      <c r="B15" s="32" t="s">
        <v>22</v>
      </c>
      <c r="C15" s="32" t="s">
        <v>23</v>
      </c>
    </row>
    <row r="16" spans="1:17" x14ac:dyDescent="0.3">
      <c r="B16" s="17">
        <v>0.51315760364580898</v>
      </c>
      <c r="C16" s="33">
        <f>10329.4293303703/1000</f>
        <v>10.329429330370299</v>
      </c>
    </row>
    <row r="17" spans="2:3" x14ac:dyDescent="0.3">
      <c r="B17" s="41" t="s">
        <v>24</v>
      </c>
      <c r="C17" s="41"/>
    </row>
    <row r="18" spans="2:3" x14ac:dyDescent="0.3">
      <c r="B18" s="42">
        <f>(B16*C16)</f>
        <v>5.3006252022015561</v>
      </c>
      <c r="C18" s="42"/>
    </row>
  </sheetData>
  <mergeCells count="5">
    <mergeCell ref="B6:J6"/>
    <mergeCell ref="B14:C14"/>
    <mergeCell ref="B17:C17"/>
    <mergeCell ref="B18:C18"/>
    <mergeCell ref="A1:C1"/>
  </mergeCells>
  <phoneticPr fontId="1" type="noConversion"/>
  <pageMargins left="0.75" right="0.75" top="1" bottom="1" header="0.5" footer="0.5"/>
  <pageSetup scale="73" orientation="landscape" r:id="rId1"/>
  <headerFooter alignWithMargins="0"/>
  <ignoredErrors>
    <ignoredError sqref="H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F592A5D-5674-4ECD-906D-E8C2AF3E607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2020-10-05T15:38:25Z</dcterms:created>
  <dcterms:modified xsi:type="dcterms:W3CDTF">2020-10-05T15:38:34Z</dcterms:modified>
</cp:coreProperties>
</file>