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20200176 - Clean Energy Connection\Discovery\Staff ROG 2 (4-26)\Attachments\Q 13\"/>
    </mc:Choice>
  </mc:AlternateContent>
  <xr:revisionPtr revIDLastSave="0" documentId="13_ncr:1_{1E85C998-8D00-4CD3-8DCC-A0EDC2F1A8D4}" xr6:coauthVersionLast="44" xr6:coauthVersionMax="44" xr10:uidLastSave="{00000000-0000-0000-0000-000000000000}"/>
  <bookViews>
    <workbookView xWindow="1100" yWindow="0" windowWidth="18090" windowHeight="10200" tabRatio="783" xr2:uid="{CF86EB63-711C-4E0C-BCD9-D0E01EAB6D59}"/>
  </bookViews>
  <sheets>
    <sheet name="Q13_Low_Fuel Bill Impact" sheetId="8" r:id="rId1"/>
    <sheet name="Q13_Mid_Fuel Bill Impact" sheetId="1" r:id="rId2"/>
    <sheet name="Q13_High_Fuel Bill Impact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PG3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'[1]AE Sum'!#REF!</definedName>
    <definedName name="__yr02">'[1]AE Sum'!#REF!</definedName>
    <definedName name="__yr03">'[1]AE Sum'!#REF!</definedName>
    <definedName name="__yr04">'[1]AE Sum'!#REF!</definedName>
    <definedName name="__yr05">'[1]AE Sum'!#REF!</definedName>
    <definedName name="__yr06">'[1]AE Sum'!#REF!</definedName>
    <definedName name="__yr07">'[1]AE Sum'!#REF!</definedName>
    <definedName name="__yr08">'[1]AE Sum'!#REF!</definedName>
    <definedName name="__yr09">'[1]AE Sum'!#REF!</definedName>
    <definedName name="__yr10">'[1]AE Sum'!#REF!</definedName>
    <definedName name="__yr11">'[1]AE Sum'!#REF!</definedName>
    <definedName name="__yr12">'[1]AE Sum'!#REF!</definedName>
    <definedName name="__yr13">'[1]AE Sum'!#REF!</definedName>
    <definedName name="__yr14">'[1]AE Sum'!#REF!</definedName>
    <definedName name="__yr15">'[1]AE Sum'!#REF!</definedName>
    <definedName name="__yr16">'[1]AE Sum'!#REF!</definedName>
    <definedName name="__yr17">'[1]AE Sum'!#REF!</definedName>
    <definedName name="__yr18">'[1]AE Sum'!#REF!</definedName>
    <definedName name="__yr19">'[1]AE Sum'!#REF!</definedName>
    <definedName name="__YR2">'[1]AE Sum'!#REF!</definedName>
    <definedName name="__yr20">'[1]AE Sum'!#REF!</definedName>
    <definedName name="__yr21">'[1]AE Sum'!#REF!</definedName>
    <definedName name="__YR3">'[1]AE Sum'!#REF!</definedName>
    <definedName name="__YR4">'[1]AE Sum'!#REF!</definedName>
    <definedName name="__YR5">'[1]AE Sum'!#REF!</definedName>
    <definedName name="__YR6">'[1]AE Sum'!#REF!</definedName>
    <definedName name="__yr98">'[1]AE Sum'!#REF!</definedName>
    <definedName name="__yr99">'[1]AE Sum'!#REF!</definedName>
    <definedName name="_Fill" hidden="1">'[2]RETAIL FAC'!#REF!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yr01">'[1]AE Sum'!#REF!</definedName>
    <definedName name="_yr02">'[1]AE Sum'!#REF!</definedName>
    <definedName name="_yr03">'[1]AE Sum'!#REF!</definedName>
    <definedName name="_yr04">'[1]AE Sum'!#REF!</definedName>
    <definedName name="_yr05">'[1]AE Sum'!#REF!</definedName>
    <definedName name="_yr06">'[1]AE Sum'!#REF!</definedName>
    <definedName name="_yr07">'[1]AE Sum'!#REF!</definedName>
    <definedName name="_yr08">'[1]AE Sum'!#REF!</definedName>
    <definedName name="_yr09">'[1]AE Sum'!#REF!</definedName>
    <definedName name="_yr10">'[1]AE Sum'!#REF!</definedName>
    <definedName name="_yr11">'[1]AE Sum'!#REF!</definedName>
    <definedName name="_yr12">'[1]AE Sum'!#REF!</definedName>
    <definedName name="_yr13">'[1]AE Sum'!#REF!</definedName>
    <definedName name="_yr14">'[1]AE Sum'!#REF!</definedName>
    <definedName name="_yr15">'[1]AE Sum'!#REF!</definedName>
    <definedName name="_yr16">'[1]AE Sum'!#REF!</definedName>
    <definedName name="_yr17">'[1]AE Sum'!#REF!</definedName>
    <definedName name="_yr18">'[1]AE Sum'!#REF!</definedName>
    <definedName name="_yr19">'[1]AE Sum'!#REF!</definedName>
    <definedName name="_YR2">'[1]AE Sum'!#REF!</definedName>
    <definedName name="_yr20">'[1]AE Sum'!#REF!</definedName>
    <definedName name="_yr21">'[1]AE Sum'!#REF!</definedName>
    <definedName name="_YR3">'[1]AE Sum'!#REF!</definedName>
    <definedName name="_YR4">'[1]AE Sum'!#REF!</definedName>
    <definedName name="_YR5">'[1]AE Sum'!#REF!</definedName>
    <definedName name="_YR6">'[1]AE Sum'!#REF!</definedName>
    <definedName name="_yr98">'[1]AE Sum'!#REF!</definedName>
    <definedName name="_yr99">'[1]AE Sum'!#REF!</definedName>
    <definedName name="AFUDCRate">0.065</definedName>
    <definedName name="avghours">[3]Input!$B$152</definedName>
    <definedName name="Business_Blended_Rate">[3]Input!$E$6</definedName>
    <definedName name="Change_Enablement_Add_on_Factor">[3]Input!$E$12</definedName>
    <definedName name="Contractor_IT_Blended_Rate">[3]Input!$E$5</definedName>
    <definedName name="D">#REF!</definedName>
    <definedName name="DataTabl">#REF!</definedName>
    <definedName name="DataTable">#REF!</definedName>
    <definedName name="DDD">#REF!</definedName>
    <definedName name="DDDD">#REF!</definedName>
    <definedName name="DDDDD">#REF!</definedName>
    <definedName name="Derivation_of_Energy_Separation_Factors">#REF!</definedName>
    <definedName name="Discount_Rate">[4]financial_assumptions!$D$13</definedName>
    <definedName name="DiscountRate">0.08</definedName>
    <definedName name="E1_Page_1">'[5]JP-2'!$A$5:$K$65,'[5]JP-2'!$AA$5:$AK$65,'[5]JP-2'!$BA$5:$BK$65,'[5]JP-2'!$CA$5:$CK$65,'[5]JP-2'!$DA$5:$DK$65,'[5]JP-2'!$EA$5:$EK$65,'[5]JP-2'!$FA$5:$FK$65</definedName>
    <definedName name="E1_Page_2">'[6]SCH E1 (2)'!$A$1:$K$60,'[6]SCH E1 (2)'!$AA$1:$AK$60,'[6]SCH E1 (2)'!$BA$1:$BK$60,'[6]SCH E1 (2)'!$CA$1:$CK$60,'[6]SCH E1 (2)'!$DA$1:$DK$60,'[6]SCH E1 (2)'!$EA$1:$EK$60,'[6]SCH E1 (2)'!$FA$1:$FK$60</definedName>
    <definedName name="E4_Page_1_All">'[6]E4 Page 1'!$A$1:$W$66,'[6]E4 Page 1'!$AA$1:$AW$66,'[6]E4 Page 1'!$BA$1:$BW$66,'[6]E4 Page 1'!$CA$1:$CW$66,'[6]E4 Page 1'!$DA$1:$DW$66,'[6]E4 Page 1'!$EA$1:$EW$66,'[6]E4 Page 1'!$FA$1:$FW$66</definedName>
    <definedName name="E4_Page_1_Filing">'[6]E4 Page 1'!$A$1:$P$50,'[6]E4 Page 1'!$AA$1:$AP$50,'[6]E4 Page 1'!$BA$1:$BP$50,'[6]E4 Page 1'!$CA$1:$CP$50,'[6]E4 Page 1'!$DA$1:$DP$50,'[6]E4 Page 1'!$EA$1:$EP$50,'[6]E4 Page 1'!$FA$1:$FP$50</definedName>
    <definedName name="E4_Page_2_All">'[6]E4 Page 2'!$A$1:$W$66,'[6]E4 Page 2'!$AA$1:$AW$66,'[6]E4 Page 2'!$BA$1:$BW$66,'[6]E4 Page 2'!$CA$1:$CW$66,'[6]E4 Page 2'!$DA$1:$DW$66,'[6]E4 Page 2'!$EA$1:$EW$66,'[6]E4 Page 2'!$FA$1:$FW$66</definedName>
    <definedName name="E4_Page_2_Filing">'[6]E4 Page 2'!$A$1:$P$50,'[6]E4 Page 2'!$AA$1:$AP$50,'[6]E4 Page 2'!$BA$1:$BP$50,'[6]E4 Page 2'!$CA$1:$CP$50,'[6]E4 Page 2'!$DA$1:$DP$50,'[6]E4 Page 2'!$EA$1:$EP$50,'[6]E4 Page 2'!$FA$1:$FP$50</definedName>
    <definedName name="FACTORS">#REF!</definedName>
    <definedName name="FGC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'[1]AE Sum'!#REF!</definedName>
    <definedName name="ID_sorted">#REF!</definedName>
    <definedName name="INPUT">'[1]AE Sum'!#REF!</definedName>
    <definedName name="INPUT2">'[1]AE Sum'!#REF!</definedName>
    <definedName name="Internal_IT_Rate">[3]Input!$E$4</definedName>
    <definedName name="JURIS">#REF!</definedName>
    <definedName name="Model_Start">[7]ContractAssumptions!$C$13</definedName>
    <definedName name="Name_NPV">'[8]1 New Overview'!$B$39</definedName>
    <definedName name="new.analysis" hidden="1">{"Analysis",#N/A,FALSE,"Analysis";"Details",#N/A,FALSE,"Analysis"}</definedName>
    <definedName name="P">#REF!</definedName>
    <definedName name="PhaseFactor">[3]Input!$E$152</definedName>
    <definedName name="Pre_TCO">'[8]1 New Overview'!$B$36</definedName>
    <definedName name="PRINT">#REF!</definedName>
    <definedName name="_xlnm.Print_Area">#REF!</definedName>
    <definedName name="Print_Area_MI">'[1]AE Sum'!#REF!</definedName>
    <definedName name="_xlnm.Print_Titles">[9]FINHLT!$A$1:$A$65536,[9]FINHLT!$A$1:$IV$9</definedName>
    <definedName name="Print_Titles_MI">'[1]AE Sum'!#REF!,'[1]AE Sum'!$Z$1:$AA$65536</definedName>
    <definedName name="QueryData">OFFSET([10]Input!$B$16,0,0,COUNTA([10]Input!$B$16:$B$1001))</definedName>
    <definedName name="QueryName">[10]Input!$B$5</definedName>
    <definedName name="QueryTable">OFFSET([11]Input!$B$23:$F$23,0,0,COUNTA([11]Input!$B$23:$B$95))</definedName>
    <definedName name="RESIDENTIAL">#REF!</definedName>
    <definedName name="Resource">'[12]Values-Update Year annually'!$B$2:$B$5</definedName>
    <definedName name="REVIEW">'[1]AE Sum'!#REF!</definedName>
    <definedName name="REVIEW2">'[1]AE Sum'!#REF!</definedName>
    <definedName name="Scores">#REF!</definedName>
    <definedName name="SEP_FACTOR">#REF!</definedName>
    <definedName name="SEPDEM">#REF!</definedName>
    <definedName name="SUMRY_BY_TIME">#REF!</definedName>
    <definedName name="SUMRY_BY_YEAR">#REF!</definedName>
    <definedName name="SURVRPT">#REF!</definedName>
    <definedName name="TCO">'[8]1 New Overview'!$B$37</definedName>
    <definedName name="Total_Dollars_Per_Person_Per_Trip">[3]Input!$E$9</definedName>
    <definedName name="Total_Emission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age">#REF!</definedName>
    <definedName name="wrn.Analysis." hidden="1">{"Analysis",#N/A,FALSE,"Analysis";"Details",#N/A,FALSE,"Analysis"}</definedName>
    <definedName name="X">#REF!</definedName>
    <definedName name="xx">#REF!</definedName>
    <definedName name="yr00">'[1]AE Sum'!#REF!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9" l="1"/>
  <c r="F30" i="9"/>
  <c r="F23" i="9"/>
  <c r="F22" i="9"/>
  <c r="F15" i="9"/>
  <c r="F14" i="9"/>
  <c r="F7" i="9"/>
  <c r="F6" i="9"/>
  <c r="D5" i="9"/>
  <c r="H5" i="9" s="1"/>
  <c r="F29" i="8"/>
  <c r="F37" i="8"/>
  <c r="F34" i="9"/>
  <c r="F26" i="9"/>
  <c r="F18" i="9"/>
  <c r="F10" i="9"/>
  <c r="G9" i="9"/>
  <c r="G13" i="9"/>
  <c r="G17" i="9"/>
  <c r="G21" i="9"/>
  <c r="G25" i="9"/>
  <c r="G29" i="9"/>
  <c r="F33" i="9"/>
  <c r="G33" i="9"/>
  <c r="G36" i="9"/>
  <c r="F37" i="9"/>
  <c r="G37" i="9"/>
  <c r="F29" i="9"/>
  <c r="D32" i="9"/>
  <c r="H32" i="9" s="1"/>
  <c r="G9" i="8"/>
  <c r="G13" i="8"/>
  <c r="G17" i="8"/>
  <c r="G21" i="8"/>
  <c r="G25" i="8"/>
  <c r="G29" i="8"/>
  <c r="G33" i="8"/>
  <c r="G37" i="8"/>
  <c r="F36" i="9"/>
  <c r="G35" i="9"/>
  <c r="F35" i="9"/>
  <c r="D35" i="9"/>
  <c r="H35" i="9" s="1"/>
  <c r="G34" i="9"/>
  <c r="D34" i="9"/>
  <c r="H34" i="9" s="1"/>
  <c r="G32" i="9"/>
  <c r="F32" i="9"/>
  <c r="G31" i="9"/>
  <c r="G30" i="9"/>
  <c r="F28" i="9"/>
  <c r="G28" i="9"/>
  <c r="G27" i="9"/>
  <c r="F27" i="9"/>
  <c r="D27" i="9"/>
  <c r="H27" i="9" s="1"/>
  <c r="G26" i="9"/>
  <c r="F25" i="9"/>
  <c r="G24" i="9"/>
  <c r="D24" i="9"/>
  <c r="H24" i="9" s="1"/>
  <c r="F24" i="9"/>
  <c r="G23" i="9"/>
  <c r="G22" i="9"/>
  <c r="F21" i="9"/>
  <c r="F20" i="9"/>
  <c r="G20" i="9"/>
  <c r="G19" i="9"/>
  <c r="F19" i="9"/>
  <c r="D19" i="9"/>
  <c r="H19" i="9" s="1"/>
  <c r="G18" i="9"/>
  <c r="F17" i="9"/>
  <c r="D16" i="9"/>
  <c r="H16" i="9" s="1"/>
  <c r="G16" i="9"/>
  <c r="F16" i="9"/>
  <c r="G15" i="9"/>
  <c r="G14" i="9"/>
  <c r="F13" i="9"/>
  <c r="F12" i="9"/>
  <c r="G12" i="9"/>
  <c r="G11" i="9"/>
  <c r="F11" i="9"/>
  <c r="D11" i="9"/>
  <c r="H11" i="9" s="1"/>
  <c r="G10" i="9"/>
  <c r="D10" i="9"/>
  <c r="H10" i="9" s="1"/>
  <c r="F9" i="9"/>
  <c r="G8" i="9"/>
  <c r="D8" i="9"/>
  <c r="H8" i="9" s="1"/>
  <c r="F8" i="9"/>
  <c r="G7" i="9"/>
  <c r="G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G5" i="9"/>
  <c r="G36" i="8"/>
  <c r="F36" i="8"/>
  <c r="D36" i="8"/>
  <c r="H36" i="8" s="1"/>
  <c r="G35" i="8"/>
  <c r="D35" i="8"/>
  <c r="H35" i="8" s="1"/>
  <c r="F35" i="8"/>
  <c r="G34" i="8"/>
  <c r="D34" i="8"/>
  <c r="H34" i="8" s="1"/>
  <c r="F33" i="8"/>
  <c r="G32" i="8"/>
  <c r="F32" i="8"/>
  <c r="G31" i="8"/>
  <c r="F31" i="8"/>
  <c r="F30" i="8"/>
  <c r="G30" i="8"/>
  <c r="G28" i="8"/>
  <c r="F28" i="8"/>
  <c r="D28" i="8"/>
  <c r="H28" i="8" s="1"/>
  <c r="G27" i="8"/>
  <c r="D27" i="8"/>
  <c r="H27" i="8" s="1"/>
  <c r="F27" i="8"/>
  <c r="G26" i="8"/>
  <c r="D26" i="8"/>
  <c r="H26" i="8" s="1"/>
  <c r="F25" i="8"/>
  <c r="G24" i="8"/>
  <c r="F24" i="8"/>
  <c r="G23" i="8"/>
  <c r="F23" i="8"/>
  <c r="F22" i="8"/>
  <c r="G22" i="8"/>
  <c r="F21" i="8"/>
  <c r="G20" i="8"/>
  <c r="F20" i="8"/>
  <c r="D20" i="8"/>
  <c r="H20" i="8" s="1"/>
  <c r="G19" i="8"/>
  <c r="D19" i="8"/>
  <c r="H19" i="8" s="1"/>
  <c r="F19" i="8"/>
  <c r="G18" i="8"/>
  <c r="D18" i="8"/>
  <c r="H18" i="8" s="1"/>
  <c r="F17" i="8"/>
  <c r="G16" i="8"/>
  <c r="F16" i="8"/>
  <c r="G15" i="8"/>
  <c r="F15" i="8"/>
  <c r="F14" i="8"/>
  <c r="G14" i="8"/>
  <c r="F13" i="8"/>
  <c r="G12" i="8"/>
  <c r="F12" i="8"/>
  <c r="D12" i="8"/>
  <c r="H12" i="8" s="1"/>
  <c r="G11" i="8"/>
  <c r="D11" i="8"/>
  <c r="H11" i="8" s="1"/>
  <c r="F11" i="8"/>
  <c r="G10" i="8"/>
  <c r="D10" i="8"/>
  <c r="H10" i="8" s="1"/>
  <c r="F9" i="8"/>
  <c r="G8" i="8"/>
  <c r="F8" i="8"/>
  <c r="G7" i="8"/>
  <c r="D7" i="8"/>
  <c r="H7" i="8" s="1"/>
  <c r="F6" i="8"/>
  <c r="D6" i="8"/>
  <c r="H6" i="8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G5" i="8"/>
  <c r="F5" i="8"/>
  <c r="D5" i="8"/>
  <c r="H5" i="8" s="1"/>
  <c r="D18" i="9" l="1"/>
  <c r="H18" i="9" s="1"/>
  <c r="D26" i="9"/>
  <c r="H26" i="9" s="1"/>
  <c r="D17" i="9"/>
  <c r="H17" i="9" s="1"/>
  <c r="D9" i="9"/>
  <c r="H9" i="9" s="1"/>
  <c r="D25" i="9"/>
  <c r="H25" i="9" s="1"/>
  <c r="D13" i="8"/>
  <c r="H13" i="8" s="1"/>
  <c r="D29" i="8"/>
  <c r="H29" i="8" s="1"/>
  <c r="D21" i="8"/>
  <c r="H21" i="8" s="1"/>
  <c r="D37" i="8"/>
  <c r="H37" i="8" s="1"/>
  <c r="D12" i="9"/>
  <c r="H12" i="9" s="1"/>
  <c r="D20" i="9"/>
  <c r="H20" i="9" s="1"/>
  <c r="D28" i="9"/>
  <c r="H28" i="9" s="1"/>
  <c r="D36" i="9"/>
  <c r="H36" i="9" s="1"/>
  <c r="D13" i="9"/>
  <c r="H13" i="9" s="1"/>
  <c r="D21" i="9"/>
  <c r="H21" i="9" s="1"/>
  <c r="D29" i="9"/>
  <c r="H29" i="9" s="1"/>
  <c r="D37" i="9"/>
  <c r="H37" i="9" s="1"/>
  <c r="F5" i="9"/>
  <c r="D6" i="9"/>
  <c r="H6" i="9" s="1"/>
  <c r="D14" i="9"/>
  <c r="H14" i="9" s="1"/>
  <c r="D22" i="9"/>
  <c r="H22" i="9" s="1"/>
  <c r="D30" i="9"/>
  <c r="H30" i="9" s="1"/>
  <c r="D7" i="9"/>
  <c r="H7" i="9" s="1"/>
  <c r="D15" i="9"/>
  <c r="H15" i="9" s="1"/>
  <c r="D23" i="9"/>
  <c r="H23" i="9" s="1"/>
  <c r="D31" i="9"/>
  <c r="H31" i="9" s="1"/>
  <c r="D33" i="9"/>
  <c r="H33" i="9" s="1"/>
  <c r="D22" i="8"/>
  <c r="H22" i="8" s="1"/>
  <c r="G6" i="8"/>
  <c r="F7" i="8"/>
  <c r="D8" i="8"/>
  <c r="H8" i="8" s="1"/>
  <c r="F10" i="8"/>
  <c r="F18" i="8"/>
  <c r="F26" i="8"/>
  <c r="F34" i="8"/>
  <c r="D30" i="8"/>
  <c r="H30" i="8" s="1"/>
  <c r="D15" i="8"/>
  <c r="H15" i="8" s="1"/>
  <c r="D23" i="8"/>
  <c r="H23" i="8" s="1"/>
  <c r="D31" i="8"/>
  <c r="H31" i="8" s="1"/>
  <c r="D14" i="8"/>
  <c r="H14" i="8" s="1"/>
  <c r="D16" i="8"/>
  <c r="H16" i="8" s="1"/>
  <c r="D24" i="8"/>
  <c r="H24" i="8" s="1"/>
  <c r="D32" i="8"/>
  <c r="H32" i="8" s="1"/>
  <c r="D9" i="8"/>
  <c r="H9" i="8" s="1"/>
  <c r="D17" i="8"/>
  <c r="H17" i="8" s="1"/>
  <c r="D25" i="8"/>
  <c r="H25" i="8" s="1"/>
  <c r="D33" i="8"/>
  <c r="H33" i="8" s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G5" i="1"/>
  <c r="F5" i="1"/>
  <c r="D29" i="1" l="1"/>
  <c r="H29" i="1" s="1"/>
  <c r="D30" i="1"/>
  <c r="H30" i="1" s="1"/>
  <c r="D37" i="1"/>
  <c r="H37" i="1" s="1"/>
  <c r="D23" i="1"/>
  <c r="H23" i="1" s="1"/>
  <c r="D34" i="1"/>
  <c r="H34" i="1" s="1"/>
  <c r="D26" i="1"/>
  <c r="H26" i="1" s="1"/>
  <c r="D18" i="1"/>
  <c r="H18" i="1" s="1"/>
  <c r="D13" i="1"/>
  <c r="H13" i="1" s="1"/>
  <c r="D10" i="1"/>
  <c r="H10" i="1" s="1"/>
  <c r="D5" i="1"/>
  <c r="H5" i="1" s="1"/>
  <c r="D36" i="1"/>
  <c r="H36" i="1" s="1"/>
  <c r="D35" i="1"/>
  <c r="H35" i="1" s="1"/>
  <c r="D33" i="1"/>
  <c r="H33" i="1" s="1"/>
  <c r="D32" i="1"/>
  <c r="H32" i="1" s="1"/>
  <c r="D31" i="1"/>
  <c r="H31" i="1" s="1"/>
  <c r="D28" i="1"/>
  <c r="H28" i="1" s="1"/>
  <c r="D27" i="1"/>
  <c r="H27" i="1" s="1"/>
  <c r="D25" i="1"/>
  <c r="H25" i="1" s="1"/>
  <c r="D24" i="1"/>
  <c r="H24" i="1" s="1"/>
  <c r="D20" i="1"/>
  <c r="H20" i="1" s="1"/>
  <c r="D19" i="1"/>
  <c r="H19" i="1" s="1"/>
  <c r="D17" i="1"/>
  <c r="H17" i="1" s="1"/>
  <c r="D16" i="1"/>
  <c r="H16" i="1" s="1"/>
  <c r="D15" i="1"/>
  <c r="H15" i="1" s="1"/>
  <c r="D12" i="1"/>
  <c r="H12" i="1" s="1"/>
  <c r="D11" i="1"/>
  <c r="H11" i="1" s="1"/>
  <c r="D9" i="1"/>
  <c r="H9" i="1" s="1"/>
  <c r="D8" i="1"/>
  <c r="H8" i="1" s="1"/>
  <c r="D7" i="1"/>
  <c r="H7" i="1" s="1"/>
  <c r="D6" i="1"/>
  <c r="H6" i="1" s="1"/>
  <c r="D22" i="1" l="1"/>
  <c r="H22" i="1" s="1"/>
  <c r="D14" i="1"/>
  <c r="H14" i="1" s="1"/>
  <c r="D21" i="1"/>
  <c r="H21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<sst xmlns="http://schemas.openxmlformats.org/spreadsheetml/2006/main" count="42" uniqueCount="14">
  <si>
    <t>Mid Fuel</t>
  </si>
  <si>
    <t>System Benefits and CEC Program Impacts (Nominal $)</t>
  </si>
  <si>
    <t>$M</t>
  </si>
  <si>
    <t>Remaining Net System Savings</t>
  </si>
  <si>
    <t>High Fuel</t>
  </si>
  <si>
    <t>Low Fuel</t>
  </si>
  <si>
    <t>Total Billed</t>
  </si>
  <si>
    <t>MWh</t>
  </si>
  <si>
    <t>Base</t>
  </si>
  <si>
    <t>Clause</t>
  </si>
  <si>
    <t>Base *</t>
  </si>
  <si>
    <t>*Excludes program administration costs</t>
  </si>
  <si>
    <t>Monthly Bill Impact ($/1,000 kWh)</t>
  </si>
  <si>
    <t>20FL-CEC-002062 - 20FL-CEC-002064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</si>
</sst>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0.00_);[Red]\(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5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2" fillId="2" borderId="12" xfId="0" applyFont="1" applyFill="1" applyBorder="1" applyAlignment="1">
      <alignment horizontal="center"/>
    </xf>
    <xf numFmtId="165" fontId="3" fillId="0" borderId="12" xfId="0" applyNumberFormat="1" applyFont="1" applyBorder="1"/>
    <xf numFmtId="165" fontId="3" fillId="0" borderId="11" xfId="0" applyNumberFormat="1" applyFont="1" applyBorder="1"/>
    <xf numFmtId="165" fontId="3" fillId="0" borderId="15" xfId="0" applyNumberFormat="1" applyFont="1" applyBorder="1"/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3" fontId="3" fillId="0" borderId="17" xfId="0" applyNumberFormat="1" applyFont="1" applyBorder="1"/>
    <xf numFmtId="165" fontId="3" fillId="0" borderId="6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3" fontId="3" fillId="0" borderId="19" xfId="0" applyNumberFormat="1" applyFont="1" applyBorder="1"/>
    <xf numFmtId="165" fontId="3" fillId="0" borderId="20" xfId="0" applyNumberFormat="1" applyFont="1" applyBorder="1"/>
    <xf numFmtId="165" fontId="3" fillId="0" borderId="21" xfId="0" applyNumberFormat="1" applyFont="1" applyBorder="1"/>
    <xf numFmtId="165" fontId="3" fillId="0" borderId="22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2" xr:uid="{58D9291E-E42F-44DD-BB68-F02FF027C110}"/>
    <cellStyle name="Normal 93" xfId="1" xr:uid="{C640EF50-3143-4E29-B8FD-6DD5E301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r%20QA%20Process\PAR%20Query%20DB\PAR%20Results%20Quer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lliam(Backup)\WILLIAM\EPM\QA%20Tool\05082015\QA%20DB%20Query%20to%20Excel%20Results%20Ver%208-25-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Indiana%20SBDR_Financial%20Management%20Workbook_2016-08-05%20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DEI%20SB%20PM%20Initiate%20Estimate%20and%20Resource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trategist\LJT\2015\2015-07%20Hawaii\Results\2015%20August\3_2015_Hawaii_Study_Rev_Req_08052015_2043%20-%20F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_Partnerships\RFP_Central\RFP%20Responses\2017\Duke\Final%20Model%20and%20Pricing\UP_GPP_RFP_Model_AtRiskTemplate_Duke_090517_GB_Full%20Recovery3%20250kWh%20bloc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Mgmt\pd\GEP\Product%20Development%20Documents\PMO%20Process\Initiate%20Business%20Case%20Documents\Mobile%20App%20Initiate%20DRAFT%2004.06.1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tCost"/>
      <sheetName val="FOM"/>
      <sheetName val="NOx"/>
      <sheetName val="NOx Rate"/>
      <sheetName val="NOx Monthly"/>
      <sheetName val="NOx Rate Monthly"/>
      <sheetName val="Dispatch"/>
      <sheetName val="MWH"/>
      <sheetName val="MWH Monthly"/>
      <sheetName val="SO2"/>
      <sheetName val="SO2 Monthly"/>
      <sheetName val="CO2"/>
      <sheetName val="CO2 All"/>
      <sheetName val="Hg"/>
      <sheetName val="Btu"/>
      <sheetName val="Btu Monthly"/>
      <sheetName val="CoalBurn"/>
      <sheetName val="CF"/>
      <sheetName val="CF All"/>
      <sheetName val="CF Monthly"/>
      <sheetName val="CF System"/>
      <sheetName val="FuelCost"/>
      <sheetName val="Sheet2"/>
    </sheetNames>
    <sheetDataSet>
      <sheetData sheetId="0" refreshError="1">
        <row r="5">
          <cell r="B5" t="str">
            <v>Duke Coal Total Cost by Year</v>
          </cell>
        </row>
        <row r="16">
          <cell r="B16" t="str">
            <v>Duke Capacity Factor by Year</v>
          </cell>
        </row>
        <row r="17">
          <cell r="B17" t="str">
            <v>Duke CO2 Tons by Year</v>
          </cell>
        </row>
        <row r="18">
          <cell r="B18" t="str">
            <v>Duke Coal and CC Btu Consumed by Month</v>
          </cell>
        </row>
        <row r="19">
          <cell r="B19" t="str">
            <v>Duke Coal and CC Btu Consumed by Year</v>
          </cell>
        </row>
        <row r="20">
          <cell r="B20" t="str">
            <v>Duke Coal and CC Capacity Factor by Month</v>
          </cell>
        </row>
        <row r="21">
          <cell r="B21" t="str">
            <v>Duke Coal and CC Capacity Factor by Year</v>
          </cell>
        </row>
        <row r="22">
          <cell r="B22" t="str">
            <v>Duke Coal and CC Fuel Cost by Year</v>
          </cell>
        </row>
        <row r="23">
          <cell r="B23" t="str">
            <v>Duke Coal and CC Generation by Month</v>
          </cell>
        </row>
        <row r="24">
          <cell r="B24" t="str">
            <v>Duke Coal and CC Generation by Year</v>
          </cell>
        </row>
        <row r="25">
          <cell r="B25" t="str">
            <v>Duke Coal Burn by Year</v>
          </cell>
        </row>
        <row r="26">
          <cell r="B26" t="str">
            <v>Duke Coal CO2 Tons by Year</v>
          </cell>
        </row>
        <row r="27">
          <cell r="B27" t="str">
            <v>Duke Coal Hg Pounds by Year</v>
          </cell>
        </row>
        <row r="28">
          <cell r="B28" t="str">
            <v>Duke Coal NOx Tons by Month</v>
          </cell>
        </row>
        <row r="29">
          <cell r="B29" t="str">
            <v>Duke Coal NOx Tons by Year</v>
          </cell>
        </row>
        <row r="30">
          <cell r="B30" t="str">
            <v>Duke Coal SO2 Tons by Month</v>
          </cell>
        </row>
        <row r="31">
          <cell r="B31" t="str">
            <v>Duke Coal SO2 Tons by Year</v>
          </cell>
        </row>
        <row r="32">
          <cell r="B32" t="str">
            <v>Duke Coal System CF by Year</v>
          </cell>
        </row>
        <row r="33">
          <cell r="B33" t="str">
            <v>Duke Dispatch Price by Year</v>
          </cell>
        </row>
        <row r="34">
          <cell r="B34" t="str">
            <v>Duke FixedOM by Year</v>
          </cell>
        </row>
        <row r="35">
          <cell r="B35" t="str">
            <v>Duke Coal Total Cost by Year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2 All"/>
      <sheetName val="Capacity at Peak"/>
      <sheetName val="Dependable Cap"/>
      <sheetName val="Operating Hrs"/>
      <sheetName val="Fuel Demand"/>
      <sheetName val="Reagent Cost"/>
      <sheetName val="Fuel Cost"/>
      <sheetName val="Fuel Price"/>
      <sheetName val="Heat Rate"/>
      <sheetName val="TotCost"/>
      <sheetName val="FOM"/>
      <sheetName val="VOM Cost"/>
      <sheetName val="VOM Rate"/>
      <sheetName val="NOx"/>
      <sheetName val="NOx Cost"/>
      <sheetName val="NOx Allow"/>
      <sheetName val="Dispatch"/>
      <sheetName val="MWH"/>
      <sheetName val="SO2"/>
      <sheetName val="SO2 Cost"/>
      <sheetName val="SO2 Allow"/>
      <sheetName val="CO2"/>
      <sheetName val="CO2 Cost"/>
      <sheetName val="CO2 Allow"/>
      <sheetName val="Hg"/>
      <sheetName val="Hg Cost"/>
      <sheetName val="Btu"/>
      <sheetName val="CoalBurn"/>
      <sheetName val="CF"/>
      <sheetName val="CF All"/>
      <sheetName val="CF System"/>
      <sheetName val="FuelCost"/>
      <sheetName val="Starts"/>
      <sheetName val="Start Cost"/>
      <sheetName val="Tot System Costs"/>
    </sheetNames>
    <sheetDataSet>
      <sheetData sheetId="0">
        <row r="23">
          <cell r="B23" t="str">
            <v>Duke Capacity at Peak</v>
          </cell>
          <cell r="C23" t="str">
            <v>Capacity at Peak</v>
          </cell>
          <cell r="D23" t="str">
            <v>#,##0</v>
          </cell>
          <cell r="E23" t="b">
            <v>1</v>
          </cell>
          <cell r="F23" t="str">
            <v>MW</v>
          </cell>
        </row>
        <row r="24">
          <cell r="B24" t="str">
            <v>Duke Capacity Factor by Year</v>
          </cell>
        </row>
        <row r="25">
          <cell r="B25" t="str">
            <v>Duke CO2 Cost by Year</v>
          </cell>
        </row>
        <row r="26">
          <cell r="B26" t="str">
            <v>Duke CO2 Tons by Year</v>
          </cell>
        </row>
        <row r="27">
          <cell r="B27" t="str">
            <v>Duke Coal and CC Btu Consumed by Year</v>
          </cell>
        </row>
        <row r="28">
          <cell r="B28" t="str">
            <v>Duke Coal and CC Capacity Factor by Year</v>
          </cell>
        </row>
        <row r="29">
          <cell r="B29" t="str">
            <v>Duke Coal and CC Fuel Cost by Year</v>
          </cell>
        </row>
        <row r="30">
          <cell r="B30" t="str">
            <v>Duke Coal and CC Generation by Year</v>
          </cell>
        </row>
        <row r="31">
          <cell r="B31" t="str">
            <v>Duke Coal Burn by Year</v>
          </cell>
        </row>
        <row r="32">
          <cell r="B32" t="str">
            <v>Duke Coal CO2 Tons by Year</v>
          </cell>
        </row>
        <row r="33">
          <cell r="B33" t="str">
            <v>Duke Coal Hg Pounds by Year</v>
          </cell>
        </row>
        <row r="34">
          <cell r="B34" t="str">
            <v>Duke Coal NOx Tons by Year</v>
          </cell>
        </row>
        <row r="35">
          <cell r="B35" t="str">
            <v>Duke Coal SO2 Tons by Year</v>
          </cell>
        </row>
        <row r="36">
          <cell r="B36" t="str">
            <v>Duke Coal System CF by Year</v>
          </cell>
        </row>
        <row r="37">
          <cell r="B37" t="str">
            <v>Duke Florida Coal Total Cost by Year</v>
          </cell>
        </row>
        <row r="38">
          <cell r="B38" t="str">
            <v>Duke Dispatch Price by Year</v>
          </cell>
        </row>
        <row r="39">
          <cell r="B39" t="str">
            <v>Duke FixedOM by Year</v>
          </cell>
        </row>
        <row r="40">
          <cell r="B40" t="str">
            <v>Duke Fuel Cost by Year</v>
          </cell>
        </row>
        <row r="41">
          <cell r="B41" t="str">
            <v>Duke Hg Cost by Year</v>
          </cell>
        </row>
        <row r="42">
          <cell r="B42" t="str">
            <v>Duke NOx Cost by Year</v>
          </cell>
        </row>
        <row r="43">
          <cell r="B43" t="str">
            <v>Duke Florida Reagent Cost by Year</v>
          </cell>
        </row>
        <row r="44">
          <cell r="B44" t="str">
            <v>Duke SO2 Cost by Year</v>
          </cell>
        </row>
        <row r="45">
          <cell r="B45" t="str">
            <v>Duke Start Cost by Year</v>
          </cell>
        </row>
        <row r="46">
          <cell r="B46" t="str">
            <v>Duke Starts by Year</v>
          </cell>
        </row>
        <row r="47">
          <cell r="B47" t="str">
            <v>Duke Sys Fuel Demand Chg</v>
          </cell>
        </row>
        <row r="48">
          <cell r="B48" t="str">
            <v>Duke System Costs</v>
          </cell>
        </row>
        <row r="49">
          <cell r="B49" t="str">
            <v>Duke VOM Cost by Year</v>
          </cell>
        </row>
        <row r="50">
          <cell r="B50" t="str">
            <v>Duke Hours Per Unit  by Year</v>
          </cell>
        </row>
        <row r="51">
          <cell r="B51" t="str">
            <v>Duke Dependable Capacity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nalysis"/>
      <sheetName val="Assumptions"/>
      <sheetName val="Status Report"/>
      <sheetName val="Appr Funding"/>
      <sheetName val="Forecast"/>
      <sheetName val="Staffing"/>
      <sheetName val="Actuals"/>
      <sheetName val="Values-Update Year annual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Int. Labor</v>
          </cell>
        </row>
        <row r="3">
          <cell r="B3" t="str">
            <v>Ext. Labor</v>
          </cell>
        </row>
        <row r="4">
          <cell r="B4" t="str">
            <v>Other</v>
          </cell>
        </row>
        <row r="5">
          <cell r="B5" t="str">
            <v>Contingency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Input"/>
      <sheetName val="Estimate"/>
      <sheetName val="Resources"/>
      <sheetName val="Common"/>
      <sheetName val="CMS"/>
      <sheetName val="Talley"/>
    </sheetNames>
    <sheetDataSet>
      <sheetData sheetId="0" refreshError="1"/>
      <sheetData sheetId="1">
        <row r="4">
          <cell r="E4">
            <v>75</v>
          </cell>
        </row>
        <row r="5">
          <cell r="E5">
            <v>100</v>
          </cell>
        </row>
        <row r="6">
          <cell r="E6">
            <v>70</v>
          </cell>
        </row>
        <row r="9">
          <cell r="E9">
            <v>900</v>
          </cell>
        </row>
        <row r="12">
          <cell r="E12">
            <v>0.05</v>
          </cell>
        </row>
        <row r="152">
          <cell r="B152">
            <v>38.5</v>
          </cell>
          <cell r="E152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ource_Plans"/>
      <sheetName val="Summary"/>
      <sheetName val="Summary_1"/>
      <sheetName val="2015TYSP"/>
      <sheetName val="Firm_Nuclear_Case"/>
      <sheetName val="Energy_only_Nuclear_Case"/>
      <sheetName val="EnergyOnly_Nucl_CPVRR_Costs"/>
      <sheetName val="Firm_Nucl_CPVRR_Costs"/>
      <sheetName val="Firm Nuclear Chart"/>
      <sheetName val="CPVRR_EnergyOnly_Nuclear_Diff"/>
      <sheetName val="CPVRR_Firm_Nuclear_Diff"/>
      <sheetName val="Summ_2015TYSP_Firm_Nuclear"/>
      <sheetName val="Summ_2015TYSP_Energy_Nuclear"/>
      <sheetName val="Wheeling_Charges"/>
      <sheetName val="FOM"/>
      <sheetName val="NUC_RR"/>
      <sheetName val="financial_assumptions"/>
      <sheetName val="Nuclear_Decommissioning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6.9000000000000006E-2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Summary"/>
      <sheetName val="Projections"/>
      <sheetName val="RiskSerializationData"/>
      <sheetName val="Startup Costs"/>
      <sheetName val="ContractAssumptions"/>
      <sheetName val="AttritionAssump"/>
      <sheetName val="PurchaseAssump"/>
      <sheetName val="AllocationAssump"/>
      <sheetName val="OutreachAssump"/>
      <sheetName val="DM_Assump"/>
      <sheetName val="OtherMktgAssump"/>
      <sheetName val="OtherExpenseAssump"/>
      <sheetName val="EmployeeAssump"/>
      <sheetName val="OverheadAssump"/>
      <sheetName val="DM_SpendCalc"/>
      <sheetName val="DM_EnrollCalc"/>
      <sheetName val="Outreach Spend"/>
      <sheetName val="OutreachEnrollCalc"/>
      <sheetName val="OtherMktgCalc"/>
      <sheetName val="ModelInfo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43101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 New Overview"/>
      <sheetName val="2 Rank"/>
      <sheetName val="3 Score"/>
      <sheetName val="4a Business Resources"/>
      <sheetName val="4b IT Resources"/>
      <sheetName val="5 Customer Facing Impacts"/>
      <sheetName val="6 CCO Impacts"/>
      <sheetName val="Supporting Documentation"/>
      <sheetName val="Validation"/>
      <sheetName val="Graph"/>
      <sheetName val="Resource Roles"/>
      <sheetName val="Tabular Data All"/>
      <sheetName val="Tabular Data for MPL Data Entry"/>
      <sheetName val="Estimating Guidelines"/>
    </sheetNames>
    <sheetDataSet>
      <sheetData sheetId="0"/>
      <sheetData sheetId="1">
        <row r="36">
          <cell r="B36">
            <v>2072686</v>
          </cell>
        </row>
        <row r="37">
          <cell r="B37">
            <v>3322686</v>
          </cell>
        </row>
        <row r="39">
          <cell r="B39">
            <v>-2843392.1382125192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172-B864-4B70-9699-E9AFC309D446}">
  <sheetPr>
    <pageSetUpPr fitToPage="1"/>
  </sheetPr>
  <dimension ref="A1:H39"/>
  <sheetViews>
    <sheetView tabSelected="1" zoomScale="70" zoomScaleNormal="70" zoomScaleSheetLayoutView="80" workbookViewId="0">
      <selection activeCell="O7" sqref="O7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7" customWidth="1"/>
    <col min="5" max="7" width="14.6328125" customWidth="1"/>
    <col min="8" max="8" width="26.54296875" bestFit="1" customWidth="1"/>
  </cols>
  <sheetData>
    <row r="1" spans="1:8" x14ac:dyDescent="0.35">
      <c r="A1" s="33" t="s">
        <v>13</v>
      </c>
      <c r="B1" s="34"/>
      <c r="C1" s="34"/>
    </row>
    <row r="2" spans="1:8" ht="15" thickBot="1" x14ac:dyDescent="0.4">
      <c r="A2" s="12" t="s">
        <v>5</v>
      </c>
    </row>
    <row r="3" spans="1:8" x14ac:dyDescent="0.35">
      <c r="A3" s="2"/>
      <c r="B3" s="28" t="s">
        <v>1</v>
      </c>
      <c r="C3" s="28"/>
      <c r="D3" s="29"/>
      <c r="E3" s="19" t="s">
        <v>6</v>
      </c>
      <c r="F3" s="30" t="s">
        <v>12</v>
      </c>
      <c r="G3" s="31"/>
      <c r="H3" s="32"/>
    </row>
    <row r="4" spans="1:8" x14ac:dyDescent="0.35">
      <c r="A4" s="3" t="s">
        <v>2</v>
      </c>
      <c r="B4" s="9" t="s">
        <v>10</v>
      </c>
      <c r="C4" s="9" t="s">
        <v>9</v>
      </c>
      <c r="D4" s="10" t="s">
        <v>3</v>
      </c>
      <c r="E4" s="20" t="s">
        <v>7</v>
      </c>
      <c r="F4" s="13" t="s">
        <v>8</v>
      </c>
      <c r="G4" s="17" t="s">
        <v>9</v>
      </c>
      <c r="H4" s="18" t="s">
        <v>3</v>
      </c>
    </row>
    <row r="5" spans="1:8" x14ac:dyDescent="0.35">
      <c r="A5" s="3">
        <v>2021</v>
      </c>
      <c r="B5" s="5">
        <v>0</v>
      </c>
      <c r="C5" s="5">
        <v>0</v>
      </c>
      <c r="D5" s="7">
        <f t="shared" ref="D5:D37" si="0">SUM(B5:C5)</f>
        <v>0</v>
      </c>
      <c r="E5" s="21">
        <v>39857384.1418484</v>
      </c>
      <c r="F5" s="14">
        <f t="shared" ref="F5:F37" si="1">(B5/E5)*1000000</f>
        <v>0</v>
      </c>
      <c r="G5" s="15">
        <f t="shared" ref="G5:G37" si="2">(C5/E5)*1000000</f>
        <v>0</v>
      </c>
      <c r="H5" s="22">
        <f t="shared" ref="H5:H37" si="3">(D5/E5)*1000000</f>
        <v>0</v>
      </c>
    </row>
    <row r="6" spans="1:8" x14ac:dyDescent="0.35">
      <c r="A6" s="3">
        <f t="shared" ref="A6:A37" si="4">A5+1</f>
        <v>2022</v>
      </c>
      <c r="B6" s="5">
        <v>29.47725395686545</v>
      </c>
      <c r="C6" s="5">
        <v>-8.372276399999997</v>
      </c>
      <c r="D6" s="7">
        <f t="shared" si="0"/>
        <v>21.104977556865453</v>
      </c>
      <c r="E6" s="21">
        <v>40227759.780957602</v>
      </c>
      <c r="F6" s="14">
        <f t="shared" si="1"/>
        <v>0.73275902305698215</v>
      </c>
      <c r="G6" s="16">
        <f t="shared" si="2"/>
        <v>-0.20812186523901677</v>
      </c>
      <c r="H6" s="23">
        <f t="shared" si="3"/>
        <v>0.52463715781796538</v>
      </c>
    </row>
    <row r="7" spans="1:8" x14ac:dyDescent="0.35">
      <c r="A7" s="3">
        <f t="shared" si="4"/>
        <v>2023</v>
      </c>
      <c r="B7" s="5">
        <v>83.242864122277368</v>
      </c>
      <c r="C7" s="5">
        <v>-24.34053450000015</v>
      </c>
      <c r="D7" s="7">
        <f t="shared" si="0"/>
        <v>58.902329622277222</v>
      </c>
      <c r="E7" s="21">
        <v>40513294.213399097</v>
      </c>
      <c r="F7" s="14">
        <f t="shared" si="1"/>
        <v>2.0547048996757757</v>
      </c>
      <c r="G7" s="16">
        <f t="shared" si="2"/>
        <v>-0.6008036367467231</v>
      </c>
      <c r="H7" s="23">
        <f t="shared" si="3"/>
        <v>1.4539012629290524</v>
      </c>
    </row>
    <row r="8" spans="1:8" x14ac:dyDescent="0.35">
      <c r="A8" s="3">
        <f t="shared" si="4"/>
        <v>2024</v>
      </c>
      <c r="B8" s="5">
        <v>133.32375255116875</v>
      </c>
      <c r="C8" s="5">
        <v>-48.259037999999677</v>
      </c>
      <c r="D8" s="7">
        <f t="shared" si="0"/>
        <v>85.064714551169075</v>
      </c>
      <c r="E8" s="21">
        <v>40703717.678320304</v>
      </c>
      <c r="F8" s="14">
        <f t="shared" si="1"/>
        <v>3.2754686833478095</v>
      </c>
      <c r="G8" s="16">
        <f t="shared" si="2"/>
        <v>-1.1856174510001456</v>
      </c>
      <c r="H8" s="23">
        <f t="shared" si="3"/>
        <v>2.0898512323476637</v>
      </c>
    </row>
    <row r="9" spans="1:8" x14ac:dyDescent="0.35">
      <c r="A9" s="3">
        <f t="shared" si="4"/>
        <v>2025</v>
      </c>
      <c r="B9" s="5">
        <v>126.62917614161778</v>
      </c>
      <c r="C9" s="5">
        <v>-51.888669700000293</v>
      </c>
      <c r="D9" s="7">
        <f t="shared" si="0"/>
        <v>74.740506441617484</v>
      </c>
      <c r="E9" s="21">
        <v>41205630.937237099</v>
      </c>
      <c r="F9" s="14">
        <f t="shared" si="1"/>
        <v>3.0731036817393886</v>
      </c>
      <c r="G9" s="16">
        <f t="shared" si="2"/>
        <v>-1.2592616232241463</v>
      </c>
      <c r="H9" s="23">
        <f t="shared" si="3"/>
        <v>1.8138420585152422</v>
      </c>
    </row>
    <row r="10" spans="1:8" x14ac:dyDescent="0.35">
      <c r="A10" s="3">
        <f t="shared" si="4"/>
        <v>2026</v>
      </c>
      <c r="B10" s="5">
        <v>120.57519416231341</v>
      </c>
      <c r="C10" s="5">
        <v>-57.969109299999921</v>
      </c>
      <c r="D10" s="7">
        <f t="shared" si="0"/>
        <v>62.606084862313487</v>
      </c>
      <c r="E10" s="21">
        <v>41188409.277135298</v>
      </c>
      <c r="F10" s="14">
        <f t="shared" si="1"/>
        <v>2.9274059444982665</v>
      </c>
      <c r="G10" s="16">
        <f t="shared" si="2"/>
        <v>-1.4074131610656788</v>
      </c>
      <c r="H10" s="23">
        <f t="shared" si="3"/>
        <v>1.5199927834325875</v>
      </c>
    </row>
    <row r="11" spans="1:8" x14ac:dyDescent="0.35">
      <c r="A11" s="3">
        <f t="shared" si="4"/>
        <v>2027</v>
      </c>
      <c r="B11" s="5">
        <v>96.461595099006175</v>
      </c>
      <c r="C11" s="5">
        <v>-63.003781300000114</v>
      </c>
      <c r="D11" s="7">
        <f t="shared" si="0"/>
        <v>33.457813799006061</v>
      </c>
      <c r="E11" s="21">
        <v>41513413.401035897</v>
      </c>
      <c r="F11" s="14">
        <f t="shared" si="1"/>
        <v>2.3236247563443948</v>
      </c>
      <c r="G11" s="16">
        <f t="shared" si="2"/>
        <v>-1.5176728709672418</v>
      </c>
      <c r="H11" s="23">
        <f t="shared" si="3"/>
        <v>0.80595188537715323</v>
      </c>
    </row>
    <row r="12" spans="1:8" x14ac:dyDescent="0.35">
      <c r="A12" s="3">
        <f t="shared" si="4"/>
        <v>2028</v>
      </c>
      <c r="B12" s="5">
        <v>72.832575933920026</v>
      </c>
      <c r="C12" s="5">
        <v>-64.053239200000107</v>
      </c>
      <c r="D12" s="7">
        <f t="shared" si="0"/>
        <v>8.7793367339199193</v>
      </c>
      <c r="E12" s="21">
        <v>42152270.030851804</v>
      </c>
      <c r="F12" s="14">
        <f t="shared" si="1"/>
        <v>1.7278446897548554</v>
      </c>
      <c r="G12" s="16">
        <f t="shared" si="2"/>
        <v>-1.5195679652156027</v>
      </c>
      <c r="H12" s="23">
        <f t="shared" si="3"/>
        <v>0.20827672453925275</v>
      </c>
    </row>
    <row r="13" spans="1:8" x14ac:dyDescent="0.35">
      <c r="A13" s="3">
        <f t="shared" si="4"/>
        <v>2029</v>
      </c>
      <c r="B13" s="5">
        <v>73.203899452297151</v>
      </c>
      <c r="C13" s="5">
        <v>-73.854774099999389</v>
      </c>
      <c r="D13" s="7">
        <f t="shared" si="0"/>
        <v>-0.65087464770223846</v>
      </c>
      <c r="E13" s="21">
        <v>42481080.855774999</v>
      </c>
      <c r="F13" s="14">
        <f t="shared" si="1"/>
        <v>1.7232117916403156</v>
      </c>
      <c r="G13" s="16">
        <f t="shared" si="2"/>
        <v>-1.7385333097041329</v>
      </c>
      <c r="H13" s="23">
        <f t="shared" si="3"/>
        <v>-1.5321518063817263E-2</v>
      </c>
    </row>
    <row r="14" spans="1:8" x14ac:dyDescent="0.35">
      <c r="A14" s="3">
        <f t="shared" si="4"/>
        <v>2030</v>
      </c>
      <c r="B14" s="5">
        <v>67.747177838295471</v>
      </c>
      <c r="C14" s="5">
        <v>-70.379071999999042</v>
      </c>
      <c r="D14" s="7">
        <f t="shared" si="0"/>
        <v>-2.6318941617035705</v>
      </c>
      <c r="E14" s="21">
        <v>42694825.836045697</v>
      </c>
      <c r="F14" s="14">
        <f t="shared" si="1"/>
        <v>1.5867772384985108</v>
      </c>
      <c r="G14" s="16">
        <f t="shared" si="2"/>
        <v>-1.6484215738521772</v>
      </c>
      <c r="H14" s="23">
        <f t="shared" si="3"/>
        <v>-6.1644335353666146E-2</v>
      </c>
    </row>
    <row r="15" spans="1:8" x14ac:dyDescent="0.35">
      <c r="A15" s="3">
        <f t="shared" si="4"/>
        <v>2031</v>
      </c>
      <c r="B15" s="5">
        <v>70.338064412049945</v>
      </c>
      <c r="C15" s="5">
        <v>-83.908780099999916</v>
      </c>
      <c r="D15" s="7">
        <f t="shared" si="0"/>
        <v>-13.570715687949971</v>
      </c>
      <c r="E15" s="21">
        <v>43306945.805931501</v>
      </c>
      <c r="F15" s="14">
        <f t="shared" si="1"/>
        <v>1.6241751317964368</v>
      </c>
      <c r="G15" s="16">
        <f t="shared" si="2"/>
        <v>-1.937536312904971</v>
      </c>
      <c r="H15" s="23">
        <f t="shared" si="3"/>
        <v>-0.31336118110853406</v>
      </c>
    </row>
    <row r="16" spans="1:8" x14ac:dyDescent="0.35">
      <c r="A16" s="3">
        <f t="shared" si="4"/>
        <v>2032</v>
      </c>
      <c r="B16" s="5">
        <v>63.990133137572101</v>
      </c>
      <c r="C16" s="5">
        <v>-83.210464100000408</v>
      </c>
      <c r="D16" s="7">
        <f t="shared" si="0"/>
        <v>-19.220330962428307</v>
      </c>
      <c r="E16" s="21">
        <v>43305627.367314503</v>
      </c>
      <c r="F16" s="14">
        <f t="shared" si="1"/>
        <v>1.4776401365765572</v>
      </c>
      <c r="G16" s="16">
        <f t="shared" si="2"/>
        <v>-1.921470006524016</v>
      </c>
      <c r="H16" s="23">
        <f t="shared" si="3"/>
        <v>-0.44382986994745871</v>
      </c>
    </row>
    <row r="17" spans="1:8" x14ac:dyDescent="0.35">
      <c r="A17" s="3">
        <f t="shared" si="4"/>
        <v>2033</v>
      </c>
      <c r="B17" s="5">
        <v>68.119405361955756</v>
      </c>
      <c r="C17" s="5">
        <v>-90.236292899999583</v>
      </c>
      <c r="D17" s="7">
        <f t="shared" si="0"/>
        <v>-22.116887538043827</v>
      </c>
      <c r="E17" s="21">
        <v>44128573.295919202</v>
      </c>
      <c r="F17" s="14">
        <f t="shared" si="1"/>
        <v>1.5436575505207895</v>
      </c>
      <c r="G17" s="16">
        <f t="shared" si="2"/>
        <v>-2.0448495421524133</v>
      </c>
      <c r="H17" s="23">
        <f t="shared" si="3"/>
        <v>-0.50119199163162365</v>
      </c>
    </row>
    <row r="18" spans="1:8" x14ac:dyDescent="0.35">
      <c r="A18" s="3">
        <f t="shared" si="4"/>
        <v>2034</v>
      </c>
      <c r="B18" s="5">
        <v>57.0792424466825</v>
      </c>
      <c r="C18" s="5">
        <v>-128.05370890000086</v>
      </c>
      <c r="D18" s="7">
        <f t="shared" si="0"/>
        <v>-70.974466453318357</v>
      </c>
      <c r="E18" s="21">
        <v>44458159.435940698</v>
      </c>
      <c r="F18" s="14">
        <f t="shared" si="1"/>
        <v>1.2838867638892562</v>
      </c>
      <c r="G18" s="16">
        <f t="shared" si="2"/>
        <v>-2.8803196201703338</v>
      </c>
      <c r="H18" s="23">
        <f t="shared" si="3"/>
        <v>-1.5964328562810777</v>
      </c>
    </row>
    <row r="19" spans="1:8" x14ac:dyDescent="0.35">
      <c r="A19" s="3">
        <f t="shared" si="4"/>
        <v>2035</v>
      </c>
      <c r="B19" s="5">
        <v>44.349564224127292</v>
      </c>
      <c r="C19" s="5">
        <v>-143.80155000000047</v>
      </c>
      <c r="D19" s="7">
        <f t="shared" si="0"/>
        <v>-99.451985775873183</v>
      </c>
      <c r="E19" s="21">
        <v>44917812.881529197</v>
      </c>
      <c r="F19" s="14">
        <f t="shared" si="1"/>
        <v>0.98734914678725194</v>
      </c>
      <c r="G19" s="16">
        <f t="shared" si="2"/>
        <v>-3.2014370418986626</v>
      </c>
      <c r="H19" s="23">
        <f t="shared" si="3"/>
        <v>-2.2140878951114105</v>
      </c>
    </row>
    <row r="20" spans="1:8" x14ac:dyDescent="0.35">
      <c r="A20" s="3">
        <f t="shared" si="4"/>
        <v>2036</v>
      </c>
      <c r="B20" s="5">
        <v>59.742409723809992</v>
      </c>
      <c r="C20" s="5">
        <v>-137.2741900000006</v>
      </c>
      <c r="D20" s="7">
        <f t="shared" si="0"/>
        <v>-77.531780276190602</v>
      </c>
      <c r="E20" s="21">
        <v>45464126.247691497</v>
      </c>
      <c r="F20" s="14">
        <f t="shared" si="1"/>
        <v>1.3140560405434711</v>
      </c>
      <c r="G20" s="16">
        <f t="shared" si="2"/>
        <v>-3.0193957594636691</v>
      </c>
      <c r="H20" s="23">
        <f t="shared" si="3"/>
        <v>-1.7053397189201978</v>
      </c>
    </row>
    <row r="21" spans="1:8" x14ac:dyDescent="0.35">
      <c r="A21" s="3">
        <f t="shared" si="4"/>
        <v>2037</v>
      </c>
      <c r="B21" s="5">
        <v>70.730215562267475</v>
      </c>
      <c r="C21" s="5">
        <v>-142.81701000000078</v>
      </c>
      <c r="D21" s="7">
        <f t="shared" si="0"/>
        <v>-72.086794437733303</v>
      </c>
      <c r="E21" s="21">
        <v>45732122.204593398</v>
      </c>
      <c r="F21" s="14">
        <f t="shared" si="1"/>
        <v>1.5466200157044807</v>
      </c>
      <c r="G21" s="16">
        <f t="shared" si="2"/>
        <v>-3.1229036203715919</v>
      </c>
      <c r="H21" s="23">
        <f t="shared" si="3"/>
        <v>-1.5762836046671109</v>
      </c>
    </row>
    <row r="22" spans="1:8" x14ac:dyDescent="0.35">
      <c r="A22" s="3">
        <f t="shared" si="4"/>
        <v>2038</v>
      </c>
      <c r="B22" s="5">
        <v>56.117174945301031</v>
      </c>
      <c r="C22" s="5">
        <v>-165.56374000000017</v>
      </c>
      <c r="D22" s="7">
        <f t="shared" si="0"/>
        <v>-109.44656505469914</v>
      </c>
      <c r="E22" s="21">
        <v>46200854.007311799</v>
      </c>
      <c r="F22" s="14">
        <f t="shared" si="1"/>
        <v>1.2146350138120794</v>
      </c>
      <c r="G22" s="16">
        <f t="shared" si="2"/>
        <v>-3.5835644937168882</v>
      </c>
      <c r="H22" s="23">
        <f t="shared" si="3"/>
        <v>-2.3689294799048088</v>
      </c>
    </row>
    <row r="23" spans="1:8" x14ac:dyDescent="0.35">
      <c r="A23" s="3">
        <f t="shared" si="4"/>
        <v>2039</v>
      </c>
      <c r="B23" s="5">
        <v>43.496148437732927</v>
      </c>
      <c r="C23" s="5">
        <v>-189.45073999999948</v>
      </c>
      <c r="D23" s="7">
        <f t="shared" si="0"/>
        <v>-145.95459156226656</v>
      </c>
      <c r="E23" s="21">
        <v>46789935.528389201</v>
      </c>
      <c r="F23" s="14">
        <f t="shared" si="1"/>
        <v>0.92960479527359452</v>
      </c>
      <c r="G23" s="16">
        <f t="shared" si="2"/>
        <v>-4.0489634760247251</v>
      </c>
      <c r="H23" s="23">
        <f t="shared" si="3"/>
        <v>-3.1193586807511298</v>
      </c>
    </row>
    <row r="24" spans="1:8" x14ac:dyDescent="0.35">
      <c r="A24" s="3">
        <f t="shared" si="4"/>
        <v>2040</v>
      </c>
      <c r="B24" s="5">
        <v>42.064127340869462</v>
      </c>
      <c r="C24" s="5">
        <v>-198.83653000000052</v>
      </c>
      <c r="D24" s="7">
        <f t="shared" si="0"/>
        <v>-156.77240265913105</v>
      </c>
      <c r="E24" s="21">
        <v>47259983.554556601</v>
      </c>
      <c r="F24" s="14">
        <f t="shared" si="1"/>
        <v>0.89005801900694526</v>
      </c>
      <c r="G24" s="16">
        <f t="shared" si="2"/>
        <v>-4.2072915613790896</v>
      </c>
      <c r="H24" s="23">
        <f t="shared" si="3"/>
        <v>-3.3172335423721435</v>
      </c>
    </row>
    <row r="25" spans="1:8" x14ac:dyDescent="0.35">
      <c r="A25" s="3">
        <f t="shared" si="4"/>
        <v>2041</v>
      </c>
      <c r="B25" s="5">
        <v>40.063394494529547</v>
      </c>
      <c r="C25" s="5">
        <v>-208.69615999999959</v>
      </c>
      <c r="D25" s="7">
        <f t="shared" si="0"/>
        <v>-168.63276550547005</v>
      </c>
      <c r="E25" s="21">
        <v>47721195.9813499</v>
      </c>
      <c r="F25" s="14">
        <f t="shared" si="1"/>
        <v>0.83953039463191304</v>
      </c>
      <c r="G25" s="16">
        <f t="shared" si="2"/>
        <v>-4.3732382583529743</v>
      </c>
      <c r="H25" s="23">
        <f t="shared" si="3"/>
        <v>-3.5337078637210615</v>
      </c>
    </row>
    <row r="26" spans="1:8" x14ac:dyDescent="0.35">
      <c r="A26" s="3">
        <f t="shared" si="4"/>
        <v>2042</v>
      </c>
      <c r="B26" s="5">
        <v>38.131582839586656</v>
      </c>
      <c r="C26" s="5">
        <v>-209.32981999999987</v>
      </c>
      <c r="D26" s="7">
        <f t="shared" si="0"/>
        <v>-171.19823716041321</v>
      </c>
      <c r="E26" s="21">
        <v>48407906.312412798</v>
      </c>
      <c r="F26" s="14">
        <f t="shared" si="1"/>
        <v>0.78771394477370571</v>
      </c>
      <c r="G26" s="16">
        <f t="shared" si="2"/>
        <v>-4.324289892833546</v>
      </c>
      <c r="H26" s="23">
        <f t="shared" si="3"/>
        <v>-3.53657594805984</v>
      </c>
    </row>
    <row r="27" spans="1:8" x14ac:dyDescent="0.35">
      <c r="A27" s="3">
        <f t="shared" si="4"/>
        <v>2043</v>
      </c>
      <c r="B27" s="5">
        <v>35.758556151388944</v>
      </c>
      <c r="C27" s="5">
        <v>-220.77106000000083</v>
      </c>
      <c r="D27" s="7">
        <f t="shared" si="0"/>
        <v>-185.01250384861189</v>
      </c>
      <c r="E27" s="21">
        <v>48611412.860689104</v>
      </c>
      <c r="F27" s="14">
        <f t="shared" si="1"/>
        <v>0.73560001750753556</v>
      </c>
      <c r="G27" s="16">
        <f t="shared" si="2"/>
        <v>-4.5415479001338213</v>
      </c>
      <c r="H27" s="23">
        <f t="shared" si="3"/>
        <v>-3.8059478826262856</v>
      </c>
    </row>
    <row r="28" spans="1:8" x14ac:dyDescent="0.35">
      <c r="A28" s="3">
        <f t="shared" si="4"/>
        <v>2044</v>
      </c>
      <c r="B28" s="5">
        <v>36.311311605894531</v>
      </c>
      <c r="C28" s="5">
        <v>-221.99065999999925</v>
      </c>
      <c r="D28" s="7">
        <f t="shared" si="0"/>
        <v>-185.67934839410472</v>
      </c>
      <c r="E28" s="21">
        <v>49059788.510862097</v>
      </c>
      <c r="F28" s="14">
        <f t="shared" si="1"/>
        <v>0.74014407130709525</v>
      </c>
      <c r="G28" s="16">
        <f t="shared" si="2"/>
        <v>-4.5249004681471332</v>
      </c>
      <c r="H28" s="23">
        <f t="shared" si="3"/>
        <v>-3.784756396840038</v>
      </c>
    </row>
    <row r="29" spans="1:8" x14ac:dyDescent="0.35">
      <c r="A29" s="3">
        <f t="shared" si="4"/>
        <v>2045</v>
      </c>
      <c r="B29" s="5">
        <v>32.426144911050741</v>
      </c>
      <c r="C29" s="5">
        <v>-234.49383999999984</v>
      </c>
      <c r="D29" s="7">
        <f t="shared" si="0"/>
        <v>-202.06769508894911</v>
      </c>
      <c r="E29" s="21">
        <v>49806440.149630703</v>
      </c>
      <c r="F29" s="14">
        <f t="shared" si="1"/>
        <v>0.65104321476569471</v>
      </c>
      <c r="G29" s="16">
        <f t="shared" si="2"/>
        <v>-4.7081027934444446</v>
      </c>
      <c r="H29" s="23">
        <f t="shared" si="3"/>
        <v>-4.05705957867875</v>
      </c>
    </row>
    <row r="30" spans="1:8" x14ac:dyDescent="0.35">
      <c r="A30" s="3">
        <f>A29+1</f>
        <v>2046</v>
      </c>
      <c r="B30" s="5">
        <v>47.865846851171817</v>
      </c>
      <c r="C30" s="5">
        <v>-222.52977999999911</v>
      </c>
      <c r="D30" s="7">
        <f t="shared" si="0"/>
        <v>-174.66393314882728</v>
      </c>
      <c r="E30" s="21">
        <v>50128610.428003103</v>
      </c>
      <c r="F30" s="14">
        <f t="shared" si="1"/>
        <v>0.95486083580790326</v>
      </c>
      <c r="G30" s="16">
        <f t="shared" si="2"/>
        <v>-4.439177110636372</v>
      </c>
      <c r="H30" s="23">
        <f t="shared" si="3"/>
        <v>-3.4843162748284682</v>
      </c>
    </row>
    <row r="31" spans="1:8" x14ac:dyDescent="0.35">
      <c r="A31" s="3">
        <f t="shared" si="4"/>
        <v>2047</v>
      </c>
      <c r="B31" s="5">
        <v>61.444282288712174</v>
      </c>
      <c r="C31" s="5">
        <v>-211.67076000000066</v>
      </c>
      <c r="D31" s="7">
        <f t="shared" si="0"/>
        <v>-150.22647771128848</v>
      </c>
      <c r="E31" s="21">
        <v>50128610.428003103</v>
      </c>
      <c r="F31" s="14">
        <f t="shared" si="1"/>
        <v>1.2257328053599479</v>
      </c>
      <c r="G31" s="16">
        <f t="shared" si="2"/>
        <v>-4.2225539106856242</v>
      </c>
      <c r="H31" s="23">
        <f t="shared" si="3"/>
        <v>-2.9968211053256764</v>
      </c>
    </row>
    <row r="32" spans="1:8" x14ac:dyDescent="0.35">
      <c r="A32" s="3">
        <f t="shared" si="4"/>
        <v>2048</v>
      </c>
      <c r="B32" s="5">
        <v>55.990694594755631</v>
      </c>
      <c r="C32" s="5">
        <v>-232.99856000000014</v>
      </c>
      <c r="D32" s="7">
        <f t="shared" si="0"/>
        <v>-177.0078654052445</v>
      </c>
      <c r="E32" s="21">
        <v>50245691.318243437</v>
      </c>
      <c r="F32" s="14">
        <f t="shared" si="1"/>
        <v>1.1143382273342566</v>
      </c>
      <c r="G32" s="16">
        <f t="shared" si="2"/>
        <v>-4.6371848786843533</v>
      </c>
      <c r="H32" s="23">
        <f t="shared" si="3"/>
        <v>-3.5228466513500964</v>
      </c>
    </row>
    <row r="33" spans="1:8" x14ac:dyDescent="0.35">
      <c r="A33" s="3">
        <f t="shared" si="4"/>
        <v>2049</v>
      </c>
      <c r="B33" s="5">
        <v>54.188615644992701</v>
      </c>
      <c r="C33" s="5">
        <v>-223.20041999999853</v>
      </c>
      <c r="D33" s="7">
        <f t="shared" si="0"/>
        <v>-169.01180435500584</v>
      </c>
      <c r="E33" s="21">
        <v>50128610.428003103</v>
      </c>
      <c r="F33" s="14">
        <f t="shared" si="1"/>
        <v>1.08099177659873</v>
      </c>
      <c r="G33" s="16">
        <f t="shared" si="2"/>
        <v>-4.452555498632238</v>
      </c>
      <c r="H33" s="23">
        <f t="shared" si="3"/>
        <v>-3.3715637220335073</v>
      </c>
    </row>
    <row r="34" spans="1:8" x14ac:dyDescent="0.35">
      <c r="A34" s="3">
        <f>A33+1</f>
        <v>2050</v>
      </c>
      <c r="B34" s="5">
        <v>51.879061423079236</v>
      </c>
      <c r="C34" s="5">
        <v>-233.24276000000054</v>
      </c>
      <c r="D34" s="7">
        <f t="shared" si="0"/>
        <v>-181.36369857692131</v>
      </c>
      <c r="E34" s="21">
        <v>50128610.428003103</v>
      </c>
      <c r="F34" s="14">
        <f t="shared" si="1"/>
        <v>1.0349192004352525</v>
      </c>
      <c r="G34" s="16">
        <f t="shared" si="2"/>
        <v>-4.6528870042187576</v>
      </c>
      <c r="H34" s="23">
        <f t="shared" si="3"/>
        <v>-3.6179678037835052</v>
      </c>
    </row>
    <row r="35" spans="1:8" x14ac:dyDescent="0.35">
      <c r="A35" s="3">
        <f t="shared" si="4"/>
        <v>2051</v>
      </c>
      <c r="B35" s="5">
        <v>67.260356237477652</v>
      </c>
      <c r="C35" s="5">
        <v>-255.62932999999984</v>
      </c>
      <c r="D35" s="7">
        <f t="shared" si="0"/>
        <v>-188.36897376252219</v>
      </c>
      <c r="E35" s="21">
        <v>50128610.428003103</v>
      </c>
      <c r="F35" s="14">
        <f t="shared" si="1"/>
        <v>1.3417558488695773</v>
      </c>
      <c r="G35" s="16">
        <f t="shared" si="2"/>
        <v>-5.0994697003848897</v>
      </c>
      <c r="H35" s="23">
        <f t="shared" si="3"/>
        <v>-3.7577138515153123</v>
      </c>
    </row>
    <row r="36" spans="1:8" x14ac:dyDescent="0.35">
      <c r="A36" s="3">
        <f t="shared" si="4"/>
        <v>2052</v>
      </c>
      <c r="B36" s="5">
        <v>45.624229065255754</v>
      </c>
      <c r="C36" s="5">
        <v>-220.3101700000006</v>
      </c>
      <c r="D36" s="7">
        <f t="shared" si="0"/>
        <v>-174.68594093474485</v>
      </c>
      <c r="E36" s="21">
        <v>50245691.318243437</v>
      </c>
      <c r="F36" s="14">
        <f t="shared" si="1"/>
        <v>0.90802271534654555</v>
      </c>
      <c r="G36" s="16">
        <f t="shared" si="2"/>
        <v>-4.3846579521537867</v>
      </c>
      <c r="H36" s="23">
        <f t="shared" si="3"/>
        <v>-3.4766352368072422</v>
      </c>
    </row>
    <row r="37" spans="1:8" ht="15" thickBot="1" x14ac:dyDescent="0.4">
      <c r="A37" s="4">
        <f t="shared" si="4"/>
        <v>2053</v>
      </c>
      <c r="B37" s="6">
        <v>23.795469624986822</v>
      </c>
      <c r="C37" s="6">
        <v>-122.74026000000049</v>
      </c>
      <c r="D37" s="8">
        <f t="shared" si="0"/>
        <v>-98.944790375013667</v>
      </c>
      <c r="E37" s="24">
        <v>50128610.428003103</v>
      </c>
      <c r="F37" s="25">
        <f t="shared" si="1"/>
        <v>0.47468839494689191</v>
      </c>
      <c r="G37" s="26">
        <f t="shared" si="2"/>
        <v>-2.4485071290034144</v>
      </c>
      <c r="H37" s="27">
        <f t="shared" si="3"/>
        <v>-1.9738187340565221</v>
      </c>
    </row>
    <row r="39" spans="1:8" x14ac:dyDescent="0.35">
      <c r="A39" s="11" t="s">
        <v>11</v>
      </c>
    </row>
  </sheetData>
  <mergeCells count="3">
    <mergeCell ref="B3:D3"/>
    <mergeCell ref="F3:H3"/>
    <mergeCell ref="A1:C1"/>
  </mergeCells>
  <pageMargins left="0.7" right="0.7" top="0.75" bottom="0.75" header="0.3" footer="0.3"/>
  <pageSetup scale="62" orientation="portrait" r:id="rId1"/>
  <ignoredErrors>
    <ignoredError sqref="D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B403-75F9-4CB8-99B8-A88800DE781B}">
  <sheetPr>
    <pageSetUpPr fitToPage="1"/>
  </sheetPr>
  <dimension ref="A1:H39"/>
  <sheetViews>
    <sheetView tabSelected="1" zoomScale="70" zoomScaleNormal="70" workbookViewId="0">
      <selection activeCell="O7" sqref="O7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7" customWidth="1"/>
    <col min="5" max="7" width="14.6328125" customWidth="1"/>
    <col min="8" max="8" width="26.54296875" bestFit="1" customWidth="1"/>
  </cols>
  <sheetData>
    <row r="1" spans="1:8" x14ac:dyDescent="0.35">
      <c r="A1" s="34" t="s">
        <v>13</v>
      </c>
      <c r="B1" s="34"/>
      <c r="C1" s="34"/>
    </row>
    <row r="2" spans="1:8" ht="15" thickBot="1" x14ac:dyDescent="0.4">
      <c r="A2" s="12" t="s">
        <v>0</v>
      </c>
    </row>
    <row r="3" spans="1:8" x14ac:dyDescent="0.35">
      <c r="A3" s="2"/>
      <c r="B3" s="28" t="s">
        <v>1</v>
      </c>
      <c r="C3" s="28"/>
      <c r="D3" s="29"/>
      <c r="E3" s="19" t="s">
        <v>6</v>
      </c>
      <c r="F3" s="30" t="s">
        <v>12</v>
      </c>
      <c r="G3" s="31"/>
      <c r="H3" s="32"/>
    </row>
    <row r="4" spans="1:8" x14ac:dyDescent="0.35">
      <c r="A4" s="3" t="s">
        <v>2</v>
      </c>
      <c r="B4" s="9" t="s">
        <v>10</v>
      </c>
      <c r="C4" s="9" t="s">
        <v>9</v>
      </c>
      <c r="D4" s="10" t="s">
        <v>3</v>
      </c>
      <c r="E4" s="20" t="s">
        <v>7</v>
      </c>
      <c r="F4" s="13" t="s">
        <v>8</v>
      </c>
      <c r="G4" s="17" t="s">
        <v>9</v>
      </c>
      <c r="H4" s="18" t="s">
        <v>3</v>
      </c>
    </row>
    <row r="5" spans="1:8" x14ac:dyDescent="0.35">
      <c r="A5" s="3">
        <v>2021</v>
      </c>
      <c r="B5" s="5">
        <v>0</v>
      </c>
      <c r="C5" s="5">
        <v>0</v>
      </c>
      <c r="D5" s="7">
        <f t="shared" ref="D5:D37" si="0">SUM(B5:C5)</f>
        <v>0</v>
      </c>
      <c r="E5" s="21">
        <v>39857384.1418484</v>
      </c>
      <c r="F5" s="14">
        <f t="shared" ref="F5:F37" si="1">(B5/E5)*1000000</f>
        <v>0</v>
      </c>
      <c r="G5" s="15">
        <f t="shared" ref="G5:G37" si="2">(C5/E5)*1000000</f>
        <v>0</v>
      </c>
      <c r="H5" s="22">
        <f t="shared" ref="H5:H37" si="3">(D5/E5)*1000000</f>
        <v>0</v>
      </c>
    </row>
    <row r="6" spans="1:8" x14ac:dyDescent="0.35">
      <c r="A6" s="3">
        <f t="shared" ref="A6:A37" si="4">A5+1</f>
        <v>2022</v>
      </c>
      <c r="B6" s="5">
        <v>29.460763956865431</v>
      </c>
      <c r="C6" s="5">
        <v>-8.3883937000004529</v>
      </c>
      <c r="D6" s="7">
        <f t="shared" si="0"/>
        <v>21.072370256864978</v>
      </c>
      <c r="E6" s="21">
        <v>40227759.780957602</v>
      </c>
      <c r="F6" s="14">
        <f t="shared" si="1"/>
        <v>0.73234910711610435</v>
      </c>
      <c r="G6" s="16">
        <f t="shared" si="2"/>
        <v>-0.20852251643332179</v>
      </c>
      <c r="H6" s="23">
        <f t="shared" si="3"/>
        <v>0.52382659068278248</v>
      </c>
    </row>
    <row r="7" spans="1:8" x14ac:dyDescent="0.35">
      <c r="A7" s="3">
        <f t="shared" si="4"/>
        <v>2023</v>
      </c>
      <c r="B7" s="5">
        <v>83.226744122277438</v>
      </c>
      <c r="C7" s="5">
        <v>-24.301022399999884</v>
      </c>
      <c r="D7" s="7">
        <f t="shared" si="0"/>
        <v>58.925721722277558</v>
      </c>
      <c r="E7" s="21">
        <v>40513294.213399097</v>
      </c>
      <c r="F7" s="14">
        <f t="shared" si="1"/>
        <v>2.05430700559402</v>
      </c>
      <c r="G7" s="16">
        <f t="shared" si="2"/>
        <v>-0.59982834947948327</v>
      </c>
      <c r="H7" s="23">
        <f t="shared" si="3"/>
        <v>1.4544786561145366</v>
      </c>
    </row>
    <row r="8" spans="1:8" x14ac:dyDescent="0.35">
      <c r="A8" s="3">
        <f t="shared" si="4"/>
        <v>2024</v>
      </c>
      <c r="B8" s="5">
        <v>132.97512255116877</v>
      </c>
      <c r="C8" s="5">
        <v>-48.678741099999947</v>
      </c>
      <c r="D8" s="7">
        <f t="shared" si="0"/>
        <v>84.296381451168827</v>
      </c>
      <c r="E8" s="21">
        <v>40703717.678320304</v>
      </c>
      <c r="F8" s="14">
        <f t="shared" si="1"/>
        <v>3.2669036180445561</v>
      </c>
      <c r="G8" s="16">
        <f t="shared" si="2"/>
        <v>-1.1959286246211194</v>
      </c>
      <c r="H8" s="23">
        <f t="shared" si="3"/>
        <v>2.0709749934234369</v>
      </c>
    </row>
    <row r="9" spans="1:8" x14ac:dyDescent="0.35">
      <c r="A9" s="3">
        <f t="shared" si="4"/>
        <v>2025</v>
      </c>
      <c r="B9" s="5">
        <v>126.90606614161777</v>
      </c>
      <c r="C9" s="5">
        <v>-53.688916199999397</v>
      </c>
      <c r="D9" s="7">
        <f t="shared" si="0"/>
        <v>73.217149941618374</v>
      </c>
      <c r="E9" s="21">
        <v>41205630.937237099</v>
      </c>
      <c r="F9" s="14">
        <f t="shared" si="1"/>
        <v>3.0798233944024891</v>
      </c>
      <c r="G9" s="16">
        <f t="shared" si="2"/>
        <v>-1.3029509554598588</v>
      </c>
      <c r="H9" s="23">
        <f t="shared" si="3"/>
        <v>1.77687243894263</v>
      </c>
    </row>
    <row r="10" spans="1:8" x14ac:dyDescent="0.35">
      <c r="A10" s="3">
        <f t="shared" si="4"/>
        <v>2026</v>
      </c>
      <c r="B10" s="5">
        <v>120.70169416231337</v>
      </c>
      <c r="C10" s="5">
        <v>-60.125518699999851</v>
      </c>
      <c r="D10" s="7">
        <f t="shared" si="0"/>
        <v>60.576175462313522</v>
      </c>
      <c r="E10" s="21">
        <v>41188409.277135298</v>
      </c>
      <c r="F10" s="14">
        <f t="shared" si="1"/>
        <v>2.9304771968777601</v>
      </c>
      <c r="G10" s="16">
        <f t="shared" si="2"/>
        <v>-1.4597679239187566</v>
      </c>
      <c r="H10" s="23">
        <f t="shared" si="3"/>
        <v>1.4707092729590034</v>
      </c>
    </row>
    <row r="11" spans="1:8" x14ac:dyDescent="0.35">
      <c r="A11" s="3">
        <f t="shared" si="4"/>
        <v>2027</v>
      </c>
      <c r="B11" s="5">
        <v>96.298275099006148</v>
      </c>
      <c r="C11" s="5">
        <v>-68.356729300000225</v>
      </c>
      <c r="D11" s="7">
        <f t="shared" si="0"/>
        <v>27.941545799005922</v>
      </c>
      <c r="E11" s="21">
        <v>41513413.401035897</v>
      </c>
      <c r="F11" s="14">
        <f t="shared" si="1"/>
        <v>2.3196906062319411</v>
      </c>
      <c r="G11" s="16">
        <f t="shared" si="2"/>
        <v>-1.646617892863864</v>
      </c>
      <c r="H11" s="23">
        <f t="shared" si="3"/>
        <v>0.67307271336807706</v>
      </c>
    </row>
    <row r="12" spans="1:8" x14ac:dyDescent="0.35">
      <c r="A12" s="3">
        <f t="shared" si="4"/>
        <v>2028</v>
      </c>
      <c r="B12" s="5">
        <v>72.934435933920014</v>
      </c>
      <c r="C12" s="5">
        <v>-71.384258899999423</v>
      </c>
      <c r="D12" s="7">
        <f t="shared" si="0"/>
        <v>1.5501770339205905</v>
      </c>
      <c r="E12" s="21">
        <v>42152270.030851804</v>
      </c>
      <c r="F12" s="14">
        <f t="shared" si="1"/>
        <v>1.7302611669677181</v>
      </c>
      <c r="G12" s="16">
        <f t="shared" si="2"/>
        <v>-1.6934855192318787</v>
      </c>
      <c r="H12" s="23">
        <f t="shared" si="3"/>
        <v>3.6775647735839509E-2</v>
      </c>
    </row>
    <row r="13" spans="1:8" x14ac:dyDescent="0.35">
      <c r="A13" s="3">
        <f t="shared" si="4"/>
        <v>2029</v>
      </c>
      <c r="B13" s="5">
        <v>74.980059452297127</v>
      </c>
      <c r="C13" s="5">
        <v>-87.146160399999985</v>
      </c>
      <c r="D13" s="7">
        <f t="shared" si="0"/>
        <v>-12.166100947702859</v>
      </c>
      <c r="E13" s="21">
        <v>42481080.855774999</v>
      </c>
      <c r="F13" s="14">
        <f t="shared" si="1"/>
        <v>1.7650224038992199</v>
      </c>
      <c r="G13" s="16">
        <f t="shared" si="2"/>
        <v>-2.051411090406686</v>
      </c>
      <c r="H13" s="23">
        <f t="shared" si="3"/>
        <v>-0.28638868650746591</v>
      </c>
    </row>
    <row r="14" spans="1:8" x14ac:dyDescent="0.35">
      <c r="A14" s="3">
        <f t="shared" si="4"/>
        <v>2030</v>
      </c>
      <c r="B14" s="5">
        <v>69.109087838295466</v>
      </c>
      <c r="C14" s="5">
        <v>-80.856221800000526</v>
      </c>
      <c r="D14" s="7">
        <f t="shared" si="0"/>
        <v>-11.74713396170506</v>
      </c>
      <c r="E14" s="21">
        <v>42694825.836045697</v>
      </c>
      <c r="F14" s="14">
        <f t="shared" si="1"/>
        <v>1.6186759515938618</v>
      </c>
      <c r="G14" s="16">
        <f t="shared" si="2"/>
        <v>-1.8938178155474883</v>
      </c>
      <c r="H14" s="23">
        <f t="shared" si="3"/>
        <v>-0.27514186395362644</v>
      </c>
    </row>
    <row r="15" spans="1:8" x14ac:dyDescent="0.35">
      <c r="A15" s="3">
        <f t="shared" si="4"/>
        <v>2031</v>
      </c>
      <c r="B15" s="5">
        <v>70.11073441204995</v>
      </c>
      <c r="C15" s="5">
        <v>-95.623661800000619</v>
      </c>
      <c r="D15" s="7">
        <f t="shared" si="0"/>
        <v>-25.512927387950668</v>
      </c>
      <c r="E15" s="21">
        <v>43306945.805931501</v>
      </c>
      <c r="F15" s="14">
        <f t="shared" si="1"/>
        <v>1.6189258583653638</v>
      </c>
      <c r="G15" s="16">
        <f t="shared" si="2"/>
        <v>-2.2080444607780123</v>
      </c>
      <c r="H15" s="23">
        <f t="shared" si="3"/>
        <v>-0.58911860241264835</v>
      </c>
    </row>
    <row r="16" spans="1:8" x14ac:dyDescent="0.35">
      <c r="A16" s="3">
        <f t="shared" si="4"/>
        <v>2032</v>
      </c>
      <c r="B16" s="5">
        <v>65.179523137572218</v>
      </c>
      <c r="C16" s="5">
        <v>-96.17686539999896</v>
      </c>
      <c r="D16" s="7">
        <f t="shared" si="0"/>
        <v>-30.997342262426741</v>
      </c>
      <c r="E16" s="21">
        <v>43305627.367314503</v>
      </c>
      <c r="F16" s="14">
        <f t="shared" si="1"/>
        <v>1.5051051583833497</v>
      </c>
      <c r="G16" s="16">
        <f t="shared" si="2"/>
        <v>-2.2208860891042006</v>
      </c>
      <c r="H16" s="23">
        <f t="shared" si="3"/>
        <v>-0.71578093072085125</v>
      </c>
    </row>
    <row r="17" spans="1:8" x14ac:dyDescent="0.35">
      <c r="A17" s="3">
        <f t="shared" si="4"/>
        <v>2033</v>
      </c>
      <c r="B17" s="5">
        <v>67.80002536195579</v>
      </c>
      <c r="C17" s="5">
        <v>-101.53748639999986</v>
      </c>
      <c r="D17" s="7">
        <f t="shared" si="0"/>
        <v>-33.737461038044074</v>
      </c>
      <c r="E17" s="21">
        <v>44128573.295919202</v>
      </c>
      <c r="F17" s="14">
        <f t="shared" si="1"/>
        <v>1.5364200629669034</v>
      </c>
      <c r="G17" s="16">
        <f t="shared" si="2"/>
        <v>-2.3009465028272187</v>
      </c>
      <c r="H17" s="23">
        <f t="shared" si="3"/>
        <v>-0.76452643986031499</v>
      </c>
    </row>
    <row r="18" spans="1:8" x14ac:dyDescent="0.35">
      <c r="A18" s="3">
        <f t="shared" si="4"/>
        <v>2034</v>
      </c>
      <c r="B18" s="5">
        <v>57.361042446682532</v>
      </c>
      <c r="C18" s="5">
        <v>-138.16638800000038</v>
      </c>
      <c r="D18" s="7">
        <f t="shared" si="0"/>
        <v>-80.805345553317849</v>
      </c>
      <c r="E18" s="21">
        <v>44458159.435940698</v>
      </c>
      <c r="F18" s="14">
        <f t="shared" si="1"/>
        <v>1.2902253078950214</v>
      </c>
      <c r="G18" s="16">
        <f t="shared" si="2"/>
        <v>-3.107784707081338</v>
      </c>
      <c r="H18" s="23">
        <f t="shared" si="3"/>
        <v>-1.8175593991863168</v>
      </c>
    </row>
    <row r="19" spans="1:8" x14ac:dyDescent="0.35">
      <c r="A19" s="3">
        <f t="shared" si="4"/>
        <v>2035</v>
      </c>
      <c r="B19" s="5">
        <v>44.317724224127304</v>
      </c>
      <c r="C19" s="5">
        <v>-157.01060000000001</v>
      </c>
      <c r="D19" s="7">
        <f t="shared" si="0"/>
        <v>-112.69287577587271</v>
      </c>
      <c r="E19" s="21">
        <v>44917812.881529197</v>
      </c>
      <c r="F19" s="14">
        <f t="shared" si="1"/>
        <v>0.98664029660160368</v>
      </c>
      <c r="G19" s="16">
        <f t="shared" si="2"/>
        <v>-3.4955085728264579</v>
      </c>
      <c r="H19" s="23">
        <f t="shared" si="3"/>
        <v>-2.5088682762248542</v>
      </c>
    </row>
    <row r="20" spans="1:8" x14ac:dyDescent="0.35">
      <c r="A20" s="3">
        <f t="shared" si="4"/>
        <v>2036</v>
      </c>
      <c r="B20" s="5">
        <v>59.582079723810061</v>
      </c>
      <c r="C20" s="5">
        <v>-151.25490000000082</v>
      </c>
      <c r="D20" s="7">
        <f t="shared" si="0"/>
        <v>-91.672820276190748</v>
      </c>
      <c r="E20" s="21">
        <v>45464126.247691497</v>
      </c>
      <c r="F20" s="14">
        <f t="shared" si="1"/>
        <v>1.3105295238536652</v>
      </c>
      <c r="G20" s="16">
        <f t="shared" si="2"/>
        <v>-3.3269065631208732</v>
      </c>
      <c r="H20" s="23">
        <f t="shared" si="3"/>
        <v>-2.016377039267208</v>
      </c>
    </row>
    <row r="21" spans="1:8" x14ac:dyDescent="0.35">
      <c r="A21" s="3">
        <f t="shared" si="4"/>
        <v>2037</v>
      </c>
      <c r="B21" s="5">
        <v>70.912185562267567</v>
      </c>
      <c r="C21" s="5">
        <v>-159.33827999999897</v>
      </c>
      <c r="D21" s="7">
        <f t="shared" si="0"/>
        <v>-88.426094437731408</v>
      </c>
      <c r="E21" s="21">
        <v>45732122.204593398</v>
      </c>
      <c r="F21" s="14">
        <f t="shared" si="1"/>
        <v>1.5505990569391299</v>
      </c>
      <c r="G21" s="16">
        <f t="shared" si="2"/>
        <v>-3.484165446929441</v>
      </c>
      <c r="H21" s="23">
        <f t="shared" si="3"/>
        <v>-1.9335663899903111</v>
      </c>
    </row>
    <row r="22" spans="1:8" x14ac:dyDescent="0.35">
      <c r="A22" s="3">
        <f t="shared" si="4"/>
        <v>2038</v>
      </c>
      <c r="B22" s="5">
        <v>55.869834945300966</v>
      </c>
      <c r="C22" s="5">
        <v>-182.13865999999956</v>
      </c>
      <c r="D22" s="7">
        <f t="shared" si="0"/>
        <v>-126.2688250546986</v>
      </c>
      <c r="E22" s="21">
        <v>46200854.007311799</v>
      </c>
      <c r="F22" s="14">
        <f t="shared" si="1"/>
        <v>1.2092814331193735</v>
      </c>
      <c r="G22" s="16">
        <f t="shared" si="2"/>
        <v>-3.9423223642397196</v>
      </c>
      <c r="H22" s="23">
        <f t="shared" si="3"/>
        <v>-2.7330409311203461</v>
      </c>
    </row>
    <row r="23" spans="1:8" x14ac:dyDescent="0.35">
      <c r="A23" s="3">
        <f t="shared" si="4"/>
        <v>2039</v>
      </c>
      <c r="B23" s="5">
        <v>43.422768437732998</v>
      </c>
      <c r="C23" s="5">
        <v>-207.42251000000073</v>
      </c>
      <c r="D23" s="7">
        <f t="shared" si="0"/>
        <v>-163.99974156226773</v>
      </c>
      <c r="E23" s="21">
        <v>46789935.528389201</v>
      </c>
      <c r="F23" s="14">
        <f t="shared" si="1"/>
        <v>0.92803650929133652</v>
      </c>
      <c r="G23" s="16">
        <f t="shared" si="2"/>
        <v>-4.4330582561745517</v>
      </c>
      <c r="H23" s="23">
        <f t="shared" si="3"/>
        <v>-3.505021746883215</v>
      </c>
    </row>
    <row r="24" spans="1:8" x14ac:dyDescent="0.35">
      <c r="A24" s="3">
        <f t="shared" si="4"/>
        <v>2040</v>
      </c>
      <c r="B24" s="5">
        <v>41.951877340869501</v>
      </c>
      <c r="C24" s="5">
        <v>-218.52789000000195</v>
      </c>
      <c r="D24" s="7">
        <f t="shared" si="0"/>
        <v>-176.57601265913246</v>
      </c>
      <c r="E24" s="21">
        <v>47259983.554556601</v>
      </c>
      <c r="F24" s="14">
        <f t="shared" si="1"/>
        <v>0.8876828594838706</v>
      </c>
      <c r="G24" s="16">
        <f t="shared" si="2"/>
        <v>-4.6239518841079335</v>
      </c>
      <c r="H24" s="23">
        <f t="shared" si="3"/>
        <v>-3.7362690246240633</v>
      </c>
    </row>
    <row r="25" spans="1:8" x14ac:dyDescent="0.35">
      <c r="A25" s="3">
        <f t="shared" si="4"/>
        <v>2041</v>
      </c>
      <c r="B25" s="5">
        <v>40.05972449452949</v>
      </c>
      <c r="C25" s="5">
        <v>-228.10022999999964</v>
      </c>
      <c r="D25" s="7">
        <f t="shared" si="0"/>
        <v>-188.04050550547015</v>
      </c>
      <c r="E25" s="21">
        <v>47721195.9813499</v>
      </c>
      <c r="F25" s="14">
        <f t="shared" si="1"/>
        <v>0.83945348960209165</v>
      </c>
      <c r="G25" s="16">
        <f t="shared" si="2"/>
        <v>-4.7798514959504441</v>
      </c>
      <c r="H25" s="23">
        <f t="shared" si="3"/>
        <v>-3.9403980063483526</v>
      </c>
    </row>
    <row r="26" spans="1:8" x14ac:dyDescent="0.35">
      <c r="A26" s="3">
        <f t="shared" si="4"/>
        <v>2042</v>
      </c>
      <c r="B26" s="5">
        <v>38.086442839586482</v>
      </c>
      <c r="C26" s="5">
        <v>-229.51344000000014</v>
      </c>
      <c r="D26" s="7">
        <f t="shared" si="0"/>
        <v>-191.42699716041366</v>
      </c>
      <c r="E26" s="21">
        <v>48407906.312412798</v>
      </c>
      <c r="F26" s="14">
        <f t="shared" si="1"/>
        <v>0.7867814524715423</v>
      </c>
      <c r="G26" s="16">
        <f t="shared" si="2"/>
        <v>-4.7412387249053181</v>
      </c>
      <c r="H26" s="23">
        <f t="shared" si="3"/>
        <v>-3.9544572724337756</v>
      </c>
    </row>
    <row r="27" spans="1:8" x14ac:dyDescent="0.35">
      <c r="A27" s="3">
        <f t="shared" si="4"/>
        <v>2043</v>
      </c>
      <c r="B27" s="5">
        <v>35.863766151389001</v>
      </c>
      <c r="C27" s="5">
        <v>-242.80367999999859</v>
      </c>
      <c r="D27" s="7">
        <f t="shared" si="0"/>
        <v>-206.93991384860959</v>
      </c>
      <c r="E27" s="21">
        <v>48611412.860689104</v>
      </c>
      <c r="F27" s="14">
        <f t="shared" si="1"/>
        <v>0.73776432407277714</v>
      </c>
      <c r="G27" s="16">
        <f t="shared" si="2"/>
        <v>-4.9947875552563534</v>
      </c>
      <c r="H27" s="23">
        <f t="shared" si="3"/>
        <v>-4.2570232311835765</v>
      </c>
    </row>
    <row r="28" spans="1:8" x14ac:dyDescent="0.35">
      <c r="A28" s="3">
        <f t="shared" si="4"/>
        <v>2044</v>
      </c>
      <c r="B28" s="5">
        <v>36.542751605894495</v>
      </c>
      <c r="C28" s="5">
        <v>-244.08272999999946</v>
      </c>
      <c r="D28" s="7">
        <f t="shared" si="0"/>
        <v>-207.53997839410496</v>
      </c>
      <c r="E28" s="21">
        <v>49059788.510862097</v>
      </c>
      <c r="F28" s="14">
        <f t="shared" si="1"/>
        <v>0.74486158043269468</v>
      </c>
      <c r="G28" s="16">
        <f t="shared" si="2"/>
        <v>-4.9752095842394075</v>
      </c>
      <c r="H28" s="23">
        <f t="shared" si="3"/>
        <v>-4.2303480038067125</v>
      </c>
    </row>
    <row r="29" spans="1:8" x14ac:dyDescent="0.35">
      <c r="A29" s="3">
        <f t="shared" si="4"/>
        <v>2045</v>
      </c>
      <c r="B29" s="5">
        <v>32.709974911050821</v>
      </c>
      <c r="C29" s="5">
        <v>-258.32599000000175</v>
      </c>
      <c r="D29" s="7">
        <f t="shared" si="0"/>
        <v>-225.61601508895092</v>
      </c>
      <c r="E29" s="21">
        <v>49806440.149630703</v>
      </c>
      <c r="F29" s="14">
        <f t="shared" si="1"/>
        <v>0.65674187540370421</v>
      </c>
      <c r="G29" s="16">
        <f t="shared" si="2"/>
        <v>-5.1865981432105457</v>
      </c>
      <c r="H29" s="23">
        <f t="shared" si="3"/>
        <v>-4.5298562678068404</v>
      </c>
    </row>
    <row r="30" spans="1:8" x14ac:dyDescent="0.35">
      <c r="A30" s="3">
        <f>A29+1</f>
        <v>2046</v>
      </c>
      <c r="B30" s="5">
        <v>47.797456851171908</v>
      </c>
      <c r="C30" s="5">
        <v>-247.22762999999932</v>
      </c>
      <c r="D30" s="7">
        <f t="shared" si="0"/>
        <v>-199.43017314882741</v>
      </c>
      <c r="E30" s="21">
        <v>50128610.428003103</v>
      </c>
      <c r="F30" s="14">
        <f t="shared" si="1"/>
        <v>0.95349654504827541</v>
      </c>
      <c r="G30" s="16">
        <f t="shared" si="2"/>
        <v>-4.9318668099742844</v>
      </c>
      <c r="H30" s="23">
        <f t="shared" si="3"/>
        <v>-3.9783702649260091</v>
      </c>
    </row>
    <row r="31" spans="1:8" x14ac:dyDescent="0.35">
      <c r="A31" s="3">
        <f t="shared" si="4"/>
        <v>2047</v>
      </c>
      <c r="B31" s="5">
        <v>61.576322288712021</v>
      </c>
      <c r="C31" s="5">
        <v>-236.38255999999899</v>
      </c>
      <c r="D31" s="7">
        <f t="shared" si="0"/>
        <v>-174.80623771128697</v>
      </c>
      <c r="E31" s="21">
        <v>50128610.428003103</v>
      </c>
      <c r="F31" s="14">
        <f t="shared" si="1"/>
        <v>1.2283668300989636</v>
      </c>
      <c r="G31" s="16">
        <f t="shared" si="2"/>
        <v>-4.7155218942185106</v>
      </c>
      <c r="H31" s="23">
        <f t="shared" si="3"/>
        <v>-3.487155064119547</v>
      </c>
    </row>
    <row r="32" spans="1:8" x14ac:dyDescent="0.35">
      <c r="A32" s="3">
        <f t="shared" si="4"/>
        <v>2048</v>
      </c>
      <c r="B32" s="5">
        <v>56.003364594755588</v>
      </c>
      <c r="C32" s="5">
        <v>-261.55774000000065</v>
      </c>
      <c r="D32" s="7">
        <f t="shared" si="0"/>
        <v>-205.55437540524505</v>
      </c>
      <c r="E32" s="21">
        <v>50245691.318243437</v>
      </c>
      <c r="F32" s="14">
        <f t="shared" si="1"/>
        <v>1.1145903882592541</v>
      </c>
      <c r="G32" s="16">
        <f t="shared" si="2"/>
        <v>-5.2055755058351254</v>
      </c>
      <c r="H32" s="23">
        <f t="shared" si="3"/>
        <v>-4.0909851175758707</v>
      </c>
    </row>
    <row r="33" spans="1:8" x14ac:dyDescent="0.35">
      <c r="A33" s="3">
        <f t="shared" si="4"/>
        <v>2049</v>
      </c>
      <c r="B33" s="5">
        <v>54.242895644992878</v>
      </c>
      <c r="C33" s="5">
        <v>-251.88869999999974</v>
      </c>
      <c r="D33" s="7">
        <f t="shared" si="0"/>
        <v>-197.64580435500687</v>
      </c>
      <c r="E33" s="21">
        <v>50128610.428003103</v>
      </c>
      <c r="F33" s="14">
        <f t="shared" si="1"/>
        <v>1.0820745913733014</v>
      </c>
      <c r="G33" s="16">
        <f t="shared" si="2"/>
        <v>-5.0248490402855532</v>
      </c>
      <c r="H33" s="23">
        <f t="shared" si="3"/>
        <v>-3.9427744489122514</v>
      </c>
    </row>
    <row r="34" spans="1:8" x14ac:dyDescent="0.35">
      <c r="A34" s="3">
        <f>A33+1</f>
        <v>2050</v>
      </c>
      <c r="B34" s="5">
        <v>52.106721423079136</v>
      </c>
      <c r="C34" s="5">
        <v>-262.63163000000105</v>
      </c>
      <c r="D34" s="7">
        <f t="shared" si="0"/>
        <v>-210.52490857692192</v>
      </c>
      <c r="E34" s="21">
        <v>50128610.428003103</v>
      </c>
      <c r="F34" s="14">
        <f t="shared" si="1"/>
        <v>1.0394607187030864</v>
      </c>
      <c r="G34" s="16">
        <f t="shared" si="2"/>
        <v>-5.2391563970679798</v>
      </c>
      <c r="H34" s="23">
        <f t="shared" si="3"/>
        <v>-4.1996956783648933</v>
      </c>
    </row>
    <row r="35" spans="1:8" x14ac:dyDescent="0.35">
      <c r="A35" s="3">
        <f t="shared" si="4"/>
        <v>2051</v>
      </c>
      <c r="B35" s="5">
        <v>67.233076237477633</v>
      </c>
      <c r="C35" s="5">
        <v>-287.72684000000049</v>
      </c>
      <c r="D35" s="7">
        <f t="shared" si="0"/>
        <v>-220.49376376252286</v>
      </c>
      <c r="E35" s="21">
        <v>50128610.428003103</v>
      </c>
      <c r="F35" s="14">
        <f t="shared" si="1"/>
        <v>1.3412116486659991</v>
      </c>
      <c r="G35" s="16">
        <f t="shared" si="2"/>
        <v>-5.7397729069958228</v>
      </c>
      <c r="H35" s="23">
        <f t="shared" si="3"/>
        <v>-4.3985612583298241</v>
      </c>
    </row>
    <row r="36" spans="1:8" x14ac:dyDescent="0.35">
      <c r="A36" s="3">
        <f t="shared" si="4"/>
        <v>2052</v>
      </c>
      <c r="B36" s="5">
        <v>45.69929906525585</v>
      </c>
      <c r="C36" s="5">
        <v>-247.29340999999997</v>
      </c>
      <c r="D36" s="7">
        <f t="shared" si="0"/>
        <v>-201.59411093474412</v>
      </c>
      <c r="E36" s="21">
        <v>50245691.318243437</v>
      </c>
      <c r="F36" s="14">
        <f t="shared" si="1"/>
        <v>0.9095167738027149</v>
      </c>
      <c r="G36" s="16">
        <f t="shared" si="2"/>
        <v>-4.9216838998931545</v>
      </c>
      <c r="H36" s="23">
        <f t="shared" si="3"/>
        <v>-4.0121671260904392</v>
      </c>
    </row>
    <row r="37" spans="1:8" ht="15" thickBot="1" x14ac:dyDescent="0.4">
      <c r="A37" s="4">
        <f t="shared" si="4"/>
        <v>2053</v>
      </c>
      <c r="B37" s="6">
        <v>23.851879624986736</v>
      </c>
      <c r="C37" s="6">
        <v>-136.88694000000137</v>
      </c>
      <c r="D37" s="8">
        <f t="shared" si="0"/>
        <v>-113.03506037501464</v>
      </c>
      <c r="E37" s="24">
        <v>50128610.428003103</v>
      </c>
      <c r="F37" s="25">
        <f t="shared" si="1"/>
        <v>0.47581370042650289</v>
      </c>
      <c r="G37" s="26">
        <f t="shared" si="2"/>
        <v>-2.7307148319342383</v>
      </c>
      <c r="H37" s="27">
        <f t="shared" si="3"/>
        <v>-2.2549011315077352</v>
      </c>
    </row>
    <row r="39" spans="1:8" x14ac:dyDescent="0.35">
      <c r="A39" s="11" t="s">
        <v>11</v>
      </c>
    </row>
  </sheetData>
  <mergeCells count="3">
    <mergeCell ref="B3:D3"/>
    <mergeCell ref="F3:H3"/>
    <mergeCell ref="A1:C1"/>
  </mergeCells>
  <pageMargins left="0.7" right="0.7" top="0.75" bottom="0.75" header="0.3" footer="0.3"/>
  <pageSetup scale="62" orientation="portrait" r:id="rId1"/>
  <ignoredErrors>
    <ignoredError sqref="D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9030-240E-4912-BA2C-2505B715103D}">
  <sheetPr>
    <pageSetUpPr fitToPage="1"/>
  </sheetPr>
  <dimension ref="A1:H39"/>
  <sheetViews>
    <sheetView tabSelected="1" zoomScale="70" zoomScaleNormal="70" workbookViewId="0">
      <selection activeCell="O7" sqref="O7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7" customWidth="1"/>
    <col min="5" max="7" width="14.6328125" customWidth="1"/>
    <col min="8" max="8" width="26.54296875" bestFit="1" customWidth="1"/>
  </cols>
  <sheetData>
    <row r="1" spans="1:8" x14ac:dyDescent="0.35">
      <c r="A1" s="34" t="s">
        <v>13</v>
      </c>
      <c r="B1" s="34"/>
      <c r="C1" s="34"/>
    </row>
    <row r="2" spans="1:8" ht="15" thickBot="1" x14ac:dyDescent="0.4">
      <c r="A2" s="12" t="s">
        <v>4</v>
      </c>
    </row>
    <row r="3" spans="1:8" x14ac:dyDescent="0.35">
      <c r="A3" s="2"/>
      <c r="B3" s="28" t="s">
        <v>1</v>
      </c>
      <c r="C3" s="28"/>
      <c r="D3" s="29"/>
      <c r="E3" s="19" t="s">
        <v>6</v>
      </c>
      <c r="F3" s="30" t="s">
        <v>12</v>
      </c>
      <c r="G3" s="31"/>
      <c r="H3" s="32"/>
    </row>
    <row r="4" spans="1:8" x14ac:dyDescent="0.35">
      <c r="A4" s="3" t="s">
        <v>2</v>
      </c>
      <c r="B4" s="9" t="s">
        <v>10</v>
      </c>
      <c r="C4" s="9" t="s">
        <v>9</v>
      </c>
      <c r="D4" s="10" t="s">
        <v>3</v>
      </c>
      <c r="E4" s="20" t="s">
        <v>7</v>
      </c>
      <c r="F4" s="13" t="s">
        <v>8</v>
      </c>
      <c r="G4" s="17" t="s">
        <v>9</v>
      </c>
      <c r="H4" s="18" t="s">
        <v>3</v>
      </c>
    </row>
    <row r="5" spans="1:8" x14ac:dyDescent="0.35">
      <c r="A5" s="3">
        <v>2021</v>
      </c>
      <c r="B5" s="5">
        <v>0</v>
      </c>
      <c r="C5" s="5">
        <v>0</v>
      </c>
      <c r="D5" s="7">
        <f t="shared" ref="D5:D37" si="0">SUM(B5:C5)</f>
        <v>0</v>
      </c>
      <c r="E5" s="21">
        <v>39857384.1418484</v>
      </c>
      <c r="F5" s="14">
        <f t="shared" ref="F5:F37" si="1">(B5/E5)*1000000</f>
        <v>0</v>
      </c>
      <c r="G5" s="15">
        <f t="shared" ref="G5:G37" si="2">(C5/E5)*1000000</f>
        <v>0</v>
      </c>
      <c r="H5" s="22">
        <f t="shared" ref="H5:H37" si="3">(D5/E5)*1000000</f>
        <v>0</v>
      </c>
    </row>
    <row r="6" spans="1:8" x14ac:dyDescent="0.35">
      <c r="A6" s="3">
        <f t="shared" ref="A6:A37" si="4">A5+1</f>
        <v>2022</v>
      </c>
      <c r="B6" s="5">
        <v>29.507233956865488</v>
      </c>
      <c r="C6" s="5">
        <v>-8.9243415000003896</v>
      </c>
      <c r="D6" s="7">
        <f t="shared" si="0"/>
        <v>20.582892456865096</v>
      </c>
      <c r="E6" s="21">
        <v>40227759.780957602</v>
      </c>
      <c r="F6" s="14">
        <f t="shared" si="1"/>
        <v>0.73350427957047626</v>
      </c>
      <c r="G6" s="16">
        <f t="shared" si="2"/>
        <v>-0.22184535128463348</v>
      </c>
      <c r="H6" s="23">
        <f t="shared" si="3"/>
        <v>0.51165892828584281</v>
      </c>
    </row>
    <row r="7" spans="1:8" x14ac:dyDescent="0.35">
      <c r="A7" s="3">
        <f t="shared" si="4"/>
        <v>2023</v>
      </c>
      <c r="B7" s="5">
        <v>83.202404122277457</v>
      </c>
      <c r="C7" s="5">
        <v>-28.991720099999569</v>
      </c>
      <c r="D7" s="7">
        <f t="shared" si="0"/>
        <v>54.210684022277889</v>
      </c>
      <c r="E7" s="21">
        <v>40513294.213399097</v>
      </c>
      <c r="F7" s="14">
        <f t="shared" si="1"/>
        <v>2.0537062151504739</v>
      </c>
      <c r="G7" s="16">
        <f t="shared" si="2"/>
        <v>-0.71561004018308239</v>
      </c>
      <c r="H7" s="23">
        <f t="shared" si="3"/>
        <v>1.3380961749673914</v>
      </c>
    </row>
    <row r="8" spans="1:8" x14ac:dyDescent="0.35">
      <c r="A8" s="3">
        <f t="shared" si="4"/>
        <v>2024</v>
      </c>
      <c r="B8" s="5">
        <v>133.67314255116875</v>
      </c>
      <c r="C8" s="5">
        <v>-61.607664899999982</v>
      </c>
      <c r="D8" s="7">
        <f t="shared" si="0"/>
        <v>72.065477651168777</v>
      </c>
      <c r="E8" s="21">
        <v>40703717.678320304</v>
      </c>
      <c r="F8" s="14">
        <f t="shared" si="1"/>
        <v>3.2840524201642154</v>
      </c>
      <c r="G8" s="16">
        <f t="shared" si="2"/>
        <v>-1.5135635861786056</v>
      </c>
      <c r="H8" s="23">
        <f t="shared" si="3"/>
        <v>1.7704888339856102</v>
      </c>
    </row>
    <row r="9" spans="1:8" x14ac:dyDescent="0.35">
      <c r="A9" s="3">
        <f t="shared" si="4"/>
        <v>2025</v>
      </c>
      <c r="B9" s="5">
        <v>126.89106614161778</v>
      </c>
      <c r="C9" s="5">
        <v>-67.611919199999221</v>
      </c>
      <c r="D9" s="7">
        <f t="shared" si="0"/>
        <v>59.279146941618563</v>
      </c>
      <c r="E9" s="21">
        <v>41205630.937237099</v>
      </c>
      <c r="F9" s="14">
        <f t="shared" si="1"/>
        <v>3.0794593664854588</v>
      </c>
      <c r="G9" s="16">
        <f t="shared" si="2"/>
        <v>-1.6408417408529239</v>
      </c>
      <c r="H9" s="23">
        <f t="shared" si="3"/>
        <v>1.4386176256325349</v>
      </c>
    </row>
    <row r="10" spans="1:8" x14ac:dyDescent="0.35">
      <c r="A10" s="3">
        <f t="shared" si="4"/>
        <v>2026</v>
      </c>
      <c r="B10" s="5">
        <v>120.80613416231338</v>
      </c>
      <c r="C10" s="5">
        <v>-76.125903300000772</v>
      </c>
      <c r="D10" s="7">
        <f t="shared" si="0"/>
        <v>44.680230862312612</v>
      </c>
      <c r="E10" s="21">
        <v>41188409.277135298</v>
      </c>
      <c r="F10" s="14">
        <f t="shared" si="1"/>
        <v>2.9330128616881508</v>
      </c>
      <c r="G10" s="16">
        <f t="shared" si="2"/>
        <v>-1.8482360604846213</v>
      </c>
      <c r="H10" s="23">
        <f t="shared" si="3"/>
        <v>1.0847768012035297</v>
      </c>
    </row>
    <row r="11" spans="1:8" x14ac:dyDescent="0.35">
      <c r="A11" s="3">
        <f t="shared" si="4"/>
        <v>2027</v>
      </c>
      <c r="B11" s="5">
        <v>96.241605099006122</v>
      </c>
      <c r="C11" s="5">
        <v>-84.47572869999938</v>
      </c>
      <c r="D11" s="7">
        <f t="shared" si="0"/>
        <v>11.765876399006743</v>
      </c>
      <c r="E11" s="21">
        <v>41513413.401035897</v>
      </c>
      <c r="F11" s="14">
        <f t="shared" si="1"/>
        <v>2.3183255052836627</v>
      </c>
      <c r="G11" s="16">
        <f t="shared" si="2"/>
        <v>-2.0349020179075765</v>
      </c>
      <c r="H11" s="23">
        <f t="shared" si="3"/>
        <v>0.28342348737608614</v>
      </c>
    </row>
    <row r="12" spans="1:8" x14ac:dyDescent="0.35">
      <c r="A12" s="3">
        <f t="shared" si="4"/>
        <v>2028</v>
      </c>
      <c r="B12" s="5">
        <v>72.554145933920012</v>
      </c>
      <c r="C12" s="5">
        <v>-88.262937899999329</v>
      </c>
      <c r="D12" s="7">
        <f t="shared" si="0"/>
        <v>-15.708791966079318</v>
      </c>
      <c r="E12" s="21">
        <v>42152270.030851804</v>
      </c>
      <c r="F12" s="14">
        <f t="shared" si="1"/>
        <v>1.7212393515418427</v>
      </c>
      <c r="G12" s="16">
        <f t="shared" si="2"/>
        <v>-2.0939071095198076</v>
      </c>
      <c r="H12" s="23">
        <f t="shared" si="3"/>
        <v>-0.37266775797796525</v>
      </c>
    </row>
    <row r="13" spans="1:8" x14ac:dyDescent="0.35">
      <c r="A13" s="3">
        <f t="shared" si="4"/>
        <v>2029</v>
      </c>
      <c r="B13" s="5">
        <v>74.609609452297065</v>
      </c>
      <c r="C13" s="5">
        <v>-103.01434669999921</v>
      </c>
      <c r="D13" s="7">
        <f t="shared" si="0"/>
        <v>-28.404737247702144</v>
      </c>
      <c r="E13" s="21">
        <v>42481080.855774999</v>
      </c>
      <c r="F13" s="14">
        <f t="shared" si="1"/>
        <v>1.7563020513908232</v>
      </c>
      <c r="G13" s="16">
        <f t="shared" si="2"/>
        <v>-2.4249464614550913</v>
      </c>
      <c r="H13" s="23">
        <f t="shared" si="3"/>
        <v>-0.668644410064268</v>
      </c>
    </row>
    <row r="14" spans="1:8" x14ac:dyDescent="0.35">
      <c r="A14" s="3">
        <f t="shared" si="4"/>
        <v>2030</v>
      </c>
      <c r="B14" s="5">
        <v>69.303297838295435</v>
      </c>
      <c r="C14" s="5">
        <v>-101.39990989999929</v>
      </c>
      <c r="D14" s="7">
        <f t="shared" si="0"/>
        <v>-32.096612061703851</v>
      </c>
      <c r="E14" s="21">
        <v>42694825.836045697</v>
      </c>
      <c r="F14" s="14">
        <f t="shared" si="1"/>
        <v>1.6232247463528748</v>
      </c>
      <c r="G14" s="16">
        <f t="shared" si="2"/>
        <v>-2.3749929391769764</v>
      </c>
      <c r="H14" s="23">
        <f t="shared" si="3"/>
        <v>-0.7517681928241019</v>
      </c>
    </row>
    <row r="15" spans="1:8" x14ac:dyDescent="0.35">
      <c r="A15" s="3">
        <f t="shared" si="4"/>
        <v>2031</v>
      </c>
      <c r="B15" s="5">
        <v>71.582154412050002</v>
      </c>
      <c r="C15" s="5">
        <v>-122.93374460000074</v>
      </c>
      <c r="D15" s="7">
        <f t="shared" si="0"/>
        <v>-51.351590187950734</v>
      </c>
      <c r="E15" s="21">
        <v>43306945.805931501</v>
      </c>
      <c r="F15" s="14">
        <f t="shared" si="1"/>
        <v>1.6529023942908903</v>
      </c>
      <c r="G15" s="16">
        <f t="shared" si="2"/>
        <v>-2.838661150359008</v>
      </c>
      <c r="H15" s="23">
        <f t="shared" si="3"/>
        <v>-1.185758756068118</v>
      </c>
    </row>
    <row r="16" spans="1:8" x14ac:dyDescent="0.35">
      <c r="A16" s="3">
        <f t="shared" si="4"/>
        <v>2032</v>
      </c>
      <c r="B16" s="5">
        <v>65.639773137572135</v>
      </c>
      <c r="C16" s="5">
        <v>-120.42194880000041</v>
      </c>
      <c r="D16" s="7">
        <f t="shared" si="0"/>
        <v>-54.782175662428273</v>
      </c>
      <c r="E16" s="21">
        <v>43305627.367314503</v>
      </c>
      <c r="F16" s="14">
        <f t="shared" si="1"/>
        <v>1.515733107404758</v>
      </c>
      <c r="G16" s="16">
        <f t="shared" si="2"/>
        <v>-2.7807459704622701</v>
      </c>
      <c r="H16" s="23">
        <f t="shared" si="3"/>
        <v>-1.2650128630575121</v>
      </c>
    </row>
    <row r="17" spans="1:8" x14ac:dyDescent="0.35">
      <c r="A17" s="3">
        <f t="shared" si="4"/>
        <v>2033</v>
      </c>
      <c r="B17" s="5">
        <v>67.444685361955777</v>
      </c>
      <c r="C17" s="5">
        <v>-125.15729809999969</v>
      </c>
      <c r="D17" s="7">
        <f t="shared" si="0"/>
        <v>-57.712612738043916</v>
      </c>
      <c r="E17" s="21">
        <v>44128573.295919202</v>
      </c>
      <c r="F17" s="14">
        <f t="shared" si="1"/>
        <v>1.5283676838968356</v>
      </c>
      <c r="G17" s="16">
        <f t="shared" si="2"/>
        <v>-2.8361963406501891</v>
      </c>
      <c r="H17" s="23">
        <f t="shared" si="3"/>
        <v>-1.3078286567533535</v>
      </c>
    </row>
    <row r="18" spans="1:8" x14ac:dyDescent="0.35">
      <c r="A18" s="3">
        <f t="shared" si="4"/>
        <v>2034</v>
      </c>
      <c r="B18" s="5">
        <v>57.447172446682501</v>
      </c>
      <c r="C18" s="5">
        <v>-165.55736380000099</v>
      </c>
      <c r="D18" s="7">
        <f t="shared" si="0"/>
        <v>-108.11019135331848</v>
      </c>
      <c r="E18" s="21">
        <v>44458159.435940698</v>
      </c>
      <c r="F18" s="14">
        <f t="shared" si="1"/>
        <v>1.2921626350604447</v>
      </c>
      <c r="G18" s="16">
        <f t="shared" si="2"/>
        <v>-3.7238915398319823</v>
      </c>
      <c r="H18" s="23">
        <f t="shared" si="3"/>
        <v>-2.4317289047715378</v>
      </c>
    </row>
    <row r="19" spans="1:8" x14ac:dyDescent="0.35">
      <c r="A19" s="3">
        <f t="shared" si="4"/>
        <v>2035</v>
      </c>
      <c r="B19" s="5">
        <v>44.090994224127272</v>
      </c>
      <c r="C19" s="5">
        <v>-185.15414000000106</v>
      </c>
      <c r="D19" s="7">
        <f t="shared" si="0"/>
        <v>-141.06314577587381</v>
      </c>
      <c r="E19" s="21">
        <v>44917812.881529197</v>
      </c>
      <c r="F19" s="14">
        <f t="shared" si="1"/>
        <v>0.9815926332036099</v>
      </c>
      <c r="G19" s="16">
        <f t="shared" si="2"/>
        <v>-4.1220649030340235</v>
      </c>
      <c r="H19" s="23">
        <f t="shared" si="3"/>
        <v>-3.1404722698304139</v>
      </c>
    </row>
    <row r="20" spans="1:8" x14ac:dyDescent="0.35">
      <c r="A20" s="3">
        <f t="shared" si="4"/>
        <v>2036</v>
      </c>
      <c r="B20" s="5">
        <v>60.045659723809983</v>
      </c>
      <c r="C20" s="5">
        <v>-180.77122000000014</v>
      </c>
      <c r="D20" s="7">
        <f t="shared" si="0"/>
        <v>-120.72556027619015</v>
      </c>
      <c r="E20" s="21">
        <v>45464126.247691497</v>
      </c>
      <c r="F20" s="14">
        <f t="shared" si="1"/>
        <v>1.3207261346380517</v>
      </c>
      <c r="G20" s="16">
        <f t="shared" si="2"/>
        <v>-3.9761287617218657</v>
      </c>
      <c r="H20" s="23">
        <f t="shared" si="3"/>
        <v>-2.6554026270838134</v>
      </c>
    </row>
    <row r="21" spans="1:8" x14ac:dyDescent="0.35">
      <c r="A21" s="3">
        <f t="shared" si="4"/>
        <v>2037</v>
      </c>
      <c r="B21" s="5">
        <v>70.766175562267463</v>
      </c>
      <c r="C21" s="5">
        <v>-192.35513999999952</v>
      </c>
      <c r="D21" s="7">
        <f t="shared" si="0"/>
        <v>-121.58896443773206</v>
      </c>
      <c r="E21" s="21">
        <v>45732122.204593398</v>
      </c>
      <c r="F21" s="14">
        <f t="shared" si="1"/>
        <v>1.5474063339041724</v>
      </c>
      <c r="G21" s="16">
        <f t="shared" si="2"/>
        <v>-4.2061275691395554</v>
      </c>
      <c r="H21" s="23">
        <f t="shared" si="3"/>
        <v>-2.6587212352353835</v>
      </c>
    </row>
    <row r="22" spans="1:8" x14ac:dyDescent="0.35">
      <c r="A22" s="3">
        <f t="shared" si="4"/>
        <v>2038</v>
      </c>
      <c r="B22" s="5">
        <v>55.492694945301025</v>
      </c>
      <c r="C22" s="5">
        <v>-218.01226999999892</v>
      </c>
      <c r="D22" s="7">
        <f t="shared" si="0"/>
        <v>-162.5195750546979</v>
      </c>
      <c r="E22" s="21">
        <v>46200854.007311799</v>
      </c>
      <c r="F22" s="14">
        <f t="shared" si="1"/>
        <v>1.2011183805502532</v>
      </c>
      <c r="G22" s="16">
        <f t="shared" si="2"/>
        <v>-4.7187930761084216</v>
      </c>
      <c r="H22" s="23">
        <f t="shared" si="3"/>
        <v>-3.5176746955581679</v>
      </c>
    </row>
    <row r="23" spans="1:8" x14ac:dyDescent="0.35">
      <c r="A23" s="3">
        <f t="shared" si="4"/>
        <v>2039</v>
      </c>
      <c r="B23" s="5">
        <v>43.038818437732971</v>
      </c>
      <c r="C23" s="5">
        <v>-243.23970999999969</v>
      </c>
      <c r="D23" s="7">
        <f t="shared" si="0"/>
        <v>-200.20089156226672</v>
      </c>
      <c r="E23" s="21">
        <v>46789935.528389201</v>
      </c>
      <c r="F23" s="14">
        <f t="shared" si="1"/>
        <v>0.91983068477663776</v>
      </c>
      <c r="G23" s="16">
        <f t="shared" si="2"/>
        <v>-5.1985476631489922</v>
      </c>
      <c r="H23" s="23">
        <f t="shared" si="3"/>
        <v>-4.2787169783723549</v>
      </c>
    </row>
    <row r="24" spans="1:8" x14ac:dyDescent="0.35">
      <c r="A24" s="3">
        <f t="shared" si="4"/>
        <v>2040</v>
      </c>
      <c r="B24" s="5">
        <v>41.359097340869553</v>
      </c>
      <c r="C24" s="5">
        <v>-259.14979999999991</v>
      </c>
      <c r="D24" s="7">
        <f t="shared" si="0"/>
        <v>-217.79070265913037</v>
      </c>
      <c r="E24" s="21">
        <v>47259983.554556601</v>
      </c>
      <c r="F24" s="14">
        <f t="shared" si="1"/>
        <v>0.87513990124700092</v>
      </c>
      <c r="G24" s="16">
        <f t="shared" si="2"/>
        <v>-5.4834932327227568</v>
      </c>
      <c r="H24" s="23">
        <f t="shared" si="3"/>
        <v>-4.6083533314757563</v>
      </c>
    </row>
    <row r="25" spans="1:8" x14ac:dyDescent="0.35">
      <c r="A25" s="3">
        <f t="shared" si="4"/>
        <v>2041</v>
      </c>
      <c r="B25" s="5">
        <v>39.315514494529538</v>
      </c>
      <c r="C25" s="5">
        <v>-272.36582999999956</v>
      </c>
      <c r="D25" s="7">
        <f t="shared" si="0"/>
        <v>-233.05031550547002</v>
      </c>
      <c r="E25" s="21">
        <v>47721195.9813499</v>
      </c>
      <c r="F25" s="14">
        <f t="shared" si="1"/>
        <v>0.82385853258779562</v>
      </c>
      <c r="G25" s="16">
        <f t="shared" si="2"/>
        <v>-5.7074393128463052</v>
      </c>
      <c r="H25" s="23">
        <f t="shared" si="3"/>
        <v>-4.8835807802585105</v>
      </c>
    </row>
    <row r="26" spans="1:8" x14ac:dyDescent="0.35">
      <c r="A26" s="3">
        <f t="shared" si="4"/>
        <v>2042</v>
      </c>
      <c r="B26" s="5">
        <v>38.050022839586518</v>
      </c>
      <c r="C26" s="5">
        <v>-273.82714000000055</v>
      </c>
      <c r="D26" s="7">
        <f t="shared" si="0"/>
        <v>-235.77711716041404</v>
      </c>
      <c r="E26" s="21">
        <v>48407906.312412798</v>
      </c>
      <c r="F26" s="14">
        <f t="shared" si="1"/>
        <v>0.78602909603280435</v>
      </c>
      <c r="G26" s="16">
        <f t="shared" si="2"/>
        <v>-5.6566615013834127</v>
      </c>
      <c r="H26" s="23">
        <f t="shared" si="3"/>
        <v>-4.8706324053506078</v>
      </c>
    </row>
    <row r="27" spans="1:8" x14ac:dyDescent="0.35">
      <c r="A27" s="3">
        <f t="shared" si="4"/>
        <v>2043</v>
      </c>
      <c r="B27" s="5">
        <v>36.037606151389042</v>
      </c>
      <c r="C27" s="5">
        <v>-290.35895000000045</v>
      </c>
      <c r="D27" s="7">
        <f t="shared" si="0"/>
        <v>-254.32134384861141</v>
      </c>
      <c r="E27" s="21">
        <v>48611412.860689104</v>
      </c>
      <c r="F27" s="14">
        <f t="shared" si="1"/>
        <v>0.74134043901718805</v>
      </c>
      <c r="G27" s="16">
        <f t="shared" si="2"/>
        <v>-5.9730613227003495</v>
      </c>
      <c r="H27" s="23">
        <f t="shared" si="3"/>
        <v>-5.2317208836831615</v>
      </c>
    </row>
    <row r="28" spans="1:8" x14ac:dyDescent="0.35">
      <c r="A28" s="3">
        <f t="shared" si="4"/>
        <v>2044</v>
      </c>
      <c r="B28" s="5">
        <v>36.862381605894512</v>
      </c>
      <c r="C28" s="5">
        <v>-287.42786999999879</v>
      </c>
      <c r="D28" s="7">
        <f t="shared" si="0"/>
        <v>-250.56548839410428</v>
      </c>
      <c r="E28" s="21">
        <v>49059788.510862097</v>
      </c>
      <c r="F28" s="14">
        <f t="shared" si="1"/>
        <v>0.75137669208934699</v>
      </c>
      <c r="G28" s="16">
        <f t="shared" si="2"/>
        <v>-5.8587262343448696</v>
      </c>
      <c r="H28" s="23">
        <f t="shared" si="3"/>
        <v>-5.1073495422555224</v>
      </c>
    </row>
    <row r="29" spans="1:8" x14ac:dyDescent="0.35">
      <c r="A29" s="3">
        <f t="shared" si="4"/>
        <v>2045</v>
      </c>
      <c r="B29" s="5">
        <v>33.001794911050737</v>
      </c>
      <c r="C29" s="5">
        <v>-304.87874999999792</v>
      </c>
      <c r="D29" s="7">
        <f t="shared" si="0"/>
        <v>-271.87695508894717</v>
      </c>
      <c r="E29" s="21">
        <v>49806440.149630703</v>
      </c>
      <c r="F29" s="14">
        <f t="shared" si="1"/>
        <v>0.66260095706308841</v>
      </c>
      <c r="G29" s="16">
        <f t="shared" si="2"/>
        <v>-6.121271648486978</v>
      </c>
      <c r="H29" s="23">
        <f t="shared" si="3"/>
        <v>-5.4586706914238885</v>
      </c>
    </row>
    <row r="30" spans="1:8" x14ac:dyDescent="0.35">
      <c r="A30" s="3">
        <f>A29+1</f>
        <v>2046</v>
      </c>
      <c r="B30" s="5">
        <v>47.742666851171883</v>
      </c>
      <c r="C30" s="5">
        <v>-296.44945999999868</v>
      </c>
      <c r="D30" s="7">
        <f t="shared" si="0"/>
        <v>-248.70679314882679</v>
      </c>
      <c r="E30" s="21">
        <v>50128610.428003103</v>
      </c>
      <c r="F30" s="14">
        <f t="shared" si="1"/>
        <v>0.95240355644292163</v>
      </c>
      <c r="G30" s="16">
        <f t="shared" si="2"/>
        <v>-5.9137777302997927</v>
      </c>
      <c r="H30" s="23">
        <f t="shared" si="3"/>
        <v>-4.9613741738568704</v>
      </c>
    </row>
    <row r="31" spans="1:8" x14ac:dyDescent="0.35">
      <c r="A31" s="3">
        <f t="shared" si="4"/>
        <v>2047</v>
      </c>
      <c r="B31" s="5">
        <v>61.658422288711989</v>
      </c>
      <c r="C31" s="5">
        <v>-288.3695399999994</v>
      </c>
      <c r="D31" s="7">
        <f t="shared" si="0"/>
        <v>-226.71111771128741</v>
      </c>
      <c r="E31" s="21">
        <v>50128610.428003103</v>
      </c>
      <c r="F31" s="14">
        <f t="shared" si="1"/>
        <v>1.2300046173685286</v>
      </c>
      <c r="G31" s="16">
        <f t="shared" si="2"/>
        <v>-5.752593928654143</v>
      </c>
      <c r="H31" s="23">
        <f t="shared" si="3"/>
        <v>-4.5225893112856141</v>
      </c>
    </row>
    <row r="32" spans="1:8" x14ac:dyDescent="0.35">
      <c r="A32" s="3">
        <f t="shared" si="4"/>
        <v>2048</v>
      </c>
      <c r="B32" s="5">
        <v>56.137764594755502</v>
      </c>
      <c r="C32" s="5">
        <v>-319.53210999999993</v>
      </c>
      <c r="D32" s="7">
        <f t="shared" si="0"/>
        <v>-263.39434540524445</v>
      </c>
      <c r="E32" s="21">
        <v>50245691.318243437</v>
      </c>
      <c r="F32" s="14">
        <f t="shared" si="1"/>
        <v>1.1172652444802316</v>
      </c>
      <c r="G32" s="16">
        <f t="shared" si="2"/>
        <v>-6.3593932458041982</v>
      </c>
      <c r="H32" s="23">
        <f t="shared" si="3"/>
        <v>-5.2421280013239668</v>
      </c>
    </row>
    <row r="33" spans="1:8" x14ac:dyDescent="0.35">
      <c r="A33" s="3">
        <f t="shared" si="4"/>
        <v>2049</v>
      </c>
      <c r="B33" s="5">
        <v>54.588195644992716</v>
      </c>
      <c r="C33" s="5">
        <v>-306.3471299999992</v>
      </c>
      <c r="D33" s="7">
        <f t="shared" si="0"/>
        <v>-251.75893435500649</v>
      </c>
      <c r="E33" s="21">
        <v>50128610.428003103</v>
      </c>
      <c r="F33" s="14">
        <f t="shared" si="1"/>
        <v>1.0889628732756249</v>
      </c>
      <c r="G33" s="16">
        <f t="shared" si="2"/>
        <v>-6.111223259220167</v>
      </c>
      <c r="H33" s="23">
        <f t="shared" si="3"/>
        <v>-5.0222603859445423</v>
      </c>
    </row>
    <row r="34" spans="1:8" x14ac:dyDescent="0.35">
      <c r="A34" s="3">
        <f>A33+1</f>
        <v>2050</v>
      </c>
      <c r="B34" s="5">
        <v>52.465041423079185</v>
      </c>
      <c r="C34" s="5">
        <v>-321.20182000000113</v>
      </c>
      <c r="D34" s="7">
        <f t="shared" si="0"/>
        <v>-268.73677857692195</v>
      </c>
      <c r="E34" s="21">
        <v>50128610.428003103</v>
      </c>
      <c r="F34" s="14">
        <f t="shared" si="1"/>
        <v>1.0466087325207583</v>
      </c>
      <c r="G34" s="16">
        <f t="shared" si="2"/>
        <v>-6.4075548326105149</v>
      </c>
      <c r="H34" s="23">
        <f t="shared" si="3"/>
        <v>-5.3609461000897571</v>
      </c>
    </row>
    <row r="35" spans="1:8" x14ac:dyDescent="0.35">
      <c r="A35" s="3">
        <f t="shared" si="4"/>
        <v>2051</v>
      </c>
      <c r="B35" s="5">
        <v>67.334896237477608</v>
      </c>
      <c r="C35" s="5">
        <v>-351.79338000000052</v>
      </c>
      <c r="D35" s="7">
        <f t="shared" si="0"/>
        <v>-284.45848376252292</v>
      </c>
      <c r="E35" s="21">
        <v>50128610.428003103</v>
      </c>
      <c r="F35" s="14">
        <f t="shared" si="1"/>
        <v>1.3432428240592651</v>
      </c>
      <c r="G35" s="16">
        <f t="shared" si="2"/>
        <v>-7.0178163128072644</v>
      </c>
      <c r="H35" s="23">
        <f t="shared" si="3"/>
        <v>-5.6745734887479999</v>
      </c>
    </row>
    <row r="36" spans="1:8" x14ac:dyDescent="0.35">
      <c r="A36" s="3">
        <f t="shared" si="4"/>
        <v>2052</v>
      </c>
      <c r="B36" s="5">
        <v>45.815739065255862</v>
      </c>
      <c r="C36" s="5">
        <v>-300.88242000000002</v>
      </c>
      <c r="D36" s="7">
        <f t="shared" si="0"/>
        <v>-255.06668093474417</v>
      </c>
      <c r="E36" s="21">
        <v>50245691.318243437</v>
      </c>
      <c r="F36" s="14">
        <f t="shared" si="1"/>
        <v>0.91183418643940273</v>
      </c>
      <c r="G36" s="16">
        <f t="shared" si="2"/>
        <v>-5.9882233104185438</v>
      </c>
      <c r="H36" s="23">
        <f t="shared" si="3"/>
        <v>-5.0763891239791423</v>
      </c>
    </row>
    <row r="37" spans="1:8" ht="15" thickBot="1" x14ac:dyDescent="0.4">
      <c r="A37" s="4">
        <f t="shared" si="4"/>
        <v>2053</v>
      </c>
      <c r="B37" s="6">
        <v>23.989379624986896</v>
      </c>
      <c r="C37" s="6">
        <v>-164.73264999999958</v>
      </c>
      <c r="D37" s="8">
        <f t="shared" si="0"/>
        <v>-140.74327037501268</v>
      </c>
      <c r="E37" s="24">
        <v>50128610.428003103</v>
      </c>
      <c r="F37" s="25">
        <f t="shared" si="1"/>
        <v>0.47855664500099182</v>
      </c>
      <c r="G37" s="26">
        <f t="shared" si="2"/>
        <v>-3.2862002076956793</v>
      </c>
      <c r="H37" s="27">
        <f t="shared" si="3"/>
        <v>-2.807643562694687</v>
      </c>
    </row>
    <row r="39" spans="1:8" x14ac:dyDescent="0.35">
      <c r="A39" s="11" t="s">
        <v>11</v>
      </c>
    </row>
  </sheetData>
  <mergeCells count="3">
    <mergeCell ref="B3:D3"/>
    <mergeCell ref="F3:H3"/>
    <mergeCell ref="A1:C1"/>
  </mergeCells>
  <pageMargins left="0.7" right="0.7" top="0.75" bottom="0.75" header="0.3" footer="0.3"/>
  <pageSetup scale="62" orientation="portrait" r:id="rId1"/>
  <ignoredErrors>
    <ignoredError sqref="D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4866507E2D144AE4CD0A2B3FADDAD" ma:contentTypeVersion="6" ma:contentTypeDescription="Create a new document." ma:contentTypeScope="" ma:versionID="517cfc5527ea83f237b9562ab3974005">
  <xsd:schema xmlns:xsd="http://www.w3.org/2001/XMLSchema" xmlns:xs="http://www.w3.org/2001/XMLSchema" xmlns:p="http://schemas.microsoft.com/office/2006/metadata/properties" xmlns:ns2="d141e5e5-1b43-410d-a484-11a90557d3b4" xmlns:ns3="6876d069-b68e-425a-9557-1f4444bac999" targetNamespace="http://schemas.microsoft.com/office/2006/metadata/properties" ma:root="true" ma:fieldsID="e4ba467d09f1968758d9186589c8c2a8" ns2:_="" ns3:_="">
    <xsd:import namespace="d141e5e5-1b43-410d-a484-11a90557d3b4"/>
    <xsd:import namespace="6876d069-b68e-425a-9557-1f4444bac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e5e5-1b43-410d-a484-11a90557d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d069-b68e-425a-9557-1f4444bac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1DBC23-CBC3-4DA4-88B1-7D5A707A1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1e5e5-1b43-410d-a484-11a90557d3b4"/>
    <ds:schemaRef ds:uri="6876d069-b68e-425a-9557-1f4444bac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FE994C-67F5-4117-91E6-BBC4A0D22677}">
  <ds:schemaRefs>
    <ds:schemaRef ds:uri="d141e5e5-1b43-410d-a484-11a90557d3b4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6876d069-b68e-425a-9557-1f4444bac9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8AD6C0C-2D4E-45C2-AF13-E64B85D2B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Q13_Low_Fuel Bill Impact</vt:lpstr>
      <vt:lpstr>Q13_Mid_Fuel Bill Impact</vt:lpstr>
      <vt:lpstr>Q13_High_Fuel Bill Impact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Ugaz, Liliana</dc:creator>
  <cp:lastModifiedBy>Wolf, Christy</cp:lastModifiedBy>
  <cp:lastPrinted>2020-10-23T19:49:02Z</cp:lastPrinted>
  <dcterms:created xsi:type="dcterms:W3CDTF">2020-10-17T03:55:21Z</dcterms:created>
  <dcterms:modified xsi:type="dcterms:W3CDTF">2020-10-26T17:56:03Z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0x0101009BB4866507E2D144AE4CD0A2B3FADDAD</vt:lpwstr>
  </property>
</Properties>
</file>