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8_{A2D0586D-2BA7-4D25-B011-430ACB8BAEE9}" xr6:coauthVersionLast="45" xr6:coauthVersionMax="45" xr10:uidLastSave="{00000000-0000-0000-0000-000000000000}"/>
  <bookViews>
    <workbookView xWindow="30075" yWindow="2805" windowWidth="21600" windowHeight="11385" xr2:uid="{00000000-000D-0000-FFFF-FFFF00000000}"/>
  </bookViews>
  <sheets>
    <sheet name="Weighted NS Calc" sheetId="1" r:id="rId1"/>
  </sheets>
  <definedNames>
    <definedName name="_xlnm.Print_Area" localSheetId="0">'Weighted NS Calc'!$A$7:$U$72</definedName>
    <definedName name="_xlnm.Print_Titles" localSheetId="0">'Weighted NS Calc'!$7:$16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0" i="1" l="1"/>
  <c r="O20" i="1"/>
  <c r="S19" i="1" l="1"/>
  <c r="I67" i="1" l="1"/>
  <c r="I50" i="1"/>
  <c r="I60" i="1"/>
  <c r="I37" i="1"/>
  <c r="I24" i="1"/>
  <c r="I69" i="1" l="1"/>
  <c r="I26" i="1"/>
  <c r="O35" i="1"/>
  <c r="Q35" i="1" s="1"/>
  <c r="O54" i="1"/>
  <c r="Q54" i="1" s="1"/>
  <c r="O63" i="1"/>
  <c r="O57" i="1"/>
  <c r="Q57" i="1" s="1"/>
  <c r="O46" i="1"/>
  <c r="Q46" i="1" s="1"/>
  <c r="O47" i="1"/>
  <c r="Q47" i="1" s="1"/>
  <c r="O65" i="1"/>
  <c r="Q65" i="1" s="1"/>
  <c r="O64" i="1"/>
  <c r="Q64" i="1" s="1"/>
  <c r="O58" i="1"/>
  <c r="Q58" i="1" s="1"/>
  <c r="O56" i="1"/>
  <c r="Q56" i="1" s="1"/>
  <c r="O59" i="1"/>
  <c r="Q59" i="1" s="1"/>
  <c r="O33" i="1"/>
  <c r="Q33" i="1" s="1"/>
  <c r="O22" i="1"/>
  <c r="O21" i="1"/>
  <c r="Q21" i="1" s="1"/>
  <c r="Q20" i="1"/>
  <c r="O23" i="1"/>
  <c r="Q23" i="1" s="1"/>
  <c r="O34" i="1"/>
  <c r="Q34" i="1" s="1"/>
  <c r="O32" i="1"/>
  <c r="Q32" i="1" s="1"/>
  <c r="O44" i="1"/>
  <c r="Q44" i="1" s="1"/>
  <c r="O45" i="1"/>
  <c r="Q45" i="1" s="1"/>
  <c r="O48" i="1"/>
  <c r="Q48" i="1" s="1"/>
  <c r="O55" i="1"/>
  <c r="Q55" i="1" s="1"/>
  <c r="Q63" i="1" l="1"/>
  <c r="I71" i="1"/>
  <c r="S35" i="1"/>
  <c r="S59" i="1"/>
  <c r="S54" i="1"/>
  <c r="S46" i="1"/>
  <c r="S58" i="1"/>
  <c r="S22" i="1"/>
  <c r="S56" i="1"/>
  <c r="S21" i="1"/>
  <c r="S33" i="1"/>
  <c r="S47" i="1"/>
  <c r="S45" i="1"/>
  <c r="S44" i="1"/>
  <c r="S48" i="1"/>
  <c r="O66" i="1"/>
  <c r="Q66" i="1" s="1"/>
  <c r="E50" i="1"/>
  <c r="O49" i="1"/>
  <c r="Q49" i="1" s="1"/>
  <c r="O53" i="1"/>
  <c r="S32" i="1"/>
  <c r="S23" i="1"/>
  <c r="O43" i="1"/>
  <c r="S55" i="1"/>
  <c r="Q22" i="1"/>
  <c r="S57" i="1"/>
  <c r="S34" i="1"/>
  <c r="U35" i="1" l="1"/>
  <c r="U59" i="1"/>
  <c r="U54" i="1"/>
  <c r="U46" i="1"/>
  <c r="U58" i="1"/>
  <c r="U22" i="1"/>
  <c r="U56" i="1"/>
  <c r="U21" i="1"/>
  <c r="U33" i="1"/>
  <c r="U20" i="1"/>
  <c r="U47" i="1"/>
  <c r="U48" i="1"/>
  <c r="U55" i="1"/>
  <c r="U44" i="1"/>
  <c r="U23" i="1"/>
  <c r="U45" i="1"/>
  <c r="U57" i="1"/>
  <c r="U34" i="1"/>
  <c r="U32" i="1"/>
  <c r="S53" i="1"/>
  <c r="S31" i="1"/>
  <c r="K67" i="1"/>
  <c r="K60" i="1"/>
  <c r="S49" i="1"/>
  <c r="S43" i="1"/>
  <c r="K50" i="1"/>
  <c r="O67" i="1"/>
  <c r="Q43" i="1"/>
  <c r="O50" i="1"/>
  <c r="K37" i="1"/>
  <c r="O31" i="1"/>
  <c r="K24" i="1"/>
  <c r="O19" i="1"/>
  <c r="Q19" i="1" s="1"/>
  <c r="U19" i="1" s="1"/>
  <c r="E60" i="1"/>
  <c r="E24" i="1"/>
  <c r="Q53" i="1"/>
  <c r="O60" i="1"/>
  <c r="E37" i="1"/>
  <c r="O69" i="1" l="1"/>
  <c r="K69" i="1"/>
  <c r="S24" i="1"/>
  <c r="U53" i="1"/>
  <c r="S60" i="1"/>
  <c r="U49" i="1"/>
  <c r="U66" i="1"/>
  <c r="S37" i="1"/>
  <c r="U43" i="1"/>
  <c r="S50" i="1"/>
  <c r="K26" i="1"/>
  <c r="Q31" i="1"/>
  <c r="U31" i="1" s="1"/>
  <c r="O37" i="1"/>
  <c r="E26" i="1"/>
  <c r="Q50" i="1"/>
  <c r="O24" i="1"/>
  <c r="O26" i="1" s="1"/>
  <c r="Q60" i="1"/>
  <c r="Q67" i="1"/>
  <c r="Q69" i="1" l="1"/>
  <c r="K71" i="1"/>
  <c r="S26" i="1"/>
  <c r="Q24" i="1"/>
  <c r="Q26" i="1" s="1"/>
  <c r="Q37" i="1"/>
  <c r="O71" i="1"/>
  <c r="Q71" i="1" l="1"/>
  <c r="U64" i="1" l="1"/>
  <c r="U65" i="1"/>
  <c r="U63" i="1"/>
  <c r="S67" i="1"/>
  <c r="E67" i="1"/>
  <c r="E69" i="1" l="1"/>
  <c r="E71" i="1" s="1"/>
  <c r="S69" i="1"/>
  <c r="S71" i="1" s="1"/>
</calcChain>
</file>

<file path=xl/sharedStrings.xml><?xml version="1.0" encoding="utf-8"?>
<sst xmlns="http://schemas.openxmlformats.org/spreadsheetml/2006/main" count="99" uniqueCount="47">
  <si>
    <t>($)</t>
  </si>
  <si>
    <t>(%)</t>
  </si>
  <si>
    <t>(1)</t>
  </si>
  <si>
    <t>(7)=(5)x(6)</t>
  </si>
  <si>
    <t>(9)=(2)+(5)</t>
  </si>
  <si>
    <t>(10)=(8)/(9)</t>
  </si>
  <si>
    <t>STEAM PRODUCTION PLANT</t>
  </si>
  <si>
    <t>STRUCTURES AND IMPROVEMENTS</t>
  </si>
  <si>
    <t>BOILER PLANT EQUIPMENT</t>
  </si>
  <si>
    <t>TURBOGENERATOR UNITS</t>
  </si>
  <si>
    <t>ACCESSORY ELECTRIC EQUIPMENT</t>
  </si>
  <si>
    <t>TOTAL STEAM PRODUCTION PLANT</t>
  </si>
  <si>
    <t>NUCLEAR PRODUCTION PLANT</t>
  </si>
  <si>
    <t>REACTOR PLANT EQUIPMENT</t>
  </si>
  <si>
    <t>TOTAL NUCLEAR PRODUCTION PLANT</t>
  </si>
  <si>
    <t>OTHER PRODUCTION PLANT</t>
  </si>
  <si>
    <t>FUEL HOLDERS, PRODUCERS AND ACCESSORIES</t>
  </si>
  <si>
    <t>PRIME MOVERS - GENERAL</t>
  </si>
  <si>
    <t>GENERATORS</t>
  </si>
  <si>
    <t>MISCELLANEOUS POWER PLANT EQUIPMENT</t>
  </si>
  <si>
    <t>COMBINED CYCLE</t>
  </si>
  <si>
    <t>TOTAL COMBINED CYCLE</t>
  </si>
  <si>
    <t>SOLAR</t>
  </si>
  <si>
    <t>TOTAL SOLAR</t>
  </si>
  <si>
    <t>TOTAL OTHER PRODUCTION PLANT</t>
  </si>
  <si>
    <t>TOTAL PRODUCTION PLANT</t>
  </si>
  <si>
    <t>(4)=(2)x(3)</t>
  </si>
  <si>
    <t>(8)=(4)+(7)</t>
  </si>
  <si>
    <t>PRIME MOVERS - CAPITAL SPARE PARTS</t>
  </si>
  <si>
    <t>ACCOUNT</t>
  </si>
  <si>
    <t>TERMINAL RETIREMENTS</t>
  </si>
  <si>
    <t/>
  </si>
  <si>
    <t>INTERIM RETIREMENTS</t>
  </si>
  <si>
    <t>TOTAL</t>
  </si>
  <si>
    <t>ESTIMATED</t>
  </si>
  <si>
    <t>RETIREMENTS</t>
  </si>
  <si>
    <t>NET SALVAGE</t>
  </si>
  <si>
    <t>FLORIDA POWER AND LIGHT COMPANY</t>
  </si>
  <si>
    <t>SIMPLE CYCLE AND PEAKER PLANTS</t>
  </si>
  <si>
    <t>TOTAL SIMPLE CYCLE AND PEAKER PLANTS</t>
  </si>
  <si>
    <t>TABLE 4.  CALCULATION OF WEIGHTED NET SALVAGE PERCENT FOR GENERATION PLANT AS OF DECEMBER 31, 2021</t>
  </si>
  <si>
    <t>Florida Power &amp; Light Company</t>
  </si>
  <si>
    <t>Docket No. 20210015-EI</t>
  </si>
  <si>
    <t>Staff's's Second Set of Interrogatories</t>
  </si>
  <si>
    <t>Attachment No. 1 of 1</t>
  </si>
  <si>
    <t>Interrogatory No: 44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</si>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</sst>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#,##0.0000_);\(#,##0.0000\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quotePrefix="1" applyNumberFormat="1" applyFont="1" applyFill="1" applyAlignment="1">
      <alignment horizontal="centerContinuous"/>
    </xf>
    <xf numFmtId="0" fontId="3" fillId="0" borderId="0" xfId="0" applyFont="1" applyFill="1"/>
    <xf numFmtId="0" fontId="3" fillId="0" borderId="0" xfId="0" applyNumberFormat="1" applyFont="1" applyFill="1" applyAlignment="1">
      <alignment horizontal="left"/>
    </xf>
    <xf numFmtId="165" fontId="2" fillId="0" borderId="0" xfId="0" applyNumberFormat="1" applyFont="1" applyFill="1"/>
    <xf numFmtId="0" fontId="4" fillId="0" borderId="0" xfId="1" applyNumberFormat="1" applyFont="1" applyFill="1" applyAlignment="1">
      <alignment horizontal="left"/>
    </xf>
    <xf numFmtId="0" fontId="4" fillId="0" borderId="0" xfId="0" quotePrefix="1" applyNumberFormat="1" applyFont="1" applyFill="1" applyAlignment="1">
      <alignment horizontal="left"/>
    </xf>
    <xf numFmtId="0" fontId="2" fillId="0" borderId="0" xfId="1" applyNumberFormat="1" applyFont="1" applyFill="1"/>
    <xf numFmtId="2" fontId="2" fillId="0" borderId="0" xfId="0" applyNumberFormat="1" applyFont="1" applyFill="1" applyAlignment="1">
      <alignment horizontal="right" indent="1"/>
    </xf>
    <xf numFmtId="37" fontId="2" fillId="0" borderId="0" xfId="0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right"/>
    </xf>
    <xf numFmtId="0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right" indent="1"/>
    </xf>
    <xf numFmtId="43" fontId="2" fillId="0" borderId="0" xfId="0" applyNumberFormat="1" applyFont="1" applyFill="1"/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right"/>
    </xf>
    <xf numFmtId="166" fontId="2" fillId="0" borderId="0" xfId="0" applyNumberFormat="1" applyFont="1" applyFill="1"/>
    <xf numFmtId="37" fontId="4" fillId="0" borderId="0" xfId="0" applyNumberFormat="1" applyFont="1" applyFill="1" applyAlignment="1">
      <alignment horizontal="center"/>
    </xf>
    <xf numFmtId="166" fontId="2" fillId="0" borderId="1" xfId="1" applyNumberFormat="1" applyFont="1" applyFill="1" applyBorder="1" applyAlignment="1">
      <alignment horizontal="right" indent="1"/>
    </xf>
    <xf numFmtId="166" fontId="2" fillId="0" borderId="1" xfId="1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right"/>
    </xf>
    <xf numFmtId="166" fontId="2" fillId="0" borderId="1" xfId="0" applyNumberFormat="1" applyFont="1" applyFill="1" applyBorder="1"/>
    <xf numFmtId="166" fontId="4" fillId="0" borderId="0" xfId="1" applyNumberFormat="1" applyFont="1" applyFill="1"/>
    <xf numFmtId="0" fontId="4" fillId="0" borderId="0" xfId="0" applyFont="1" applyFill="1"/>
    <xf numFmtId="166" fontId="4" fillId="0" borderId="0" xfId="0" applyNumberFormat="1" applyFont="1" applyFill="1"/>
    <xf numFmtId="166" fontId="4" fillId="0" borderId="0" xfId="1" applyNumberFormat="1" applyFont="1" applyFill="1" applyAlignment="1">
      <alignment horizontal="right"/>
    </xf>
    <xf numFmtId="166" fontId="4" fillId="0" borderId="2" xfId="1" applyNumberFormat="1" applyFont="1" applyFill="1" applyBorder="1"/>
    <xf numFmtId="0" fontId="3" fillId="0" borderId="0" xfId="1" applyNumberFormat="1" applyFont="1" applyFill="1" applyAlignment="1">
      <alignment horizontal="left"/>
    </xf>
    <xf numFmtId="166" fontId="3" fillId="0" borderId="0" xfId="1" applyNumberFormat="1" applyFont="1" applyFill="1"/>
    <xf numFmtId="166" fontId="2" fillId="0" borderId="0" xfId="1" applyNumberFormat="1" applyFont="1" applyFill="1" applyBorder="1" applyAlignment="1">
      <alignment horizontal="right" indent="1"/>
    </xf>
    <xf numFmtId="166" fontId="2" fillId="0" borderId="0" xfId="1" applyNumberFormat="1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37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166" fontId="4" fillId="0" borderId="1" xfId="1" applyNumberFormat="1" applyFont="1" applyFill="1" applyBorder="1"/>
    <xf numFmtId="166" fontId="3" fillId="0" borderId="1" xfId="1" applyNumberFormat="1" applyFont="1" applyFill="1" applyBorder="1"/>
    <xf numFmtId="166" fontId="3" fillId="0" borderId="3" xfId="1" applyNumberFormat="1" applyFont="1" applyFill="1" applyBorder="1"/>
    <xf numFmtId="0" fontId="2" fillId="0" borderId="0" xfId="0" applyFont="1" applyFill="1" applyAlignment="1">
      <alignment vertical="center"/>
    </xf>
    <xf numFmtId="0" fontId="3" fillId="0" borderId="0" xfId="0" quotePrefix="1" applyNumberFormat="1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164" fontId="3" fillId="0" borderId="0" xfId="0" quotePrefix="1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6" fontId="4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right"/>
    </xf>
    <xf numFmtId="0" fontId="4" fillId="0" borderId="0" xfId="1" applyNumberFormat="1" applyFont="1" applyFill="1" applyBorder="1" applyAlignment="1">
      <alignment horizontal="left"/>
    </xf>
    <xf numFmtId="37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166" fontId="4" fillId="0" borderId="0" xfId="0" applyNumberFormat="1" applyFont="1" applyFill="1" applyBorder="1"/>
    <xf numFmtId="166" fontId="4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/>
    <xf numFmtId="0" fontId="0" fillId="0" borderId="0" xfId="0"/>
    <xf numFmtId="0" fontId="2" fillId="0" borderId="0" xfId="0" applyFont="1"/>
  </cellXfs>
  <cellStyles count="3">
    <cellStyle name="Comma" xfId="1" builtinId="3"/>
    <cellStyle name="Normal" xfId="0" builtinId="0"/>
    <cellStyle name="Normal 3" xfId="2" xr:uid="{E1119084-A9A1-4B67-BF53-9D14174D9562}"/>
  </cellStyles>
  <dxfs count="0"/>
  <tableStyles count="0" defaultTableStyle="TableStyleMedium2" defaultPivotStyle="PivotStyleLight16"/>
  <colors>
    <mruColors>
      <color rgb="FFBEF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6"/>
  <sheetViews>
    <sheetView tabSelected="1" zoomScale="80" zoomScaleNormal="80" workbookViewId="0">
      <pane ySplit="15" topLeftCell="A16" activePane="bottomLeft" state="frozen"/>
      <selection pane="bottomLeft" activeCell="A7" sqref="A7"/>
    </sheetView>
  </sheetViews>
  <sheetFormatPr defaultColWidth="9.140625" defaultRowHeight="12.75" x14ac:dyDescent="0.2"/>
  <cols>
    <col min="1" max="1" width="6.7109375" style="1" customWidth="1"/>
    <col min="2" max="2" width="2.7109375" style="1" customWidth="1"/>
    <col min="3" max="3" width="46.7109375" style="1" customWidth="1"/>
    <col min="4" max="4" width="2.140625" style="1" customWidth="1"/>
    <col min="5" max="5" width="17.28515625" style="1" customWidth="1"/>
    <col min="6" max="6" width="2.140625" style="1" customWidth="1"/>
    <col min="7" max="7" width="14.85546875" style="1" bestFit="1" customWidth="1"/>
    <col min="8" max="8" width="2.140625" style="1" customWidth="1"/>
    <col min="9" max="9" width="14.85546875" style="1" bestFit="1" customWidth="1"/>
    <col min="10" max="10" width="5.140625" style="1" customWidth="1"/>
    <col min="11" max="11" width="17.28515625" style="1" customWidth="1"/>
    <col min="12" max="12" width="2.140625" style="1" customWidth="1"/>
    <col min="13" max="13" width="14.85546875" style="1" bestFit="1" customWidth="1"/>
    <col min="14" max="14" width="2.140625" style="1" customWidth="1"/>
    <col min="15" max="15" width="16.5703125" style="1" bestFit="1" customWidth="1"/>
    <col min="16" max="16" width="5" style="1" customWidth="1"/>
    <col min="17" max="17" width="16.5703125" style="1" bestFit="1" customWidth="1"/>
    <col min="18" max="18" width="2.140625" style="1" customWidth="1"/>
    <col min="19" max="19" width="18.85546875" style="1" bestFit="1" customWidth="1"/>
    <col min="20" max="20" width="2.140625" style="1" customWidth="1"/>
    <col min="21" max="21" width="14.85546875" style="1" bestFit="1" customWidth="1"/>
    <col min="22" max="16384" width="9.140625" style="1"/>
  </cols>
  <sheetData>
    <row r="1" spans="1:21" x14ac:dyDescent="0.2">
      <c r="A1" s="62" t="s">
        <v>41</v>
      </c>
    </row>
    <row r="2" spans="1:21" x14ac:dyDescent="0.2">
      <c r="A2" s="62" t="s">
        <v>42</v>
      </c>
    </row>
    <row r="3" spans="1:21" x14ac:dyDescent="0.2">
      <c r="A3" s="62" t="s">
        <v>43</v>
      </c>
    </row>
    <row r="4" spans="1:21" x14ac:dyDescent="0.2">
      <c r="A4" s="62" t="s">
        <v>45</v>
      </c>
    </row>
    <row r="5" spans="1:21" x14ac:dyDescent="0.2">
      <c r="A5" s="62" t="s">
        <v>44</v>
      </c>
    </row>
    <row r="6" spans="1:21" x14ac:dyDescent="0.2">
      <c r="A6" s="62" t="s">
        <v>46</v>
      </c>
    </row>
    <row r="7" spans="1:21" ht="15" x14ac:dyDescent="0.25">
      <c r="A7" s="6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2">
      <c r="A8" s="3" t="s">
        <v>37</v>
      </c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2">
      <c r="A9" s="3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2">
      <c r="A10" s="3" t="s">
        <v>40</v>
      </c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2" spans="1:21" x14ac:dyDescent="0.2">
      <c r="E12" s="4" t="s">
        <v>30</v>
      </c>
      <c r="F12" s="4"/>
      <c r="G12" s="4"/>
      <c r="H12" s="4"/>
      <c r="I12" s="4"/>
      <c r="J12" s="1" t="s">
        <v>31</v>
      </c>
      <c r="K12" s="4" t="s">
        <v>32</v>
      </c>
      <c r="L12" s="4"/>
      <c r="M12" s="4"/>
      <c r="N12" s="4"/>
      <c r="O12" s="4"/>
      <c r="P12" s="1" t="s">
        <v>31</v>
      </c>
      <c r="Q12" s="5" t="s">
        <v>33</v>
      </c>
      <c r="R12" s="1" t="s">
        <v>31</v>
      </c>
      <c r="S12" s="1" t="s">
        <v>31</v>
      </c>
      <c r="T12" s="6" t="s">
        <v>31</v>
      </c>
      <c r="U12" s="5" t="s">
        <v>34</v>
      </c>
    </row>
    <row r="13" spans="1:21" x14ac:dyDescent="0.2">
      <c r="A13" s="7"/>
      <c r="B13" s="7"/>
      <c r="C13" s="7"/>
      <c r="D13" s="7"/>
      <c r="E13" s="5" t="s">
        <v>35</v>
      </c>
      <c r="F13" s="5" t="s">
        <v>31</v>
      </c>
      <c r="G13" s="5" t="s">
        <v>36</v>
      </c>
      <c r="H13" s="8" t="s">
        <v>31</v>
      </c>
      <c r="I13" s="5" t="s">
        <v>36</v>
      </c>
      <c r="J13" s="7" t="s">
        <v>31</v>
      </c>
      <c r="K13" s="5" t="s">
        <v>35</v>
      </c>
      <c r="L13" s="8" t="s">
        <v>31</v>
      </c>
      <c r="M13" s="5" t="s">
        <v>36</v>
      </c>
      <c r="N13" s="5" t="s">
        <v>31</v>
      </c>
      <c r="O13" s="5" t="s">
        <v>36</v>
      </c>
      <c r="P13" s="7" t="s">
        <v>31</v>
      </c>
      <c r="Q13" s="5" t="s">
        <v>36</v>
      </c>
      <c r="R13" s="7" t="s">
        <v>31</v>
      </c>
      <c r="S13" s="5" t="s">
        <v>33</v>
      </c>
      <c r="T13" s="8" t="s">
        <v>31</v>
      </c>
      <c r="U13" s="5" t="s">
        <v>36</v>
      </c>
    </row>
    <row r="14" spans="1:21" x14ac:dyDescent="0.2">
      <c r="A14" s="4" t="s">
        <v>29</v>
      </c>
      <c r="B14" s="4"/>
      <c r="C14" s="4"/>
      <c r="D14" s="7"/>
      <c r="E14" s="9" t="s">
        <v>0</v>
      </c>
      <c r="F14" s="5" t="s">
        <v>31</v>
      </c>
      <c r="G14" s="9" t="s">
        <v>1</v>
      </c>
      <c r="H14" s="5" t="s">
        <v>31</v>
      </c>
      <c r="I14" s="9" t="s">
        <v>0</v>
      </c>
      <c r="J14" s="7" t="s">
        <v>31</v>
      </c>
      <c r="K14" s="9" t="s">
        <v>0</v>
      </c>
      <c r="L14" s="5" t="s">
        <v>31</v>
      </c>
      <c r="M14" s="9" t="s">
        <v>1</v>
      </c>
      <c r="N14" s="5" t="s">
        <v>31</v>
      </c>
      <c r="O14" s="9" t="s">
        <v>0</v>
      </c>
      <c r="P14" s="7" t="s">
        <v>31</v>
      </c>
      <c r="Q14" s="9" t="s">
        <v>0</v>
      </c>
      <c r="R14" s="7" t="s">
        <v>31</v>
      </c>
      <c r="S14" s="9" t="s">
        <v>35</v>
      </c>
      <c r="T14" s="5" t="s">
        <v>31</v>
      </c>
      <c r="U14" s="9" t="s">
        <v>1</v>
      </c>
    </row>
    <row r="15" spans="1:21" s="47" customFormat="1" ht="16.5" customHeight="1" x14ac:dyDescent="0.25">
      <c r="A15" s="48" t="s">
        <v>2</v>
      </c>
      <c r="B15" s="48"/>
      <c r="C15" s="49"/>
      <c r="D15" s="50"/>
      <c r="E15" s="51">
        <v>-2</v>
      </c>
      <c r="F15" s="51"/>
      <c r="G15" s="52">
        <v>-3</v>
      </c>
      <c r="H15" s="52"/>
      <c r="I15" s="51" t="s">
        <v>26</v>
      </c>
      <c r="J15" s="52"/>
      <c r="K15" s="51">
        <v>-5</v>
      </c>
      <c r="L15" s="52"/>
      <c r="M15" s="51">
        <v>-6</v>
      </c>
      <c r="N15" s="51"/>
      <c r="O15" s="52" t="s">
        <v>3</v>
      </c>
      <c r="P15" s="52"/>
      <c r="Q15" s="52" t="s">
        <v>27</v>
      </c>
      <c r="R15" s="52"/>
      <c r="S15" s="52" t="s">
        <v>4</v>
      </c>
      <c r="T15" s="52"/>
      <c r="U15" s="52" t="s">
        <v>5</v>
      </c>
    </row>
    <row r="17" spans="1:21" x14ac:dyDescent="0.2">
      <c r="A17" s="12" t="s">
        <v>6</v>
      </c>
      <c r="B17" s="10"/>
      <c r="C17" s="3"/>
      <c r="I17" s="13"/>
    </row>
    <row r="18" spans="1:21" x14ac:dyDescent="0.2">
      <c r="A18" s="12"/>
      <c r="B18" s="10"/>
      <c r="C18" s="3"/>
      <c r="I18" s="60"/>
    </row>
    <row r="19" spans="1:21" x14ac:dyDescent="0.2">
      <c r="A19" s="19">
        <v>311</v>
      </c>
      <c r="B19" s="20"/>
      <c r="C19" s="16" t="s">
        <v>7</v>
      </c>
      <c r="E19" s="21">
        <v>197341384.49000001</v>
      </c>
      <c r="F19" s="18"/>
      <c r="G19" s="18">
        <v>0</v>
      </c>
      <c r="I19" s="24">
        <v>0</v>
      </c>
      <c r="J19" s="22"/>
      <c r="K19" s="21">
        <v>16020825.110000018</v>
      </c>
      <c r="M19" s="18">
        <v>-20</v>
      </c>
      <c r="N19" s="18"/>
      <c r="O19" s="23">
        <f>-K19*M19/100</f>
        <v>3204165.0220000036</v>
      </c>
      <c r="Q19" s="24">
        <f>I19+O19</f>
        <v>3204165.0220000036</v>
      </c>
      <c r="S19" s="25">
        <f>E19+K19</f>
        <v>213362209.60000002</v>
      </c>
      <c r="U19" s="18">
        <f>-ROUND(Q19/S19*100,0)</f>
        <v>-2</v>
      </c>
    </row>
    <row r="20" spans="1:21" x14ac:dyDescent="0.2">
      <c r="A20" s="19">
        <v>312</v>
      </c>
      <c r="B20" s="20"/>
      <c r="C20" s="16" t="s">
        <v>8</v>
      </c>
      <c r="E20" s="21">
        <v>609718015.02999997</v>
      </c>
      <c r="F20" s="18"/>
      <c r="G20" s="18">
        <v>0</v>
      </c>
      <c r="I20" s="24">
        <v>0</v>
      </c>
      <c r="J20" s="22"/>
      <c r="K20" s="21">
        <v>109743308.07000008</v>
      </c>
      <c r="M20" s="18">
        <v>-15</v>
      </c>
      <c r="N20" s="18"/>
      <c r="O20" s="23">
        <f>-K20*M20/100</f>
        <v>16461496.210500011</v>
      </c>
      <c r="Q20" s="24">
        <f>I20+O20</f>
        <v>16461496.210500011</v>
      </c>
      <c r="S20" s="25">
        <f>E20+K20</f>
        <v>719461323.10000002</v>
      </c>
      <c r="U20" s="18">
        <f>-ROUND(Q20/S20*100,0)</f>
        <v>-2</v>
      </c>
    </row>
    <row r="21" spans="1:21" x14ac:dyDescent="0.2">
      <c r="A21" s="19">
        <v>314</v>
      </c>
      <c r="B21" s="20"/>
      <c r="C21" s="16" t="s">
        <v>9</v>
      </c>
      <c r="E21" s="21">
        <v>226941683.44999999</v>
      </c>
      <c r="F21" s="18"/>
      <c r="G21" s="18">
        <v>0</v>
      </c>
      <c r="I21" s="24">
        <v>0</v>
      </c>
      <c r="J21" s="22"/>
      <c r="K21" s="21">
        <v>34315146.810000002</v>
      </c>
      <c r="M21" s="18">
        <v>-10</v>
      </c>
      <c r="N21" s="18"/>
      <c r="O21" s="23">
        <f>-K21*M21/100</f>
        <v>3431514.6810000003</v>
      </c>
      <c r="Q21" s="24">
        <f>I21+O21</f>
        <v>3431514.6810000003</v>
      </c>
      <c r="S21" s="25">
        <f>E21+K21</f>
        <v>261256830.25999999</v>
      </c>
      <c r="U21" s="18">
        <f>-ROUND(Q21/S21*100,0)</f>
        <v>-1</v>
      </c>
    </row>
    <row r="22" spans="1:21" x14ac:dyDescent="0.2">
      <c r="A22" s="19">
        <v>315</v>
      </c>
      <c r="B22" s="20"/>
      <c r="C22" s="16" t="s">
        <v>10</v>
      </c>
      <c r="E22" s="21">
        <v>170450057.60999998</v>
      </c>
      <c r="F22" s="18"/>
      <c r="G22" s="18">
        <v>0</v>
      </c>
      <c r="I22" s="24">
        <v>0</v>
      </c>
      <c r="J22" s="22"/>
      <c r="K22" s="21">
        <v>18427051.829999987</v>
      </c>
      <c r="M22" s="18">
        <v>-15</v>
      </c>
      <c r="N22" s="18"/>
      <c r="O22" s="23">
        <f>-K22*M22/100</f>
        <v>2764057.774499998</v>
      </c>
      <c r="Q22" s="24">
        <f>I22+O22</f>
        <v>2764057.774499998</v>
      </c>
      <c r="S22" s="25">
        <f>E22+K22</f>
        <v>188877109.43999997</v>
      </c>
      <c r="U22" s="18">
        <f>-ROUND(Q22/S22*100,0)</f>
        <v>-1</v>
      </c>
    </row>
    <row r="23" spans="1:21" x14ac:dyDescent="0.2">
      <c r="A23" s="19">
        <v>316</v>
      </c>
      <c r="B23" s="20"/>
      <c r="C23" s="16" t="s">
        <v>19</v>
      </c>
      <c r="E23" s="27">
        <v>10831688.24</v>
      </c>
      <c r="F23" s="18"/>
      <c r="G23" s="18">
        <v>0</v>
      </c>
      <c r="I23" s="29">
        <v>0</v>
      </c>
      <c r="J23" s="22"/>
      <c r="K23" s="27">
        <v>2209576.4000000004</v>
      </c>
      <c r="M23" s="18">
        <v>-5</v>
      </c>
      <c r="N23" s="18"/>
      <c r="O23" s="28">
        <f>-K23*M23/100</f>
        <v>110478.82000000002</v>
      </c>
      <c r="Q23" s="29">
        <f>I23+O23</f>
        <v>110478.82000000002</v>
      </c>
      <c r="S23" s="30">
        <f>E23+K23</f>
        <v>13041264.640000001</v>
      </c>
      <c r="U23" s="18">
        <f>-ROUND(Q23/S23*100,0)</f>
        <v>-1</v>
      </c>
    </row>
    <row r="24" spans="1:21" x14ac:dyDescent="0.2">
      <c r="A24" s="19"/>
      <c r="B24" s="14"/>
      <c r="E24" s="35">
        <f>SUBTOTAL(9,E19:E23)</f>
        <v>1215282828.8199999</v>
      </c>
      <c r="F24" s="31"/>
      <c r="G24" s="26"/>
      <c r="H24" s="32"/>
      <c r="I24" s="35">
        <f>SUBTOTAL(9,I19:I23)</f>
        <v>0</v>
      </c>
      <c r="J24" s="33"/>
      <c r="K24" s="35">
        <f>SUBTOTAL(9,K19:K23)</f>
        <v>180715908.22000009</v>
      </c>
      <c r="L24" s="32"/>
      <c r="M24" s="32"/>
      <c r="N24" s="32"/>
      <c r="O24" s="35">
        <f>SUBTOTAL(9,O19:O23)</f>
        <v>25971712.508000016</v>
      </c>
      <c r="P24" s="32"/>
      <c r="Q24" s="35">
        <f>SUBTOTAL(9,Q19:Q23)</f>
        <v>25971712.508000016</v>
      </c>
      <c r="R24" s="32"/>
      <c r="S24" s="35">
        <f>SUBTOTAL(9,S19:S23)</f>
        <v>1395998737.0400002</v>
      </c>
      <c r="T24" s="32"/>
      <c r="U24" s="32"/>
    </row>
    <row r="25" spans="1:21" x14ac:dyDescent="0.2">
      <c r="A25" s="19"/>
      <c r="B25" s="14"/>
      <c r="E25" s="31"/>
      <c r="F25" s="31"/>
      <c r="G25" s="26"/>
      <c r="H25" s="32"/>
      <c r="I25" s="31"/>
      <c r="J25" s="33"/>
      <c r="K25" s="31"/>
      <c r="L25" s="32"/>
      <c r="M25" s="32"/>
      <c r="N25" s="32"/>
      <c r="O25" s="31"/>
      <c r="P25" s="32"/>
      <c r="Q25" s="34"/>
      <c r="R25" s="32"/>
      <c r="S25" s="31"/>
      <c r="T25" s="32"/>
      <c r="U25" s="32"/>
    </row>
    <row r="26" spans="1:21" x14ac:dyDescent="0.2">
      <c r="A26" s="36" t="s">
        <v>11</v>
      </c>
      <c r="B26" s="14"/>
      <c r="E26" s="37">
        <f>SUBTOTAL(9,E19:E25)</f>
        <v>1215282828.8199999</v>
      </c>
      <c r="F26" s="31"/>
      <c r="G26" s="26"/>
      <c r="H26" s="32"/>
      <c r="I26" s="37">
        <f>SUBTOTAL(9,I19:I25)</f>
        <v>0</v>
      </c>
      <c r="J26" s="33"/>
      <c r="K26" s="37">
        <f>SUBTOTAL(9,K19:K25)</f>
        <v>180715908.22000009</v>
      </c>
      <c r="L26" s="32"/>
      <c r="M26" s="32"/>
      <c r="N26" s="32"/>
      <c r="O26" s="37">
        <f>SUBTOTAL(9,O19:O25)</f>
        <v>25971712.508000016</v>
      </c>
      <c r="P26" s="32"/>
      <c r="Q26" s="37">
        <f>SUBTOTAL(9,Q19:Q25)</f>
        <v>25971712.508000016</v>
      </c>
      <c r="R26" s="32"/>
      <c r="S26" s="37">
        <f>SUBTOTAL(9,S19:S25)</f>
        <v>1395998737.0400002</v>
      </c>
      <c r="T26" s="32"/>
      <c r="U26" s="32"/>
    </row>
    <row r="27" spans="1:21" x14ac:dyDescent="0.2">
      <c r="A27" s="36"/>
      <c r="B27" s="14"/>
      <c r="E27" s="37"/>
      <c r="F27" s="31"/>
      <c r="G27" s="26"/>
      <c r="H27" s="32"/>
      <c r="I27" s="37"/>
      <c r="J27" s="33"/>
      <c r="K27" s="37"/>
      <c r="L27" s="32"/>
      <c r="M27" s="32"/>
      <c r="N27" s="32"/>
      <c r="O27" s="37"/>
      <c r="P27" s="32"/>
      <c r="Q27" s="37"/>
      <c r="R27" s="32"/>
      <c r="S27" s="37"/>
      <c r="T27" s="32"/>
      <c r="U27" s="32"/>
    </row>
    <row r="28" spans="1:21" x14ac:dyDescent="0.2">
      <c r="A28" s="19"/>
      <c r="B28" s="14"/>
      <c r="E28" s="31"/>
      <c r="F28" s="31"/>
      <c r="G28" s="26"/>
      <c r="H28" s="32"/>
      <c r="I28" s="31"/>
      <c r="J28" s="33"/>
      <c r="K28" s="31"/>
      <c r="L28" s="32"/>
      <c r="M28" s="32"/>
      <c r="N28" s="32"/>
      <c r="O28" s="31"/>
      <c r="P28" s="32"/>
      <c r="Q28" s="34"/>
      <c r="R28" s="32"/>
      <c r="S28" s="31"/>
      <c r="T28" s="32"/>
      <c r="U28" s="32"/>
    </row>
    <row r="29" spans="1:21" x14ac:dyDescent="0.2">
      <c r="A29" s="12" t="s">
        <v>12</v>
      </c>
      <c r="B29" s="10"/>
      <c r="C29" s="3"/>
      <c r="I29" s="60"/>
    </row>
    <row r="30" spans="1:21" x14ac:dyDescent="0.2">
      <c r="A30" s="19"/>
      <c r="B30" s="15"/>
      <c r="C30" s="16"/>
      <c r="E30" s="17"/>
      <c r="F30" s="18"/>
      <c r="G30" s="18"/>
      <c r="I30" s="23"/>
      <c r="K30" s="17"/>
      <c r="M30" s="18"/>
      <c r="N30" s="18"/>
      <c r="O30" s="18"/>
      <c r="U30" s="18"/>
    </row>
    <row r="31" spans="1:21" x14ac:dyDescent="0.2">
      <c r="A31" s="19">
        <v>321</v>
      </c>
      <c r="B31" s="20"/>
      <c r="C31" s="16" t="s">
        <v>7</v>
      </c>
      <c r="E31" s="21">
        <v>1487051526.72</v>
      </c>
      <c r="F31" s="18"/>
      <c r="G31" s="18">
        <v>0</v>
      </c>
      <c r="I31" s="24">
        <v>0</v>
      </c>
      <c r="J31" s="22"/>
      <c r="K31" s="21">
        <v>247460386.81999969</v>
      </c>
      <c r="M31" s="18">
        <v>-10</v>
      </c>
      <c r="N31" s="18"/>
      <c r="O31" s="23">
        <f>-K31*M31/100</f>
        <v>24746038.68199997</v>
      </c>
      <c r="Q31" s="24">
        <f>I31+O31</f>
        <v>24746038.68199997</v>
      </c>
      <c r="S31" s="25">
        <f>E31+K31</f>
        <v>1734511913.5399997</v>
      </c>
      <c r="U31" s="18">
        <f>-ROUND(Q31/S31*100,0)</f>
        <v>-1</v>
      </c>
    </row>
    <row r="32" spans="1:21" x14ac:dyDescent="0.2">
      <c r="A32" s="19">
        <v>322</v>
      </c>
      <c r="B32" s="20"/>
      <c r="C32" s="16" t="s">
        <v>13</v>
      </c>
      <c r="E32" s="21">
        <v>2512647286.4099998</v>
      </c>
      <c r="F32" s="18"/>
      <c r="G32" s="18">
        <v>0</v>
      </c>
      <c r="I32" s="24">
        <v>0</v>
      </c>
      <c r="J32" s="22"/>
      <c r="K32" s="21">
        <v>964394928.65000057</v>
      </c>
      <c r="M32" s="18">
        <v>-5</v>
      </c>
      <c r="N32" s="18"/>
      <c r="O32" s="23">
        <f>-K32*M32/100</f>
        <v>48219746.432500027</v>
      </c>
      <c r="Q32" s="24">
        <f>I32+O32</f>
        <v>48219746.432500027</v>
      </c>
      <c r="S32" s="25">
        <f>E32+K32</f>
        <v>3477042215.0600004</v>
      </c>
      <c r="U32" s="18">
        <f>-ROUND(Q32/S32*100,0)</f>
        <v>-1</v>
      </c>
    </row>
    <row r="33" spans="1:21" x14ac:dyDescent="0.2">
      <c r="A33" s="19">
        <v>323</v>
      </c>
      <c r="B33" s="20"/>
      <c r="C33" s="16" t="s">
        <v>9</v>
      </c>
      <c r="E33" s="21">
        <v>1542600968.7399998</v>
      </c>
      <c r="F33" s="18"/>
      <c r="G33" s="18">
        <v>0</v>
      </c>
      <c r="I33" s="24">
        <v>0</v>
      </c>
      <c r="J33" s="22"/>
      <c r="K33" s="21">
        <v>781261616.32000077</v>
      </c>
      <c r="M33" s="18">
        <v>5</v>
      </c>
      <c r="N33" s="18"/>
      <c r="O33" s="23">
        <f>-K33*M33/100</f>
        <v>-39063080.816000037</v>
      </c>
      <c r="Q33" s="24">
        <f>I33+O33</f>
        <v>-39063080.816000037</v>
      </c>
      <c r="S33" s="25">
        <f>E33+K33</f>
        <v>2323862585.0600004</v>
      </c>
      <c r="U33" s="18">
        <f>-ROUND(Q33/S33*100,0)</f>
        <v>2</v>
      </c>
    </row>
    <row r="34" spans="1:21" x14ac:dyDescent="0.2">
      <c r="A34" s="19">
        <v>324</v>
      </c>
      <c r="B34" s="20"/>
      <c r="C34" s="16" t="s">
        <v>10</v>
      </c>
      <c r="E34" s="21">
        <v>666721034.8499999</v>
      </c>
      <c r="F34" s="18"/>
      <c r="G34" s="18">
        <v>0</v>
      </c>
      <c r="I34" s="24">
        <v>0</v>
      </c>
      <c r="J34" s="22"/>
      <c r="K34" s="21">
        <v>133777854.76999992</v>
      </c>
      <c r="M34" s="18">
        <v>-15</v>
      </c>
      <c r="N34" s="18"/>
      <c r="O34" s="23">
        <f>-K34*M34/100</f>
        <v>20066678.215499986</v>
      </c>
      <c r="Q34" s="24">
        <f>I34+O34</f>
        <v>20066678.215499986</v>
      </c>
      <c r="S34" s="25">
        <f>E34+K34</f>
        <v>800498889.61999989</v>
      </c>
      <c r="U34" s="18">
        <f>-ROUND(Q34/S34*100,0)</f>
        <v>-3</v>
      </c>
    </row>
    <row r="35" spans="1:21" x14ac:dyDescent="0.2">
      <c r="A35" s="19">
        <v>325</v>
      </c>
      <c r="B35" s="20"/>
      <c r="C35" s="16" t="s">
        <v>19</v>
      </c>
      <c r="E35" s="27">
        <v>74710162.099999994</v>
      </c>
      <c r="F35" s="18"/>
      <c r="G35" s="18">
        <v>0</v>
      </c>
      <c r="I35" s="29">
        <v>0</v>
      </c>
      <c r="J35" s="22"/>
      <c r="K35" s="27">
        <v>68163673.789999977</v>
      </c>
      <c r="M35" s="18">
        <v>-10</v>
      </c>
      <c r="N35" s="18"/>
      <c r="O35" s="28">
        <f>-K35*M35/100</f>
        <v>6816367.3789999969</v>
      </c>
      <c r="Q35" s="29">
        <f>I35+O35</f>
        <v>6816367.3789999969</v>
      </c>
      <c r="S35" s="30">
        <f>E35+K35</f>
        <v>142873835.88999999</v>
      </c>
      <c r="U35" s="18">
        <f>-ROUND(Q35/S35*100,0)</f>
        <v>-5</v>
      </c>
    </row>
    <row r="36" spans="1:21" x14ac:dyDescent="0.2">
      <c r="A36" s="19"/>
      <c r="B36" s="20"/>
      <c r="C36" s="16"/>
      <c r="E36" s="38"/>
      <c r="F36" s="18"/>
      <c r="G36" s="18"/>
      <c r="I36" s="40"/>
      <c r="J36" s="22"/>
      <c r="K36" s="38"/>
      <c r="M36" s="18"/>
      <c r="N36" s="18"/>
      <c r="O36" s="39"/>
      <c r="Q36" s="40"/>
      <c r="S36" s="41"/>
      <c r="U36" s="18"/>
    </row>
    <row r="37" spans="1:21" x14ac:dyDescent="0.2">
      <c r="A37" s="36" t="s">
        <v>14</v>
      </c>
      <c r="B37" s="14"/>
      <c r="E37" s="37">
        <f>SUBTOTAL(9,E31:E36)</f>
        <v>6283730978.8199997</v>
      </c>
      <c r="F37" s="37"/>
      <c r="G37" s="42"/>
      <c r="H37" s="11"/>
      <c r="I37" s="37">
        <f>SUBTOTAL(9,I31:I36)</f>
        <v>0</v>
      </c>
      <c r="J37" s="43"/>
      <c r="K37" s="37">
        <f>SUBTOTAL(9,K31:K36)</f>
        <v>2195058460.3500009</v>
      </c>
      <c r="L37" s="11"/>
      <c r="M37" s="11"/>
      <c r="N37" s="11"/>
      <c r="O37" s="37">
        <f>SUBTOTAL(9,O31:O36)</f>
        <v>60785749.892999947</v>
      </c>
      <c r="P37" s="11"/>
      <c r="Q37" s="37">
        <f>SUBTOTAL(9,Q31:Q36)</f>
        <v>60785749.892999947</v>
      </c>
      <c r="R37" s="11"/>
      <c r="S37" s="37">
        <f>SUBTOTAL(9,S31:S36)</f>
        <v>8478789439.170001</v>
      </c>
      <c r="T37" s="32"/>
      <c r="U37" s="11"/>
    </row>
    <row r="38" spans="1:21" x14ac:dyDescent="0.2">
      <c r="A38" s="19"/>
      <c r="B38" s="14"/>
      <c r="E38" s="31"/>
      <c r="F38" s="31"/>
      <c r="G38" s="26"/>
      <c r="H38" s="32"/>
      <c r="I38" s="31"/>
      <c r="J38" s="33"/>
      <c r="K38" s="31"/>
      <c r="L38" s="32"/>
      <c r="M38" s="32"/>
      <c r="N38" s="32"/>
      <c r="O38" s="31"/>
      <c r="P38" s="32"/>
      <c r="Q38" s="34"/>
      <c r="R38" s="32"/>
      <c r="S38" s="31"/>
      <c r="T38" s="32"/>
      <c r="U38" s="32"/>
    </row>
    <row r="39" spans="1:21" x14ac:dyDescent="0.2">
      <c r="A39" s="19"/>
      <c r="B39" s="14"/>
      <c r="E39" s="31"/>
      <c r="F39" s="31"/>
      <c r="G39" s="26"/>
      <c r="H39" s="32"/>
      <c r="I39" s="31"/>
      <c r="J39" s="33"/>
      <c r="K39" s="31"/>
      <c r="L39" s="32"/>
      <c r="M39" s="32"/>
      <c r="N39" s="32"/>
      <c r="O39" s="31"/>
      <c r="P39" s="32"/>
      <c r="Q39" s="34"/>
      <c r="R39" s="32"/>
      <c r="S39" s="31"/>
      <c r="T39" s="32"/>
      <c r="U39" s="32"/>
    </row>
    <row r="40" spans="1:21" x14ac:dyDescent="0.2">
      <c r="A40" s="12" t="s">
        <v>15</v>
      </c>
      <c r="I40" s="60"/>
    </row>
    <row r="41" spans="1:21" x14ac:dyDescent="0.2">
      <c r="A41" s="12"/>
      <c r="I41" s="60"/>
    </row>
    <row r="42" spans="1:21" x14ac:dyDescent="0.2">
      <c r="A42" s="14" t="s">
        <v>20</v>
      </c>
      <c r="B42" s="14"/>
      <c r="E42" s="31"/>
      <c r="F42" s="31"/>
      <c r="G42" s="26"/>
      <c r="H42" s="32"/>
      <c r="I42" s="31"/>
      <c r="J42" s="33"/>
      <c r="K42" s="31"/>
      <c r="L42" s="32"/>
      <c r="M42" s="32"/>
      <c r="N42" s="32"/>
      <c r="O42" s="31"/>
      <c r="P42" s="32"/>
      <c r="Q42" s="34"/>
      <c r="R42" s="32"/>
      <c r="S42" s="31"/>
      <c r="T42" s="32"/>
      <c r="U42" s="32"/>
    </row>
    <row r="43" spans="1:21" x14ac:dyDescent="0.2">
      <c r="A43" s="19">
        <v>341</v>
      </c>
      <c r="B43" s="20"/>
      <c r="C43" s="16" t="s">
        <v>7</v>
      </c>
      <c r="E43" s="21">
        <v>1109506278.77</v>
      </c>
      <c r="F43" s="18"/>
      <c r="G43" s="18">
        <v>0</v>
      </c>
      <c r="I43" s="24">
        <v>0</v>
      </c>
      <c r="J43" s="22"/>
      <c r="K43" s="21">
        <v>327276984.24000013</v>
      </c>
      <c r="M43" s="18">
        <v>-25</v>
      </c>
      <c r="N43" s="18"/>
      <c r="O43" s="23">
        <f t="shared" ref="O43:O49" si="0">-K43*M43/100</f>
        <v>81819246.060000032</v>
      </c>
      <c r="Q43" s="24">
        <f t="shared" ref="Q43:Q49" si="1">I43+O43</f>
        <v>81819246.060000032</v>
      </c>
      <c r="S43" s="25">
        <f t="shared" ref="S43:S49" si="2">E43+K43</f>
        <v>1436783263.0100002</v>
      </c>
      <c r="U43" s="18">
        <f t="shared" ref="U43:U49" si="3">-ROUND(Q43/S43*100,0)</f>
        <v>-6</v>
      </c>
    </row>
    <row r="44" spans="1:21" x14ac:dyDescent="0.2">
      <c r="A44" s="19">
        <v>342</v>
      </c>
      <c r="B44" s="20"/>
      <c r="C44" s="16" t="s">
        <v>16</v>
      </c>
      <c r="E44" s="21">
        <v>193942112.90000001</v>
      </c>
      <c r="F44" s="18"/>
      <c r="G44" s="18">
        <v>0</v>
      </c>
      <c r="I44" s="24">
        <v>0</v>
      </c>
      <c r="J44" s="22"/>
      <c r="K44" s="21">
        <v>97956634.699999988</v>
      </c>
      <c r="M44" s="18">
        <v>-5</v>
      </c>
      <c r="N44" s="18"/>
      <c r="O44" s="23">
        <f t="shared" si="0"/>
        <v>4897831.7349999994</v>
      </c>
      <c r="Q44" s="24">
        <f t="shared" si="1"/>
        <v>4897831.7349999994</v>
      </c>
      <c r="S44" s="25">
        <f t="shared" si="2"/>
        <v>291898747.60000002</v>
      </c>
      <c r="U44" s="18">
        <f t="shared" si="3"/>
        <v>-2</v>
      </c>
    </row>
    <row r="45" spans="1:21" x14ac:dyDescent="0.2">
      <c r="A45" s="19">
        <v>343</v>
      </c>
      <c r="B45" s="20"/>
      <c r="C45" s="16" t="s">
        <v>17</v>
      </c>
      <c r="E45" s="21">
        <v>3482716146.1400008</v>
      </c>
      <c r="F45" s="18"/>
      <c r="G45" s="18">
        <v>0</v>
      </c>
      <c r="I45" s="24">
        <v>0</v>
      </c>
      <c r="J45" s="22"/>
      <c r="K45" s="21">
        <v>2401507607.4500012</v>
      </c>
      <c r="M45" s="18">
        <v>0</v>
      </c>
      <c r="N45" s="18"/>
      <c r="O45" s="23">
        <f t="shared" si="0"/>
        <v>0</v>
      </c>
      <c r="Q45" s="24">
        <f t="shared" si="1"/>
        <v>0</v>
      </c>
      <c r="S45" s="25">
        <f t="shared" si="2"/>
        <v>5884223753.5900021</v>
      </c>
      <c r="U45" s="18">
        <f t="shared" si="3"/>
        <v>0</v>
      </c>
    </row>
    <row r="46" spans="1:21" x14ac:dyDescent="0.2">
      <c r="A46" s="19">
        <v>343.2</v>
      </c>
      <c r="B46" s="20"/>
      <c r="C46" s="16" t="s">
        <v>28</v>
      </c>
      <c r="E46" s="21">
        <v>990446.80000000028</v>
      </c>
      <c r="F46" s="18"/>
      <c r="G46" s="18">
        <v>0</v>
      </c>
      <c r="I46" s="24">
        <v>0</v>
      </c>
      <c r="J46" s="22"/>
      <c r="K46" s="21">
        <v>3086914822.1500006</v>
      </c>
      <c r="M46" s="18">
        <v>40</v>
      </c>
      <c r="N46" s="18"/>
      <c r="O46" s="23">
        <f t="shared" si="0"/>
        <v>-1234765928.8600004</v>
      </c>
      <c r="Q46" s="24">
        <f t="shared" si="1"/>
        <v>-1234765928.8600004</v>
      </c>
      <c r="S46" s="25">
        <f t="shared" si="2"/>
        <v>3087905268.9500008</v>
      </c>
      <c r="U46" s="18">
        <f t="shared" si="3"/>
        <v>40</v>
      </c>
    </row>
    <row r="47" spans="1:21" x14ac:dyDescent="0.2">
      <c r="A47" s="19">
        <v>344</v>
      </c>
      <c r="B47" s="20"/>
      <c r="C47" s="16" t="s">
        <v>18</v>
      </c>
      <c r="E47" s="21">
        <v>666086351.21000004</v>
      </c>
      <c r="F47" s="18"/>
      <c r="G47" s="18">
        <v>0</v>
      </c>
      <c r="I47" s="24">
        <v>0</v>
      </c>
      <c r="J47" s="22"/>
      <c r="K47" s="21">
        <v>228095579.92000014</v>
      </c>
      <c r="M47" s="18">
        <v>-25</v>
      </c>
      <c r="N47" s="18"/>
      <c r="O47" s="23">
        <f t="shared" si="0"/>
        <v>57023894.980000041</v>
      </c>
      <c r="Q47" s="24">
        <f t="shared" si="1"/>
        <v>57023894.980000041</v>
      </c>
      <c r="S47" s="25">
        <f t="shared" si="2"/>
        <v>894181931.13000011</v>
      </c>
      <c r="U47" s="18">
        <f t="shared" si="3"/>
        <v>-6</v>
      </c>
    </row>
    <row r="48" spans="1:21" x14ac:dyDescent="0.2">
      <c r="A48" s="19">
        <v>345</v>
      </c>
      <c r="B48" s="20"/>
      <c r="C48" s="16" t="s">
        <v>10</v>
      </c>
      <c r="E48" s="21">
        <v>691560283.93999982</v>
      </c>
      <c r="F48" s="18"/>
      <c r="G48" s="18">
        <v>0</v>
      </c>
      <c r="I48" s="24">
        <v>0</v>
      </c>
      <c r="J48" s="22"/>
      <c r="K48" s="21">
        <v>295325768.85999995</v>
      </c>
      <c r="M48" s="18">
        <v>-10</v>
      </c>
      <c r="N48" s="18"/>
      <c r="O48" s="23">
        <f t="shared" si="0"/>
        <v>29532576.885999992</v>
      </c>
      <c r="Q48" s="24">
        <f t="shared" si="1"/>
        <v>29532576.885999992</v>
      </c>
      <c r="S48" s="25">
        <f t="shared" si="2"/>
        <v>986886052.79999971</v>
      </c>
      <c r="U48" s="18">
        <f t="shared" si="3"/>
        <v>-3</v>
      </c>
    </row>
    <row r="49" spans="1:21" x14ac:dyDescent="0.2">
      <c r="A49" s="19">
        <v>346</v>
      </c>
      <c r="B49" s="20"/>
      <c r="C49" s="16" t="s">
        <v>19</v>
      </c>
      <c r="E49" s="27">
        <v>103334237.64</v>
      </c>
      <c r="F49" s="18"/>
      <c r="G49" s="18">
        <v>0</v>
      </c>
      <c r="I49" s="29">
        <v>0</v>
      </c>
      <c r="J49" s="22"/>
      <c r="K49" s="27">
        <v>44127717.929999985</v>
      </c>
      <c r="M49" s="18">
        <v>-5</v>
      </c>
      <c r="N49" s="18"/>
      <c r="O49" s="28">
        <f t="shared" si="0"/>
        <v>2206385.8964999993</v>
      </c>
      <c r="Q49" s="29">
        <f t="shared" si="1"/>
        <v>2206385.8964999993</v>
      </c>
      <c r="S49" s="30">
        <f t="shared" si="2"/>
        <v>147461955.56999999</v>
      </c>
      <c r="U49" s="18">
        <f t="shared" si="3"/>
        <v>-1</v>
      </c>
    </row>
    <row r="50" spans="1:21" x14ac:dyDescent="0.2">
      <c r="A50" s="14" t="s">
        <v>21</v>
      </c>
      <c r="B50" s="14"/>
      <c r="E50" s="53">
        <f>SUBTOTAL(9,E43:E49)</f>
        <v>6248135857.4000015</v>
      </c>
      <c r="F50" s="31"/>
      <c r="G50" s="26"/>
      <c r="H50" s="32"/>
      <c r="I50" s="53">
        <f>SUBTOTAL(9,I43:I49)</f>
        <v>0</v>
      </c>
      <c r="J50" s="33"/>
      <c r="K50" s="53">
        <f>SUBTOTAL(9,K43:K49)</f>
        <v>6481205115.2500019</v>
      </c>
      <c r="L50" s="32"/>
      <c r="M50" s="32"/>
      <c r="N50" s="32"/>
      <c r="O50" s="53">
        <f>SUBTOTAL(9,O43:O49)</f>
        <v>-1059285993.3025002</v>
      </c>
      <c r="P50" s="32"/>
      <c r="Q50" s="53">
        <f>SUBTOTAL(9,Q43:Q49)</f>
        <v>-1059285993.3025002</v>
      </c>
      <c r="R50" s="32"/>
      <c r="S50" s="53">
        <f>SUBTOTAL(9,S43:S49)</f>
        <v>12729340972.650002</v>
      </c>
      <c r="T50" s="32"/>
      <c r="U50" s="32"/>
    </row>
    <row r="51" spans="1:21" s="6" customFormat="1" x14ac:dyDescent="0.2">
      <c r="A51" s="54"/>
      <c r="B51" s="55"/>
      <c r="E51" s="53"/>
      <c r="F51" s="53"/>
      <c r="G51" s="56"/>
      <c r="H51" s="57"/>
      <c r="I51" s="53"/>
      <c r="J51" s="58"/>
      <c r="K51" s="53"/>
      <c r="L51" s="57"/>
      <c r="M51" s="57"/>
      <c r="N51" s="57"/>
      <c r="O51" s="53"/>
      <c r="P51" s="57"/>
      <c r="Q51" s="59"/>
      <c r="R51" s="57"/>
      <c r="S51" s="53"/>
      <c r="T51" s="57"/>
      <c r="U51" s="57"/>
    </row>
    <row r="52" spans="1:21" x14ac:dyDescent="0.2">
      <c r="A52" s="14" t="s">
        <v>38</v>
      </c>
      <c r="B52" s="15"/>
      <c r="C52" s="16"/>
      <c r="E52" s="17"/>
      <c r="F52" s="18"/>
      <c r="G52" s="18"/>
      <c r="I52" s="23"/>
      <c r="K52" s="17"/>
      <c r="M52" s="18"/>
      <c r="N52" s="18"/>
      <c r="O52" s="18"/>
      <c r="U52" s="18"/>
    </row>
    <row r="53" spans="1:21" x14ac:dyDescent="0.2">
      <c r="A53" s="19">
        <v>341</v>
      </c>
      <c r="B53" s="20"/>
      <c r="C53" s="16" t="s">
        <v>7</v>
      </c>
      <c r="E53" s="21">
        <v>100291943.47999999</v>
      </c>
      <c r="F53" s="18"/>
      <c r="G53" s="18">
        <v>0</v>
      </c>
      <c r="I53" s="24">
        <v>0</v>
      </c>
      <c r="J53" s="22"/>
      <c r="K53" s="21">
        <v>17722073.879999999</v>
      </c>
      <c r="M53" s="18">
        <v>-25</v>
      </c>
      <c r="N53" s="18"/>
      <c r="O53" s="23">
        <f t="shared" ref="O53:O59" si="4">-K53*M53/100</f>
        <v>4430518.47</v>
      </c>
      <c r="Q53" s="24">
        <f t="shared" ref="Q53:Q59" si="5">I53+O53</f>
        <v>4430518.47</v>
      </c>
      <c r="S53" s="25">
        <f t="shared" ref="S53:S59" si="6">E53+K53</f>
        <v>118014017.35999998</v>
      </c>
      <c r="U53" s="18">
        <f t="shared" ref="U53:U59" si="7">-ROUND(Q53/S53*100,0)</f>
        <v>-4</v>
      </c>
    </row>
    <row r="54" spans="1:21" x14ac:dyDescent="0.2">
      <c r="A54" s="19">
        <v>342</v>
      </c>
      <c r="B54" s="20"/>
      <c r="C54" s="16" t="s">
        <v>16</v>
      </c>
      <c r="E54" s="21">
        <v>106824894.97</v>
      </c>
      <c r="F54" s="18"/>
      <c r="G54" s="18">
        <v>0</v>
      </c>
      <c r="I54" s="24">
        <v>0</v>
      </c>
      <c r="J54" s="22"/>
      <c r="K54" s="21">
        <v>41336930.680000007</v>
      </c>
      <c r="M54" s="18">
        <v>-5</v>
      </c>
      <c r="N54" s="18"/>
      <c r="O54" s="23">
        <f t="shared" si="4"/>
        <v>2066846.5340000005</v>
      </c>
      <c r="Q54" s="24">
        <f t="shared" si="5"/>
        <v>2066846.5340000005</v>
      </c>
      <c r="S54" s="25">
        <f t="shared" si="6"/>
        <v>148161825.65000001</v>
      </c>
      <c r="U54" s="18">
        <f t="shared" si="7"/>
        <v>-1</v>
      </c>
    </row>
    <row r="55" spans="1:21" x14ac:dyDescent="0.2">
      <c r="A55" s="19">
        <v>343</v>
      </c>
      <c r="B55" s="20"/>
      <c r="C55" s="16" t="s">
        <v>17</v>
      </c>
      <c r="E55" s="21">
        <v>226453934.80000001</v>
      </c>
      <c r="F55" s="18"/>
      <c r="G55" s="18">
        <v>0</v>
      </c>
      <c r="I55" s="24">
        <v>0</v>
      </c>
      <c r="J55" s="22"/>
      <c r="K55" s="21">
        <v>107901079.31000003</v>
      </c>
      <c r="M55" s="18">
        <v>0</v>
      </c>
      <c r="N55" s="18"/>
      <c r="O55" s="23">
        <f t="shared" si="4"/>
        <v>0</v>
      </c>
      <c r="Q55" s="24">
        <f t="shared" si="5"/>
        <v>0</v>
      </c>
      <c r="S55" s="25">
        <f t="shared" si="6"/>
        <v>334355014.11000001</v>
      </c>
      <c r="U55" s="18">
        <f t="shared" si="7"/>
        <v>0</v>
      </c>
    </row>
    <row r="56" spans="1:21" x14ac:dyDescent="0.2">
      <c r="A56" s="19">
        <v>343.2</v>
      </c>
      <c r="B56" s="20"/>
      <c r="C56" s="16" t="s">
        <v>28</v>
      </c>
      <c r="E56" s="21">
        <v>73190082.020000011</v>
      </c>
      <c r="F56" s="18"/>
      <c r="G56" s="18">
        <v>0</v>
      </c>
      <c r="I56" s="24">
        <v>0</v>
      </c>
      <c r="J56" s="22"/>
      <c r="K56" s="21">
        <v>333405090.96999997</v>
      </c>
      <c r="M56" s="18">
        <v>40</v>
      </c>
      <c r="N56" s="18"/>
      <c r="O56" s="23">
        <f t="shared" si="4"/>
        <v>-133362036.388</v>
      </c>
      <c r="Q56" s="24">
        <f t="shared" si="5"/>
        <v>-133362036.388</v>
      </c>
      <c r="S56" s="25">
        <f t="shared" si="6"/>
        <v>406595172.99000001</v>
      </c>
      <c r="U56" s="18">
        <f t="shared" si="7"/>
        <v>33</v>
      </c>
    </row>
    <row r="57" spans="1:21" x14ac:dyDescent="0.2">
      <c r="A57" s="19">
        <v>344</v>
      </c>
      <c r="B57" s="20"/>
      <c r="C57" s="16" t="s">
        <v>18</v>
      </c>
      <c r="E57" s="21">
        <v>126184265.07000001</v>
      </c>
      <c r="F57" s="18"/>
      <c r="G57" s="18">
        <v>0</v>
      </c>
      <c r="I57" s="24">
        <v>0</v>
      </c>
      <c r="J57" s="22"/>
      <c r="K57" s="21">
        <v>29299775.190000005</v>
      </c>
      <c r="M57" s="18">
        <v>-25</v>
      </c>
      <c r="N57" s="18"/>
      <c r="O57" s="23">
        <f t="shared" si="4"/>
        <v>7324943.7975000013</v>
      </c>
      <c r="Q57" s="24">
        <f t="shared" si="5"/>
        <v>7324943.7975000013</v>
      </c>
      <c r="S57" s="25">
        <f t="shared" si="6"/>
        <v>155484040.26000002</v>
      </c>
      <c r="U57" s="18">
        <f t="shared" si="7"/>
        <v>-5</v>
      </c>
    </row>
    <row r="58" spans="1:21" x14ac:dyDescent="0.2">
      <c r="A58" s="19">
        <v>345</v>
      </c>
      <c r="B58" s="20"/>
      <c r="C58" s="16" t="s">
        <v>10</v>
      </c>
      <c r="E58" s="21">
        <v>105126258.25999999</v>
      </c>
      <c r="F58" s="18"/>
      <c r="G58" s="18">
        <v>0</v>
      </c>
      <c r="I58" s="24">
        <v>0</v>
      </c>
      <c r="J58" s="22"/>
      <c r="K58" s="21">
        <v>27860124.300000004</v>
      </c>
      <c r="M58" s="18">
        <v>-10</v>
      </c>
      <c r="N58" s="18"/>
      <c r="O58" s="23">
        <f t="shared" si="4"/>
        <v>2786012.4300000006</v>
      </c>
      <c r="Q58" s="24">
        <f t="shared" si="5"/>
        <v>2786012.4300000006</v>
      </c>
      <c r="S58" s="25">
        <f t="shared" si="6"/>
        <v>132986382.56</v>
      </c>
      <c r="U58" s="18">
        <f t="shared" si="7"/>
        <v>-2</v>
      </c>
    </row>
    <row r="59" spans="1:21" x14ac:dyDescent="0.2">
      <c r="A59" s="19">
        <v>346</v>
      </c>
      <c r="B59" s="20"/>
      <c r="C59" s="16" t="s">
        <v>19</v>
      </c>
      <c r="E59" s="27">
        <v>4075213.7199999997</v>
      </c>
      <c r="F59" s="18"/>
      <c r="G59" s="18">
        <v>0</v>
      </c>
      <c r="I59" s="29">
        <v>0</v>
      </c>
      <c r="J59" s="22"/>
      <c r="K59" s="27">
        <v>980042.48000000021</v>
      </c>
      <c r="M59" s="18">
        <v>-5</v>
      </c>
      <c r="N59" s="18"/>
      <c r="O59" s="28">
        <f t="shared" si="4"/>
        <v>49002.124000000011</v>
      </c>
      <c r="Q59" s="29">
        <f t="shared" si="5"/>
        <v>49002.124000000011</v>
      </c>
      <c r="S59" s="30">
        <f t="shared" si="6"/>
        <v>5055256.2</v>
      </c>
      <c r="U59" s="18">
        <f t="shared" si="7"/>
        <v>-1</v>
      </c>
    </row>
    <row r="60" spans="1:21" x14ac:dyDescent="0.2">
      <c r="A60" s="14" t="s">
        <v>39</v>
      </c>
      <c r="B60" s="14"/>
      <c r="E60" s="53">
        <f>SUBTOTAL(9,E53:E59)</f>
        <v>742146592.32000005</v>
      </c>
      <c r="F60" s="31"/>
      <c r="G60" s="26"/>
      <c r="H60" s="32"/>
      <c r="I60" s="53">
        <f>SUBTOTAL(9,I53:I59)</f>
        <v>0</v>
      </c>
      <c r="J60" s="33"/>
      <c r="K60" s="53">
        <f>SUBTOTAL(9,K53:K59)</f>
        <v>558505116.81000006</v>
      </c>
      <c r="L60" s="32"/>
      <c r="M60" s="32"/>
      <c r="N60" s="32"/>
      <c r="O60" s="53">
        <f>SUBTOTAL(9,O53:O59)</f>
        <v>-116704713.0325</v>
      </c>
      <c r="P60" s="32"/>
      <c r="Q60" s="53">
        <f>SUBTOTAL(9,Q53:Q59)</f>
        <v>-116704713.0325</v>
      </c>
      <c r="R60" s="32"/>
      <c r="S60" s="53">
        <f>SUBTOTAL(9,S53:S59)</f>
        <v>1300651709.1300001</v>
      </c>
      <c r="T60" s="32"/>
      <c r="U60" s="32"/>
    </row>
    <row r="61" spans="1:21" s="6" customFormat="1" x14ac:dyDescent="0.2">
      <c r="A61" s="54"/>
      <c r="B61" s="55"/>
      <c r="E61" s="53"/>
      <c r="F61" s="53"/>
      <c r="G61" s="56"/>
      <c r="H61" s="57"/>
      <c r="I61" s="53"/>
      <c r="J61" s="58"/>
      <c r="K61" s="53"/>
      <c r="L61" s="57"/>
      <c r="M61" s="57"/>
      <c r="N61" s="57"/>
      <c r="O61" s="53"/>
      <c r="P61" s="57"/>
      <c r="Q61" s="59"/>
      <c r="R61" s="57"/>
      <c r="S61" s="53"/>
      <c r="T61" s="57"/>
      <c r="U61" s="57"/>
    </row>
    <row r="62" spans="1:21" x14ac:dyDescent="0.2">
      <c r="A62" s="14" t="s">
        <v>22</v>
      </c>
      <c r="B62" s="14"/>
      <c r="E62" s="31"/>
      <c r="F62" s="31"/>
      <c r="G62" s="26"/>
      <c r="H62" s="32"/>
      <c r="I62" s="31"/>
      <c r="J62" s="33"/>
      <c r="K62" s="31"/>
      <c r="L62" s="32"/>
      <c r="M62" s="32"/>
      <c r="N62" s="32"/>
      <c r="O62" s="31"/>
      <c r="P62" s="32"/>
      <c r="Q62" s="34"/>
      <c r="R62" s="32"/>
      <c r="S62" s="31"/>
      <c r="T62" s="32"/>
      <c r="U62" s="32"/>
    </row>
    <row r="63" spans="1:21" x14ac:dyDescent="0.2">
      <c r="A63" s="19">
        <v>341</v>
      </c>
      <c r="B63" s="20"/>
      <c r="C63" s="16" t="s">
        <v>7</v>
      </c>
      <c r="E63" s="21">
        <v>416363297.23000002</v>
      </c>
      <c r="F63" s="18"/>
      <c r="G63" s="18">
        <v>0</v>
      </c>
      <c r="I63" s="24">
        <v>0</v>
      </c>
      <c r="J63" s="22"/>
      <c r="K63" s="21">
        <v>0</v>
      </c>
      <c r="M63" s="18">
        <v>0</v>
      </c>
      <c r="N63" s="18"/>
      <c r="O63" s="23">
        <f>-K63*M63/100</f>
        <v>0</v>
      </c>
      <c r="Q63" s="24">
        <f>I63+O63</f>
        <v>0</v>
      </c>
      <c r="S63" s="25">
        <v>416363297.23000002</v>
      </c>
      <c r="U63" s="18">
        <f>-ROUND(Q63/S63*100,0)</f>
        <v>0</v>
      </c>
    </row>
    <row r="64" spans="1:21" x14ac:dyDescent="0.2">
      <c r="A64" s="19">
        <v>343</v>
      </c>
      <c r="B64" s="20"/>
      <c r="C64" s="16" t="s">
        <v>17</v>
      </c>
      <c r="E64" s="21">
        <v>3376873447.29</v>
      </c>
      <c r="F64" s="18"/>
      <c r="G64" s="18">
        <v>0</v>
      </c>
      <c r="I64" s="24">
        <v>0</v>
      </c>
      <c r="J64" s="22"/>
      <c r="K64" s="21">
        <v>453700477.94999993</v>
      </c>
      <c r="M64" s="18">
        <v>0</v>
      </c>
      <c r="N64" s="18"/>
      <c r="O64" s="23">
        <f>-K64*M64/100</f>
        <v>0</v>
      </c>
      <c r="Q64" s="24">
        <f>I64+O64</f>
        <v>0</v>
      </c>
      <c r="S64" s="25">
        <v>3830573925.2399998</v>
      </c>
      <c r="U64" s="18">
        <f>-ROUND(Q64/S64*100,0)</f>
        <v>0</v>
      </c>
    </row>
    <row r="65" spans="1:21" x14ac:dyDescent="0.2">
      <c r="A65" s="19">
        <v>345</v>
      </c>
      <c r="B65" s="20"/>
      <c r="C65" s="16" t="s">
        <v>10</v>
      </c>
      <c r="E65" s="21">
        <v>622808334.56999993</v>
      </c>
      <c r="F65" s="18"/>
      <c r="G65" s="18">
        <v>0</v>
      </c>
      <c r="I65" s="24">
        <v>0</v>
      </c>
      <c r="J65" s="22"/>
      <c r="K65" s="21">
        <v>0</v>
      </c>
      <c r="M65" s="18">
        <v>0</v>
      </c>
      <c r="N65" s="18"/>
      <c r="O65" s="23">
        <f>-K65*M65/100</f>
        <v>0</v>
      </c>
      <c r="Q65" s="24">
        <f>I65+O65</f>
        <v>0</v>
      </c>
      <c r="S65" s="25">
        <v>622808334.56999993</v>
      </c>
      <c r="U65" s="18">
        <f>-ROUND(Q65/S65*100,0)</f>
        <v>0</v>
      </c>
    </row>
    <row r="66" spans="1:21" x14ac:dyDescent="0.2">
      <c r="A66" s="19">
        <v>346</v>
      </c>
      <c r="B66" s="20"/>
      <c r="C66" s="16" t="s">
        <v>19</v>
      </c>
      <c r="E66" s="27">
        <v>57119.549999999996</v>
      </c>
      <c r="F66" s="18"/>
      <c r="G66" s="18">
        <v>0</v>
      </c>
      <c r="I66" s="29">
        <v>0</v>
      </c>
      <c r="J66" s="22"/>
      <c r="K66" s="27">
        <v>0</v>
      </c>
      <c r="M66" s="18">
        <v>0</v>
      </c>
      <c r="N66" s="18"/>
      <c r="O66" s="28">
        <f>-K66*M66/100</f>
        <v>0</v>
      </c>
      <c r="Q66" s="29">
        <f>I66+O66</f>
        <v>0</v>
      </c>
      <c r="S66" s="30">
        <v>57119.549999999996</v>
      </c>
      <c r="U66" s="18">
        <f>-ROUND(Q66/S66*100,0)</f>
        <v>0</v>
      </c>
    </row>
    <row r="67" spans="1:21" x14ac:dyDescent="0.2">
      <c r="A67" s="14" t="s">
        <v>23</v>
      </c>
      <c r="B67" s="14"/>
      <c r="E67" s="44">
        <f>SUBTOTAL(9,E63:E66)</f>
        <v>4416102198.6400003</v>
      </c>
      <c r="F67" s="31"/>
      <c r="G67" s="26"/>
      <c r="H67" s="32"/>
      <c r="I67" s="44">
        <f>SUBTOTAL(9,I63:I66)</f>
        <v>0</v>
      </c>
      <c r="J67" s="33"/>
      <c r="K67" s="44">
        <f>SUBTOTAL(9,K63:K66)</f>
        <v>453700477.94999993</v>
      </c>
      <c r="L67" s="32"/>
      <c r="M67" s="32"/>
      <c r="N67" s="32"/>
      <c r="O67" s="44">
        <f>SUBTOTAL(9,O63:O66)</f>
        <v>0</v>
      </c>
      <c r="P67" s="32"/>
      <c r="Q67" s="44">
        <f>SUBTOTAL(9,Q63:Q66)</f>
        <v>0</v>
      </c>
      <c r="R67" s="32"/>
      <c r="S67" s="44">
        <f>SUBTOTAL(9,S63:S66)</f>
        <v>4869802676.5900002</v>
      </c>
      <c r="T67" s="32"/>
      <c r="U67" s="18"/>
    </row>
    <row r="68" spans="1:21" x14ac:dyDescent="0.2">
      <c r="A68" s="19"/>
      <c r="B68" s="14"/>
      <c r="E68" s="31"/>
      <c r="F68" s="31"/>
      <c r="G68" s="26"/>
      <c r="H68" s="32"/>
      <c r="I68" s="31"/>
      <c r="J68" s="33"/>
      <c r="K68" s="31"/>
      <c r="L68" s="32"/>
      <c r="M68" s="32"/>
      <c r="N68" s="32"/>
      <c r="O68" s="31"/>
      <c r="P68" s="32"/>
      <c r="Q68" s="34"/>
      <c r="R68" s="32"/>
      <c r="S68" s="31"/>
      <c r="T68" s="32"/>
      <c r="U68" s="26"/>
    </row>
    <row r="69" spans="1:21" x14ac:dyDescent="0.2">
      <c r="A69" s="36" t="s">
        <v>24</v>
      </c>
      <c r="B69" s="14"/>
      <c r="E69" s="45">
        <f>SUBTOTAL(9,E43:E68)</f>
        <v>11406384648.360001</v>
      </c>
      <c r="F69" s="31"/>
      <c r="G69" s="26"/>
      <c r="H69" s="32"/>
      <c r="I69" s="45">
        <f>SUBTOTAL(9,I43:I68)</f>
        <v>0</v>
      </c>
      <c r="J69" s="33"/>
      <c r="K69" s="45">
        <f>SUBTOTAL(9,K43:K68)</f>
        <v>7493410710.0100021</v>
      </c>
      <c r="L69" s="32"/>
      <c r="M69" s="32"/>
      <c r="N69" s="32"/>
      <c r="O69" s="45">
        <f>SUBTOTAL(9,O43:O68)</f>
        <v>-1175990706.335</v>
      </c>
      <c r="P69" s="32"/>
      <c r="Q69" s="45">
        <f>SUBTOTAL(9,Q43:Q68)</f>
        <v>-1175990706.335</v>
      </c>
      <c r="R69" s="32"/>
      <c r="S69" s="45">
        <f>SUBTOTAL(9,S43:S68)</f>
        <v>18899795358.369999</v>
      </c>
      <c r="T69" s="32"/>
      <c r="U69" s="26"/>
    </row>
    <row r="70" spans="1:21" x14ac:dyDescent="0.2">
      <c r="A70" s="19"/>
      <c r="B70" s="14"/>
      <c r="E70" s="31"/>
      <c r="F70" s="31"/>
      <c r="G70" s="26"/>
      <c r="H70" s="32"/>
      <c r="I70" s="31"/>
      <c r="J70" s="33"/>
      <c r="K70" s="31"/>
      <c r="L70" s="32"/>
      <c r="M70" s="32"/>
      <c r="N70" s="32"/>
      <c r="O70" s="31"/>
      <c r="P70" s="32"/>
      <c r="Q70" s="34"/>
      <c r="R70" s="32"/>
      <c r="S70" s="31"/>
      <c r="T70" s="32"/>
      <c r="U70" s="26"/>
    </row>
    <row r="71" spans="1:21" ht="13.5" thickBot="1" x14ac:dyDescent="0.25">
      <c r="A71" s="36" t="s">
        <v>25</v>
      </c>
      <c r="B71" s="14"/>
      <c r="E71" s="46">
        <f>SUBTOTAL(9,E19:E70)</f>
        <v>18905398455.999996</v>
      </c>
      <c r="F71" s="31"/>
      <c r="G71" s="26"/>
      <c r="H71" s="32"/>
      <c r="I71" s="46">
        <f>SUBTOTAL(9,I19:I70)</f>
        <v>0</v>
      </c>
      <c r="J71" s="33"/>
      <c r="K71" s="46">
        <f>SUBTOTAL(9,K19:K70)</f>
        <v>9869185078.5800018</v>
      </c>
      <c r="L71" s="32"/>
      <c r="M71" s="32"/>
      <c r="N71" s="32"/>
      <c r="O71" s="46">
        <f>SUBTOTAL(9,O19:O70)</f>
        <v>-1089233243.9340003</v>
      </c>
      <c r="P71" s="32"/>
      <c r="Q71" s="46">
        <f>SUBTOTAL(9,Q19:Q70)</f>
        <v>-1089233243.9340003</v>
      </c>
      <c r="R71" s="32"/>
      <c r="S71" s="46">
        <f>SUBTOTAL(9,S19:S70)</f>
        <v>28774583534.580006</v>
      </c>
      <c r="T71" s="32"/>
      <c r="U71" s="26"/>
    </row>
    <row r="72" spans="1:21" ht="13.5" thickTop="1" x14ac:dyDescent="0.2">
      <c r="A72" s="19"/>
      <c r="B72" s="14"/>
      <c r="E72" s="31"/>
      <c r="F72" s="31"/>
      <c r="G72" s="26"/>
      <c r="H72" s="32"/>
      <c r="I72" s="31"/>
      <c r="J72" s="33"/>
      <c r="K72" s="31"/>
      <c r="L72" s="32"/>
      <c r="M72" s="32"/>
      <c r="N72" s="32"/>
      <c r="O72" s="31"/>
      <c r="P72" s="32"/>
      <c r="Q72" s="34"/>
      <c r="R72" s="32"/>
      <c r="S72" s="31"/>
      <c r="T72" s="32"/>
      <c r="U72" s="26"/>
    </row>
    <row r="73" spans="1:21" x14ac:dyDescent="0.2">
      <c r="A73" s="19"/>
    </row>
    <row r="74" spans="1:21" x14ac:dyDescent="0.2">
      <c r="A74" s="19"/>
    </row>
    <row r="75" spans="1:21" x14ac:dyDescent="0.2">
      <c r="A75" s="19"/>
    </row>
    <row r="76" spans="1:21" x14ac:dyDescent="0.2">
      <c r="A76" s="19"/>
    </row>
    <row r="77" spans="1:21" x14ac:dyDescent="0.2">
      <c r="A77" s="19"/>
    </row>
    <row r="78" spans="1:21" x14ac:dyDescent="0.2">
      <c r="A78" s="19"/>
    </row>
    <row r="79" spans="1:21" x14ac:dyDescent="0.2">
      <c r="A79" s="19"/>
    </row>
    <row r="80" spans="1:21" x14ac:dyDescent="0.2">
      <c r="A80" s="19"/>
    </row>
    <row r="81" spans="1:1" x14ac:dyDescent="0.2">
      <c r="A81" s="19"/>
    </row>
    <row r="82" spans="1:1" x14ac:dyDescent="0.2">
      <c r="A82" s="19"/>
    </row>
    <row r="83" spans="1:1" x14ac:dyDescent="0.2">
      <c r="A83" s="19"/>
    </row>
    <row r="84" spans="1:1" x14ac:dyDescent="0.2">
      <c r="A84" s="19"/>
    </row>
    <row r="85" spans="1:1" x14ac:dyDescent="0.2">
      <c r="A85" s="19"/>
    </row>
    <row r="86" spans="1:1" x14ac:dyDescent="0.2">
      <c r="A86" s="19"/>
    </row>
    <row r="87" spans="1:1" x14ac:dyDescent="0.2">
      <c r="A87" s="19"/>
    </row>
    <row r="88" spans="1:1" x14ac:dyDescent="0.2">
      <c r="A88" s="19"/>
    </row>
    <row r="89" spans="1:1" x14ac:dyDescent="0.2">
      <c r="A89" s="19"/>
    </row>
    <row r="90" spans="1:1" x14ac:dyDescent="0.2">
      <c r="A90" s="19"/>
    </row>
    <row r="91" spans="1:1" x14ac:dyDescent="0.2">
      <c r="A91" s="19"/>
    </row>
    <row r="92" spans="1:1" x14ac:dyDescent="0.2">
      <c r="A92" s="19"/>
    </row>
    <row r="93" spans="1:1" x14ac:dyDescent="0.2">
      <c r="A93" s="19"/>
    </row>
    <row r="94" spans="1:1" x14ac:dyDescent="0.2">
      <c r="A94" s="19"/>
    </row>
    <row r="95" spans="1:1" x14ac:dyDescent="0.2">
      <c r="A95" s="19"/>
    </row>
    <row r="96" spans="1:1" x14ac:dyDescent="0.2">
      <c r="A96" s="19"/>
    </row>
  </sheetData>
  <pageMargins left="0.75" right="0.75" top="1" bottom="0.7" header="0.3" footer="0.3"/>
  <pageSetup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quence_x0020_Number xmlns="DE147C5B-F33D-4258-80CD-0840D961A37D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MB xmlns="DE147C5B-F33D-4258-80CD-0840D961A37D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Pgs xmlns="DE147C5B-F33D-4258-80CD-0840D961A37D" xsi:nil="true"/>
    <SRCH_DocketId xmlns="8b86ae58-4ff9-4300-8876-bb89783e485c">178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E62C3E523D8D4D9DBE1D8A54F275E7" ma:contentTypeVersion="" ma:contentTypeDescription="Create a new document." ma:contentTypeScope="" ma:versionID="647f8aedb565af9dfc953403b2a7c102">
  <xsd:schema xmlns:xsd="http://www.w3.org/2001/XMLSchema" xmlns:xs="http://www.w3.org/2001/XMLSchema" xmlns:p="http://schemas.microsoft.com/office/2006/metadata/properties" xmlns:ns2="c85253b9-0a55-49a1-98ad-b5b6252d7079" xmlns:ns3="DE147C5B-F33D-4258-80CD-0840D961A37D" xmlns:ns4="8b86ae58-4ff9-4300-8876-bb89783e485c" xmlns:ns5="3a6ed07f-74d3-4d6b-b2d6-faf8761c8676" targetNamespace="http://schemas.microsoft.com/office/2006/metadata/properties" ma:root="true" ma:fieldsID="cd1a6a59a7e511247190c0216aa1762b" ns2:_="" ns3:_="" ns4:_="" ns5:_="">
    <xsd:import namespace="c85253b9-0a55-49a1-98ad-b5b6252d7079"/>
    <xsd:import namespace="DE147C5B-F33D-4258-80CD-0840D961A37D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47C5B-F33D-4258-80CD-0840D961A37D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25DB4-A80B-4E7E-93E0-41159101F3F8}">
  <ds:schemaRefs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http://schemas.microsoft.com/office/2006/documentManagement/types"/>
    <ds:schemaRef ds:uri="DE147C5B-F33D-4258-80CD-0840D961A37D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b86ae58-4ff9-4300-8876-bb89783e485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B4F1958-2C49-4A8E-B322-286AA03DB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DE147C5B-F33D-4258-80CD-0840D961A37D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E388B2-FD16-492E-B602-AB251E6C93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Weighted NS Calc</vt:lpstr>
      <vt:lpstr>'Weighted NS Calc'!Print_Area</vt:lpstr>
      <vt:lpstr>'Weighted NS Calc'!Print_Titles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2015-06-05T18:17:20Z</dcterms:created>
  <dcterms:modified xsi:type="dcterms:W3CDTF">2021-05-26T15:07:49Z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0x01010057E62C3E523D8D4D9DBE1D8A54F275E7</vt:lpwstr>
  </property>
</Properties>
</file>