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First Set of Ints - 040621 Supplemental\"/>
    </mc:Choice>
  </mc:AlternateContent>
  <xr:revisionPtr revIDLastSave="0" documentId="13_ncr:1_{9F58F95F-DFA1-479F-B0FE-E85A215136E4}" xr6:coauthVersionLast="45" xr6:coauthVersionMax="45" xr10:uidLastSave="{00000000-0000-0000-0000-000000000000}"/>
  <bookViews>
    <workbookView xWindow="31350" yWindow="1335" windowWidth="22815" windowHeight="13650" xr2:uid="{A8391824-2EC4-4B91-A776-C2A17A99513C}"/>
  </bookViews>
  <sheets>
    <sheet name="Tax Credit Summary" sheetId="1" r:id="rId1"/>
  </sheets>
  <definedNames>
    <definedName name="_xlnm.Print_Area" localSheetId="0">'Tax Credit Summary'!$A$8:$J$60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6" i="1" l="1"/>
  <c r="J67" i="1" s="1"/>
  <c r="J47" i="1" s="1"/>
  <c r="J48" i="1" s="1"/>
  <c r="I66" i="1"/>
  <c r="I67" i="1" s="1"/>
  <c r="I47" i="1" s="1"/>
  <c r="I48" i="1" s="1"/>
  <c r="H66" i="1"/>
  <c r="H67" i="1" s="1"/>
  <c r="H47" i="1" s="1"/>
  <c r="H48" i="1" s="1"/>
  <c r="G66" i="1"/>
  <c r="G67" i="1" s="1"/>
  <c r="G47" i="1" s="1"/>
  <c r="G48" i="1" s="1"/>
  <c r="E66" i="1"/>
  <c r="E67" i="1" s="1"/>
  <c r="E47" i="1" s="1"/>
  <c r="E48" i="1" s="1"/>
  <c r="D66" i="1"/>
  <c r="D67" i="1" s="1"/>
  <c r="D47" i="1" s="1"/>
  <c r="D48" i="1" s="1"/>
  <c r="C66" i="1"/>
  <c r="C67" i="1" s="1"/>
  <c r="C47" i="1" s="1"/>
  <c r="C48" i="1" s="1"/>
  <c r="E44" i="1"/>
  <c r="D44" i="1"/>
  <c r="C44" i="1"/>
  <c r="J43" i="1"/>
  <c r="E43" i="1"/>
  <c r="D43" i="1"/>
  <c r="C43" i="1"/>
  <c r="J37" i="1"/>
  <c r="G37" i="1"/>
  <c r="G38" i="1" s="1"/>
  <c r="E37" i="1"/>
  <c r="I33" i="1"/>
  <c r="I34" i="1" s="1"/>
  <c r="I54" i="1" s="1"/>
  <c r="H33" i="1"/>
  <c r="H34" i="1" s="1"/>
  <c r="H54" i="1" s="1"/>
  <c r="D33" i="1"/>
  <c r="D59" i="1" s="1"/>
  <c r="C33" i="1"/>
  <c r="C34" i="1" s="1"/>
  <c r="J26" i="1"/>
  <c r="I26" i="1"/>
  <c r="H26" i="1"/>
  <c r="G26" i="1"/>
  <c r="E26" i="1"/>
  <c r="D26" i="1"/>
  <c r="C26" i="1"/>
  <c r="J39" i="1"/>
  <c r="J40" i="1" s="1"/>
  <c r="I37" i="1"/>
  <c r="H39" i="1"/>
  <c r="H40" i="1" s="1"/>
  <c r="G39" i="1"/>
  <c r="G40" i="1" s="1"/>
  <c r="E39" i="1"/>
  <c r="E40" i="1" s="1"/>
  <c r="J44" i="1"/>
  <c r="I43" i="1"/>
  <c r="H43" i="1"/>
  <c r="G43" i="1"/>
  <c r="D18" i="1"/>
  <c r="D29" i="1" s="1"/>
  <c r="C18" i="1"/>
  <c r="C29" i="1" s="1"/>
  <c r="J18" i="1"/>
  <c r="J29" i="1" s="1"/>
  <c r="I18" i="1"/>
  <c r="I29" i="1" s="1"/>
  <c r="H18" i="1"/>
  <c r="H29" i="1" s="1"/>
  <c r="G33" i="1"/>
  <c r="E18" i="1"/>
  <c r="E29" i="1" s="1"/>
  <c r="C23" i="1" l="1"/>
  <c r="C37" i="1" s="1"/>
  <c r="C54" i="1"/>
  <c r="G53" i="1"/>
  <c r="G57" i="1"/>
  <c r="D23" i="1"/>
  <c r="D37" i="1" s="1"/>
  <c r="D34" i="1"/>
  <c r="D54" i="1" s="1"/>
  <c r="I30" i="1"/>
  <c r="D30" i="1"/>
  <c r="J30" i="1"/>
  <c r="J58" i="1" s="1"/>
  <c r="J52" i="1"/>
  <c r="C53" i="1"/>
  <c r="C38" i="1"/>
  <c r="C57" i="1" s="1"/>
  <c r="G34" i="1"/>
  <c r="G54" i="1" s="1"/>
  <c r="D53" i="1"/>
  <c r="D38" i="1"/>
  <c r="D57" i="1" s="1"/>
  <c r="I53" i="1"/>
  <c r="I38" i="1"/>
  <c r="I57" i="1" s="1"/>
  <c r="E30" i="1"/>
  <c r="E58" i="1" s="1"/>
  <c r="E52" i="1"/>
  <c r="E53" i="1"/>
  <c r="H52" i="1"/>
  <c r="H30" i="1"/>
  <c r="H58" i="1" s="1"/>
  <c r="C30" i="1"/>
  <c r="J53" i="1"/>
  <c r="C39" i="1"/>
  <c r="C40" i="1" s="1"/>
  <c r="G44" i="1"/>
  <c r="G59" i="1" s="1"/>
  <c r="D39" i="1"/>
  <c r="D40" i="1" s="1"/>
  <c r="I39" i="1"/>
  <c r="I40" i="1" s="1"/>
  <c r="H44" i="1"/>
  <c r="H59" i="1" s="1"/>
  <c r="E33" i="1"/>
  <c r="J33" i="1"/>
  <c r="H37" i="1"/>
  <c r="I44" i="1"/>
  <c r="I59" i="1" s="1"/>
  <c r="G18" i="1"/>
  <c r="G29" i="1" s="1"/>
  <c r="C59" i="1"/>
  <c r="E38" i="1"/>
  <c r="E57" i="1" s="1"/>
  <c r="J38" i="1"/>
  <c r="J57" i="1" s="1"/>
  <c r="C58" i="1" l="1"/>
  <c r="C60" i="1" s="1"/>
  <c r="C52" i="1"/>
  <c r="C55" i="1" s="1"/>
  <c r="J59" i="1"/>
  <c r="J60" i="1" s="1"/>
  <c r="J34" i="1"/>
  <c r="J54" i="1" s="1"/>
  <c r="J55" i="1" s="1"/>
  <c r="G30" i="1"/>
  <c r="G58" i="1" s="1"/>
  <c r="G60" i="1" s="1"/>
  <c r="G52" i="1"/>
  <c r="G55" i="1" s="1"/>
  <c r="I58" i="1"/>
  <c r="I60" i="1" s="1"/>
  <c r="D58" i="1"/>
  <c r="D60" i="1" s="1"/>
  <c r="E59" i="1"/>
  <c r="E60" i="1" s="1"/>
  <c r="E34" i="1"/>
  <c r="E54" i="1" s="1"/>
  <c r="E55" i="1" s="1"/>
  <c r="D52" i="1"/>
  <c r="D55" i="1" s="1"/>
  <c r="H38" i="1"/>
  <c r="H57" i="1" s="1"/>
  <c r="H60" i="1" s="1"/>
  <c r="H53" i="1"/>
  <c r="H55" i="1" s="1"/>
  <c r="I52" i="1"/>
  <c r="I55" i="1" s="1"/>
</calcChain>
</file>

<file path=xl/sharedStrings.xml><?xml version="1.0" encoding="utf-8"?>
<sst xmlns="http://schemas.openxmlformats.org/spreadsheetml/2006/main" count="66" uniqueCount="49">
  <si>
    <t>Florida Power &amp; Light</t>
  </si>
  <si>
    <t>Summary of Impact of Tax Credits</t>
  </si>
  <si>
    <t>Actuals</t>
  </si>
  <si>
    <t>Forecast</t>
  </si>
  <si>
    <t>2019</t>
  </si>
  <si>
    <t>2020</t>
  </si>
  <si>
    <t>2021</t>
  </si>
  <si>
    <t>2022</t>
  </si>
  <si>
    <t>2023</t>
  </si>
  <si>
    <t>2024</t>
  </si>
  <si>
    <t>2025</t>
  </si>
  <si>
    <t>Investment Tax Credit (ITC)</t>
  </si>
  <si>
    <t>Research Activities Credit</t>
  </si>
  <si>
    <t>EV Charging Station Credits</t>
  </si>
  <si>
    <t>Florida Research &amp; Development</t>
  </si>
  <si>
    <t>Other Annual Tax Credit Activity (MFR C-22):</t>
  </si>
  <si>
    <t>Amortization of ITC</t>
  </si>
  <si>
    <t>ITC107: Solar ITC Book Depr (Pre-Tax)</t>
  </si>
  <si>
    <t>Credit Utilized</t>
  </si>
  <si>
    <t>JOURNAL ENTRIES</t>
  </si>
  <si>
    <t>FERC Acct</t>
  </si>
  <si>
    <t xml:space="preserve">&lt;1&gt;  Tax Credit Generated  </t>
  </si>
  <si>
    <t>Deferred Tax Asset</t>
  </si>
  <si>
    <t>Deferred Tax Expense</t>
  </si>
  <si>
    <t>&lt;2&gt;  Deferral of ITC Benefit Generated</t>
  </si>
  <si>
    <t>Deferred Tax Expense - ITC</t>
  </si>
  <si>
    <t>Unamortized ITC</t>
  </si>
  <si>
    <t>&lt;3&gt;  Current Year Tax Credit Utilization</t>
  </si>
  <si>
    <t>Current Tax Payable</t>
  </si>
  <si>
    <t>Current Tax Expense</t>
  </si>
  <si>
    <t>&lt;4&gt;  Amortization of ITC Benefit</t>
  </si>
  <si>
    <t>&lt;5&gt; Depreciation on ITC Basis Adj</t>
  </si>
  <si>
    <t>Total annual activity per account</t>
  </si>
  <si>
    <t>Total Balance Sheet</t>
  </si>
  <si>
    <t>Total Income Statement</t>
  </si>
  <si>
    <t>Tax Rates</t>
  </si>
  <si>
    <t>Federal</t>
  </si>
  <si>
    <t>Florida</t>
  </si>
  <si>
    <t>FBOS</t>
  </si>
  <si>
    <t>Total Combined Tax Rate</t>
  </si>
  <si>
    <t>Florida Power &amp; Light Company</t>
  </si>
  <si>
    <t>Docket No. 20210015-EI</t>
  </si>
  <si>
    <t>OPC's First Set of Interrogatories Supplemental</t>
  </si>
  <si>
    <t>Tab 1 of 1</t>
  </si>
  <si>
    <t>Interrogatory No. 120</t>
  </si>
  <si>
    <t>Attachment No. 1 of 1</t>
  </si>
  <si>
    <t xml:space="preserve">Total Tax Credits </t>
  </si>
  <si>
    <t>FPL Standalone</t>
  </si>
  <si>
    <t>FPL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</si>
</sst>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0.00000%"/>
    <numFmt numFmtId="166" formatCode="0.0000%"/>
    <numFmt numFmtId="167" formatCode="#,##0.0000_);\(#,##0.0000\)"/>
    <numFmt numFmtId="168" formatCode="#,##0.0_);\(#,##0.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</cellStyleXfs>
  <cellXfs count="33">
    <xf numFmtId="0" fontId="0" fillId="0" borderId="0" xfId="0"/>
    <xf numFmtId="37" fontId="2" fillId="0" borderId="0" xfId="2" applyNumberFormat="1" applyFont="1"/>
    <xf numFmtId="37" fontId="3" fillId="0" borderId="0" xfId="2" applyNumberFormat="1" applyFont="1"/>
    <xf numFmtId="37" fontId="2" fillId="0" borderId="0" xfId="2" applyNumberFormat="1" applyFont="1" applyAlignment="1">
      <alignment horizontal="center"/>
    </xf>
    <xf numFmtId="37" fontId="4" fillId="0" borderId="0" xfId="2" applyNumberFormat="1" applyFont="1" applyAlignment="1">
      <alignment horizontal="center"/>
    </xf>
    <xf numFmtId="37" fontId="5" fillId="0" borderId="1" xfId="2" applyNumberFormat="1" applyFont="1" applyBorder="1"/>
    <xf numFmtId="37" fontId="2" fillId="0" borderId="1" xfId="2" applyNumberFormat="1" applyFont="1" applyBorder="1" applyAlignment="1">
      <alignment horizontal="center"/>
    </xf>
    <xf numFmtId="37" fontId="2" fillId="0" borderId="1" xfId="2" quotePrefix="1" applyNumberFormat="1" applyFont="1" applyBorder="1" applyAlignment="1">
      <alignment horizontal="center"/>
    </xf>
    <xf numFmtId="37" fontId="3" fillId="0" borderId="0" xfId="2" applyNumberFormat="1" applyFont="1" applyAlignment="1">
      <alignment horizontal="center"/>
    </xf>
    <xf numFmtId="0" fontId="5" fillId="0" borderId="0" xfId="2" quotePrefix="1" applyFont="1"/>
    <xf numFmtId="37" fontId="6" fillId="0" borderId="0" xfId="2" applyNumberFormat="1" applyFont="1" applyAlignment="1">
      <alignment horizontal="left" indent="1"/>
    </xf>
    <xf numFmtId="37" fontId="3" fillId="0" borderId="2" xfId="2" applyNumberFormat="1" applyFont="1" applyBorder="1"/>
    <xf numFmtId="37" fontId="7" fillId="0" borderId="0" xfId="2" applyNumberFormat="1" applyFont="1"/>
    <xf numFmtId="37" fontId="3" fillId="0" borderId="0" xfId="2" applyNumberFormat="1" applyFont="1" applyAlignment="1">
      <alignment horizontal="left" indent="1"/>
    </xf>
    <xf numFmtId="37" fontId="2" fillId="2" borderId="0" xfId="2" applyNumberFormat="1" applyFont="1" applyFill="1" applyAlignment="1">
      <alignment horizontal="center"/>
    </xf>
    <xf numFmtId="37" fontId="3" fillId="2" borderId="0" xfId="2" applyNumberFormat="1" applyFont="1" applyFill="1"/>
    <xf numFmtId="9" fontId="3" fillId="0" borderId="0" xfId="1" applyFont="1"/>
    <xf numFmtId="164" fontId="3" fillId="0" borderId="0" xfId="1" applyNumberFormat="1" applyFont="1"/>
    <xf numFmtId="10" fontId="3" fillId="0" borderId="0" xfId="1" applyNumberFormat="1" applyFont="1"/>
    <xf numFmtId="165" fontId="3" fillId="0" borderId="0" xfId="1" applyNumberFormat="1" applyFont="1"/>
    <xf numFmtId="37" fontId="6" fillId="0" borderId="0" xfId="2" applyNumberFormat="1" applyFont="1"/>
    <xf numFmtId="165" fontId="3" fillId="0" borderId="2" xfId="1" applyNumberFormat="1" applyFont="1" applyBorder="1"/>
    <xf numFmtId="166" fontId="3" fillId="0" borderId="2" xfId="1" applyNumberFormat="1" applyFont="1" applyBorder="1"/>
    <xf numFmtId="167" fontId="3" fillId="0" borderId="0" xfId="2" applyNumberFormat="1" applyFont="1"/>
    <xf numFmtId="37" fontId="3" fillId="2" borderId="0" xfId="2" applyNumberFormat="1" applyFont="1" applyFill="1" applyAlignment="1">
      <alignment horizontal="left" indent="1"/>
    </xf>
    <xf numFmtId="0" fontId="6" fillId="2" borderId="0" xfId="3" applyFont="1" applyFill="1"/>
    <xf numFmtId="37" fontId="3" fillId="2" borderId="0" xfId="2" applyNumberFormat="1" applyFont="1" applyFill="1" applyAlignment="1">
      <alignment horizontal="center"/>
    </xf>
    <xf numFmtId="37" fontId="2" fillId="2" borderId="4" xfId="2" applyNumberFormat="1" applyFont="1" applyFill="1" applyBorder="1"/>
    <xf numFmtId="37" fontId="3" fillId="2" borderId="3" xfId="2" applyNumberFormat="1" applyFont="1" applyFill="1" applyBorder="1"/>
    <xf numFmtId="0" fontId="9" fillId="3" borderId="0" xfId="4" applyFill="1"/>
    <xf numFmtId="168" fontId="3" fillId="0" borderId="0" xfId="2" applyNumberFormat="1" applyFont="1" applyAlignment="1">
      <alignment horizontal="center"/>
    </xf>
    <xf numFmtId="168" fontId="3" fillId="2" borderId="0" xfId="2" applyNumberFormat="1" applyFont="1" applyFill="1" applyAlignment="1">
      <alignment horizontal="center"/>
    </xf>
    <xf numFmtId="37" fontId="4" fillId="0" borderId="0" xfId="2" applyNumberFormat="1" applyFont="1" applyAlignment="1">
      <alignment horizontal="center"/>
    </xf>
  </cellXfs>
  <cellStyles count="5">
    <cellStyle name="Normal" xfId="0" builtinId="0"/>
    <cellStyle name="Normal 11" xfId="4" xr:uid="{437E98DC-7235-484A-BA84-43A4B72BCE46}"/>
    <cellStyle name="Normal 2" xfId="3" xr:uid="{6983D058-121A-4AD0-9B88-2AE1C13ABB37}"/>
    <cellStyle name="Normal 2 3" xfId="2" xr:uid="{5265FE41-C565-4754-8F66-B719CF3EB0D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1787-59DF-4E5B-9E48-0A45F543CDCA}">
  <dimension ref="A1:L68"/>
  <sheetViews>
    <sheetView tabSelected="1" zoomScaleNormal="100" workbookViewId="0">
      <pane xSplit="2" ySplit="13" topLeftCell="C14" activePane="bottomRight" state="frozen"/>
      <selection pane="topRight" activeCell="C1" sqref="C1"/>
      <selection pane="bottomLeft" activeCell="A7" sqref="A7"/>
      <selection pane="bottomRight" activeCell="A4" sqref="A4"/>
    </sheetView>
  </sheetViews>
  <sheetFormatPr defaultColWidth="8.85546875" defaultRowHeight="15" customHeight="1" x14ac:dyDescent="0.2"/>
  <cols>
    <col min="1" max="1" width="28.7109375" style="2" customWidth="1"/>
    <col min="2" max="2" width="8.28515625" style="2" customWidth="1"/>
    <col min="3" max="5" width="10.7109375" style="2" bestFit="1" customWidth="1"/>
    <col min="6" max="6" width="2.5703125" style="2" customWidth="1"/>
    <col min="7" max="10" width="10.7109375" style="2" bestFit="1" customWidth="1"/>
    <col min="11" max="16384" width="8.85546875" style="2"/>
  </cols>
  <sheetData>
    <row r="1" spans="1:12" ht="15" customHeight="1" x14ac:dyDescent="0.2">
      <c r="A1" s="29" t="s">
        <v>40</v>
      </c>
    </row>
    <row r="2" spans="1:12" ht="15" customHeight="1" x14ac:dyDescent="0.2">
      <c r="A2" s="29" t="s">
        <v>41</v>
      </c>
    </row>
    <row r="3" spans="1:12" ht="15" customHeight="1" x14ac:dyDescent="0.2">
      <c r="A3" s="29" t="s">
        <v>42</v>
      </c>
    </row>
    <row r="4" spans="1:12" ht="15" customHeight="1" x14ac:dyDescent="0.2">
      <c r="A4" s="29" t="s">
        <v>44</v>
      </c>
    </row>
    <row r="5" spans="1:12" ht="15" customHeight="1" x14ac:dyDescent="0.2">
      <c r="A5" s="29" t="s">
        <v>45</v>
      </c>
    </row>
    <row r="6" spans="1:12" ht="15" customHeight="1" x14ac:dyDescent="0.2">
      <c r="A6" s="29" t="s">
        <v>43</v>
      </c>
    </row>
    <row r="8" spans="1:12" ht="15" customHeight="1" x14ac:dyDescent="0.2">
      <c r="A8" s="1" t="s">
        <v>0</v>
      </c>
    </row>
    <row r="9" spans="1:12" ht="15" customHeight="1" x14ac:dyDescent="0.2">
      <c r="A9" s="1" t="s">
        <v>1</v>
      </c>
    </row>
    <row r="11" spans="1:12" ht="15" customHeight="1" x14ac:dyDescent="0.2">
      <c r="C11" s="32" t="s">
        <v>47</v>
      </c>
      <c r="D11" s="32"/>
      <c r="E11" s="32"/>
      <c r="G11" s="32" t="s">
        <v>48</v>
      </c>
      <c r="H11" s="32"/>
      <c r="I11" s="32"/>
      <c r="J11" s="32"/>
    </row>
    <row r="12" spans="1:12" ht="15" customHeight="1" x14ac:dyDescent="0.2">
      <c r="B12" s="3"/>
      <c r="C12" s="4" t="s">
        <v>2</v>
      </c>
      <c r="D12" s="4" t="s">
        <v>2</v>
      </c>
      <c r="E12" s="4" t="s">
        <v>3</v>
      </c>
      <c r="F12" s="1"/>
      <c r="G12" s="4" t="s">
        <v>3</v>
      </c>
      <c r="H12" s="4" t="s">
        <v>3</v>
      </c>
      <c r="I12" s="4" t="s">
        <v>3</v>
      </c>
      <c r="J12" s="4" t="s">
        <v>3</v>
      </c>
    </row>
    <row r="13" spans="1:12" ht="15" customHeight="1" thickBot="1" x14ac:dyDescent="0.25">
      <c r="A13" s="5"/>
      <c r="B13" s="6"/>
      <c r="C13" s="7" t="s">
        <v>4</v>
      </c>
      <c r="D13" s="7" t="s">
        <v>5</v>
      </c>
      <c r="E13" s="7" t="s">
        <v>6</v>
      </c>
      <c r="F13" s="1"/>
      <c r="G13" s="7" t="s">
        <v>7</v>
      </c>
      <c r="H13" s="7" t="s">
        <v>8</v>
      </c>
      <c r="I13" s="7" t="s">
        <v>9</v>
      </c>
      <c r="J13" s="7" t="s">
        <v>10</v>
      </c>
      <c r="L13" s="8"/>
    </row>
    <row r="14" spans="1:12" ht="15" customHeight="1" x14ac:dyDescent="0.2">
      <c r="A14" s="2" t="s">
        <v>11</v>
      </c>
      <c r="C14" s="2">
        <v>-102194923</v>
      </c>
      <c r="D14" s="2">
        <v>-338611098</v>
      </c>
      <c r="E14" s="2">
        <v>-414422269.35174203</v>
      </c>
      <c r="G14" s="2">
        <v>-223804255.82706678</v>
      </c>
      <c r="H14" s="2">
        <v>-211314816.2896353</v>
      </c>
      <c r="I14" s="2">
        <v>-46543241.873962812</v>
      </c>
      <c r="J14" s="2">
        <v>-47669914.39593906</v>
      </c>
      <c r="L14" s="8"/>
    </row>
    <row r="15" spans="1:12" ht="15" customHeight="1" x14ac:dyDescent="0.2">
      <c r="A15" s="2" t="s">
        <v>12</v>
      </c>
      <c r="C15" s="2">
        <v>-13044469</v>
      </c>
      <c r="D15" s="2">
        <v>-12472963</v>
      </c>
      <c r="E15" s="2">
        <v>-13047784</v>
      </c>
      <c r="G15" s="2">
        <v>-13047784</v>
      </c>
      <c r="H15" s="2">
        <v>-13047784</v>
      </c>
      <c r="I15" s="2">
        <v>-13047784</v>
      </c>
      <c r="J15" s="2">
        <v>-13047784</v>
      </c>
      <c r="L15" s="8"/>
    </row>
    <row r="16" spans="1:12" ht="15" customHeight="1" x14ac:dyDescent="0.2">
      <c r="A16" s="9" t="s">
        <v>13</v>
      </c>
      <c r="D16" s="2">
        <v>-600166</v>
      </c>
    </row>
    <row r="17" spans="1:12" ht="15" customHeight="1" x14ac:dyDescent="0.2">
      <c r="A17" s="2" t="s">
        <v>14</v>
      </c>
      <c r="C17" s="2">
        <v>-145452</v>
      </c>
    </row>
    <row r="18" spans="1:12" ht="15" customHeight="1" thickBot="1" x14ac:dyDescent="0.25">
      <c r="A18" s="10" t="s">
        <v>46</v>
      </c>
      <c r="C18" s="11">
        <f>SUM(C14:C17)</f>
        <v>-115384844</v>
      </c>
      <c r="D18" s="11">
        <f t="shared" ref="D18:J18" si="0">SUM(D14:D17)</f>
        <v>-351684227</v>
      </c>
      <c r="E18" s="11">
        <f t="shared" si="0"/>
        <v>-427470053.35174203</v>
      </c>
      <c r="G18" s="11">
        <f t="shared" si="0"/>
        <v>-236852039.82706678</v>
      </c>
      <c r="H18" s="11">
        <f t="shared" si="0"/>
        <v>-224362600.2896353</v>
      </c>
      <c r="I18" s="11">
        <f t="shared" si="0"/>
        <v>-59591025.873962812</v>
      </c>
      <c r="J18" s="11">
        <f t="shared" si="0"/>
        <v>-60717698.39593906</v>
      </c>
    </row>
    <row r="19" spans="1:12" ht="15" customHeight="1" thickTop="1" x14ac:dyDescent="0.2"/>
    <row r="20" spans="1:12" ht="15" customHeight="1" x14ac:dyDescent="0.2">
      <c r="A20" s="12" t="s">
        <v>15</v>
      </c>
    </row>
    <row r="21" spans="1:12" ht="15" customHeight="1" x14ac:dyDescent="0.2">
      <c r="A21" s="13" t="s">
        <v>16</v>
      </c>
      <c r="C21" s="2">
        <v>-15634825</v>
      </c>
      <c r="D21" s="2">
        <v>-22431987</v>
      </c>
      <c r="E21" s="2">
        <v>-27767141.492932558</v>
      </c>
      <c r="G21" s="2">
        <v>-36739206.239917174</v>
      </c>
      <c r="H21" s="2">
        <v>-47894096.790634327</v>
      </c>
      <c r="I21" s="2">
        <v>-56661976.204968445</v>
      </c>
      <c r="J21" s="2">
        <v>-62226442.880986325</v>
      </c>
      <c r="L21" s="8"/>
    </row>
    <row r="22" spans="1:12" ht="15" customHeight="1" x14ac:dyDescent="0.2">
      <c r="A22" s="13" t="s">
        <v>17</v>
      </c>
      <c r="C22" s="2">
        <v>7250048</v>
      </c>
      <c r="D22" s="2">
        <v>10769238</v>
      </c>
      <c r="E22" s="2">
        <v>16637309.145514546</v>
      </c>
      <c r="G22" s="2">
        <v>25756337.493124198</v>
      </c>
      <c r="H22" s="2">
        <v>29558128.412742522</v>
      </c>
      <c r="I22" s="2">
        <v>31868920.940086838</v>
      </c>
      <c r="J22" s="2">
        <v>32865758.306683764</v>
      </c>
      <c r="L22" s="8"/>
    </row>
    <row r="23" spans="1:12" ht="15" customHeight="1" x14ac:dyDescent="0.2">
      <c r="A23" s="13" t="s">
        <v>18</v>
      </c>
      <c r="C23" s="2">
        <f>-C18</f>
        <v>115384844</v>
      </c>
      <c r="D23" s="2">
        <f>-D18</f>
        <v>351684227</v>
      </c>
      <c r="E23" s="2">
        <v>254017576.02685064</v>
      </c>
      <c r="G23" s="2">
        <v>218835197.48279151</v>
      </c>
      <c r="H23" s="2">
        <v>238361789.66133061</v>
      </c>
      <c r="I23" s="2">
        <v>169052651.4659563</v>
      </c>
      <c r="J23" s="2">
        <v>179632188.95076695</v>
      </c>
      <c r="L23" s="8"/>
    </row>
    <row r="26" spans="1:12" ht="15" customHeight="1" x14ac:dyDescent="0.2">
      <c r="A26" s="14" t="s">
        <v>19</v>
      </c>
      <c r="B26" s="14" t="s">
        <v>20</v>
      </c>
      <c r="C26" s="14" t="str">
        <f>C13</f>
        <v>2019</v>
      </c>
      <c r="D26" s="14" t="str">
        <f t="shared" ref="D26:J26" si="1">D13</f>
        <v>2020</v>
      </c>
      <c r="E26" s="14" t="str">
        <f t="shared" si="1"/>
        <v>2021</v>
      </c>
      <c r="F26" s="15"/>
      <c r="G26" s="14" t="str">
        <f t="shared" si="1"/>
        <v>2022</v>
      </c>
      <c r="H26" s="14" t="str">
        <f t="shared" si="1"/>
        <v>2023</v>
      </c>
      <c r="I26" s="14" t="str">
        <f t="shared" si="1"/>
        <v>2024</v>
      </c>
      <c r="J26" s="14" t="str">
        <f t="shared" si="1"/>
        <v>2025</v>
      </c>
    </row>
    <row r="28" spans="1:12" ht="15" customHeight="1" x14ac:dyDescent="0.2">
      <c r="A28" s="12" t="s">
        <v>21</v>
      </c>
    </row>
    <row r="29" spans="1:12" ht="15" customHeight="1" x14ac:dyDescent="0.2">
      <c r="A29" s="13" t="s">
        <v>22</v>
      </c>
      <c r="B29" s="8">
        <v>190</v>
      </c>
      <c r="C29" s="2">
        <f t="shared" ref="C29:J29" si="2">-C18</f>
        <v>115384844</v>
      </c>
      <c r="D29" s="2">
        <f t="shared" si="2"/>
        <v>351684227</v>
      </c>
      <c r="E29" s="2">
        <f t="shared" si="2"/>
        <v>427470053.35174203</v>
      </c>
      <c r="G29" s="2">
        <f>-G18</f>
        <v>236852039.82706678</v>
      </c>
      <c r="H29" s="2">
        <f t="shared" si="2"/>
        <v>224362600.2896353</v>
      </c>
      <c r="I29" s="2">
        <f t="shared" si="2"/>
        <v>59591025.873962812</v>
      </c>
      <c r="J29" s="2">
        <f t="shared" si="2"/>
        <v>60717698.39593906</v>
      </c>
    </row>
    <row r="30" spans="1:12" ht="15" customHeight="1" x14ac:dyDescent="0.2">
      <c r="A30" s="13" t="s">
        <v>23</v>
      </c>
      <c r="B30" s="30">
        <v>411.1</v>
      </c>
      <c r="C30" s="2">
        <f>-C29</f>
        <v>-115384844</v>
      </c>
      <c r="D30" s="2">
        <f t="shared" ref="D30:J30" si="3">-D29</f>
        <v>-351684227</v>
      </c>
      <c r="E30" s="2">
        <f t="shared" si="3"/>
        <v>-427470053.35174203</v>
      </c>
      <c r="G30" s="2">
        <f t="shared" si="3"/>
        <v>-236852039.82706678</v>
      </c>
      <c r="H30" s="2">
        <f t="shared" si="3"/>
        <v>-224362600.2896353</v>
      </c>
      <c r="I30" s="2">
        <f t="shared" si="3"/>
        <v>-59591025.873962812</v>
      </c>
      <c r="J30" s="2">
        <f t="shared" si="3"/>
        <v>-60717698.39593906</v>
      </c>
    </row>
    <row r="31" spans="1:12" ht="15" customHeight="1" x14ac:dyDescent="0.2">
      <c r="B31" s="8"/>
    </row>
    <row r="32" spans="1:12" ht="15" customHeight="1" x14ac:dyDescent="0.2">
      <c r="A32" s="12" t="s">
        <v>24</v>
      </c>
      <c r="B32" s="8"/>
    </row>
    <row r="33" spans="1:10" ht="15" customHeight="1" x14ac:dyDescent="0.2">
      <c r="A33" s="13" t="s">
        <v>25</v>
      </c>
      <c r="B33" s="30">
        <v>411.4</v>
      </c>
      <c r="C33" s="2">
        <f t="shared" ref="C33:J33" si="4">-C14</f>
        <v>102194923</v>
      </c>
      <c r="D33" s="2">
        <f t="shared" si="4"/>
        <v>338611098</v>
      </c>
      <c r="E33" s="2">
        <f t="shared" si="4"/>
        <v>414422269.35174203</v>
      </c>
      <c r="G33" s="2">
        <f t="shared" si="4"/>
        <v>223804255.82706678</v>
      </c>
      <c r="H33" s="2">
        <f t="shared" si="4"/>
        <v>211314816.2896353</v>
      </c>
      <c r="I33" s="2">
        <f t="shared" si="4"/>
        <v>46543241.873962812</v>
      </c>
      <c r="J33" s="2">
        <f t="shared" si="4"/>
        <v>47669914.39593906</v>
      </c>
    </row>
    <row r="34" spans="1:10" ht="15" customHeight="1" x14ac:dyDescent="0.2">
      <c r="A34" s="13" t="s">
        <v>26</v>
      </c>
      <c r="B34" s="8">
        <v>255</v>
      </c>
      <c r="C34" s="2">
        <f>-C33</f>
        <v>-102194923</v>
      </c>
      <c r="D34" s="2">
        <f t="shared" ref="D34:J34" si="5">-D33</f>
        <v>-338611098</v>
      </c>
      <c r="E34" s="2">
        <f t="shared" si="5"/>
        <v>-414422269.35174203</v>
      </c>
      <c r="G34" s="2">
        <f t="shared" si="5"/>
        <v>-223804255.82706678</v>
      </c>
      <c r="H34" s="2">
        <f t="shared" si="5"/>
        <v>-211314816.2896353</v>
      </c>
      <c r="I34" s="2">
        <f t="shared" si="5"/>
        <v>-46543241.873962812</v>
      </c>
      <c r="J34" s="2">
        <f t="shared" si="5"/>
        <v>-47669914.39593906</v>
      </c>
    </row>
    <row r="36" spans="1:10" ht="15" customHeight="1" x14ac:dyDescent="0.2">
      <c r="A36" s="12" t="s">
        <v>27</v>
      </c>
    </row>
    <row r="37" spans="1:10" ht="15" customHeight="1" x14ac:dyDescent="0.2">
      <c r="A37" s="13" t="s">
        <v>28</v>
      </c>
      <c r="B37" s="8">
        <v>236</v>
      </c>
      <c r="C37" s="2">
        <f>C23</f>
        <v>115384844</v>
      </c>
      <c r="D37" s="2">
        <f t="shared" ref="D37:J37" si="6">D23</f>
        <v>351684227</v>
      </c>
      <c r="E37" s="2">
        <f t="shared" si="6"/>
        <v>254017576.02685064</v>
      </c>
      <c r="G37" s="2">
        <f t="shared" si="6"/>
        <v>218835197.48279151</v>
      </c>
      <c r="H37" s="2">
        <f t="shared" si="6"/>
        <v>238361789.66133061</v>
      </c>
      <c r="I37" s="2">
        <f t="shared" si="6"/>
        <v>169052651.4659563</v>
      </c>
      <c r="J37" s="2">
        <f t="shared" si="6"/>
        <v>179632188.95076695</v>
      </c>
    </row>
    <row r="38" spans="1:10" ht="15" customHeight="1" x14ac:dyDescent="0.2">
      <c r="A38" s="13" t="s">
        <v>29</v>
      </c>
      <c r="B38" s="30">
        <v>409.1</v>
      </c>
      <c r="C38" s="2">
        <f>-C37</f>
        <v>-115384844</v>
      </c>
      <c r="D38" s="2">
        <f t="shared" ref="D38:J38" si="7">-D37</f>
        <v>-351684227</v>
      </c>
      <c r="E38" s="2">
        <f t="shared" si="7"/>
        <v>-254017576.02685064</v>
      </c>
      <c r="G38" s="2">
        <f t="shared" si="7"/>
        <v>-218835197.48279151</v>
      </c>
      <c r="H38" s="2">
        <f t="shared" si="7"/>
        <v>-238361789.66133061</v>
      </c>
      <c r="I38" s="2">
        <f t="shared" si="7"/>
        <v>-169052651.4659563</v>
      </c>
      <c r="J38" s="2">
        <f t="shared" si="7"/>
        <v>-179632188.95076695</v>
      </c>
    </row>
    <row r="39" spans="1:10" ht="15" customHeight="1" x14ac:dyDescent="0.2">
      <c r="A39" s="13" t="s">
        <v>22</v>
      </c>
      <c r="B39" s="8">
        <v>190</v>
      </c>
      <c r="C39" s="2">
        <f>-C23</f>
        <v>-115384844</v>
      </c>
      <c r="D39" s="2">
        <f t="shared" ref="D39:J39" si="8">-D23</f>
        <v>-351684227</v>
      </c>
      <c r="E39" s="2">
        <f t="shared" si="8"/>
        <v>-254017576.02685064</v>
      </c>
      <c r="G39" s="2">
        <f t="shared" si="8"/>
        <v>-218835197.48279151</v>
      </c>
      <c r="H39" s="2">
        <f t="shared" si="8"/>
        <v>-238361789.66133061</v>
      </c>
      <c r="I39" s="2">
        <f t="shared" si="8"/>
        <v>-169052651.4659563</v>
      </c>
      <c r="J39" s="2">
        <f t="shared" si="8"/>
        <v>-179632188.95076695</v>
      </c>
    </row>
    <row r="40" spans="1:10" ht="15" customHeight="1" x14ac:dyDescent="0.2">
      <c r="A40" s="13" t="s">
        <v>23</v>
      </c>
      <c r="B40" s="30">
        <v>411.1</v>
      </c>
      <c r="C40" s="2">
        <f>-C39</f>
        <v>115384844</v>
      </c>
      <c r="D40" s="2">
        <f t="shared" ref="D40:J40" si="9">-D39</f>
        <v>351684227</v>
      </c>
      <c r="E40" s="2">
        <f t="shared" si="9"/>
        <v>254017576.02685064</v>
      </c>
      <c r="G40" s="2">
        <f t="shared" si="9"/>
        <v>218835197.48279151</v>
      </c>
      <c r="H40" s="2">
        <f t="shared" si="9"/>
        <v>238361789.66133061</v>
      </c>
      <c r="I40" s="2">
        <f t="shared" si="9"/>
        <v>169052651.4659563</v>
      </c>
      <c r="J40" s="2">
        <f t="shared" si="9"/>
        <v>179632188.95076695</v>
      </c>
    </row>
    <row r="42" spans="1:10" ht="15" customHeight="1" x14ac:dyDescent="0.2">
      <c r="A42" s="12" t="s">
        <v>30</v>
      </c>
    </row>
    <row r="43" spans="1:10" ht="15" customHeight="1" x14ac:dyDescent="0.2">
      <c r="A43" s="13" t="s">
        <v>26</v>
      </c>
      <c r="B43" s="8">
        <v>255</v>
      </c>
      <c r="C43" s="2">
        <f>-C21</f>
        <v>15634825</v>
      </c>
      <c r="D43" s="2">
        <f t="shared" ref="D43:J43" si="10">-D21</f>
        <v>22431987</v>
      </c>
      <c r="E43" s="2">
        <f t="shared" si="10"/>
        <v>27767141.492932558</v>
      </c>
      <c r="G43" s="2">
        <f t="shared" si="10"/>
        <v>36739206.239917174</v>
      </c>
      <c r="H43" s="2">
        <f t="shared" si="10"/>
        <v>47894096.790634327</v>
      </c>
      <c r="I43" s="2">
        <f t="shared" si="10"/>
        <v>56661976.204968445</v>
      </c>
      <c r="J43" s="2">
        <f t="shared" si="10"/>
        <v>62226442.880986325</v>
      </c>
    </row>
    <row r="44" spans="1:10" ht="15" customHeight="1" x14ac:dyDescent="0.2">
      <c r="A44" s="13" t="s">
        <v>25</v>
      </c>
      <c r="B44" s="30">
        <v>411.4</v>
      </c>
      <c r="C44" s="2">
        <f>C21</f>
        <v>-15634825</v>
      </c>
      <c r="D44" s="2">
        <f t="shared" ref="D44:J44" si="11">D21</f>
        <v>-22431987</v>
      </c>
      <c r="E44" s="2">
        <f t="shared" si="11"/>
        <v>-27767141.492932558</v>
      </c>
      <c r="G44" s="2">
        <f t="shared" si="11"/>
        <v>-36739206.239917174</v>
      </c>
      <c r="H44" s="2">
        <f t="shared" si="11"/>
        <v>-47894096.790634327</v>
      </c>
      <c r="I44" s="2">
        <f t="shared" si="11"/>
        <v>-56661976.204968445</v>
      </c>
      <c r="J44" s="2">
        <f t="shared" si="11"/>
        <v>-62226442.880986325</v>
      </c>
    </row>
    <row r="46" spans="1:10" ht="15" customHeight="1" x14ac:dyDescent="0.2">
      <c r="A46" s="12" t="s">
        <v>31</v>
      </c>
    </row>
    <row r="47" spans="1:10" ht="15" customHeight="1" x14ac:dyDescent="0.2">
      <c r="A47" s="13" t="s">
        <v>29</v>
      </c>
      <c r="B47" s="30">
        <v>409.1</v>
      </c>
      <c r="C47" s="2">
        <f>C22*C67</f>
        <v>1777843.7204735999</v>
      </c>
      <c r="D47" s="2">
        <f>D22*D67</f>
        <v>2640813.1577315996</v>
      </c>
      <c r="E47" s="2">
        <f>E22*E67</f>
        <v>4079771.0015066145</v>
      </c>
      <c r="G47" s="2">
        <f>G22*G67</f>
        <v>6527943.7376323286</v>
      </c>
      <c r="H47" s="2">
        <f>H22*H67</f>
        <v>7491507.646209592</v>
      </c>
      <c r="I47" s="2">
        <f>I22*I67</f>
        <v>8077178.0122650089</v>
      </c>
      <c r="J47" s="2">
        <f>J22*J67</f>
        <v>8329826.4428289998</v>
      </c>
    </row>
    <row r="48" spans="1:10" ht="15" customHeight="1" x14ac:dyDescent="0.2">
      <c r="A48" s="13" t="s">
        <v>28</v>
      </c>
      <c r="B48" s="8">
        <v>236</v>
      </c>
      <c r="C48" s="2">
        <f>-C47</f>
        <v>-1777843.7204735999</v>
      </c>
      <c r="D48" s="2">
        <f t="shared" ref="D48:J48" si="12">-D47</f>
        <v>-2640813.1577315996</v>
      </c>
      <c r="E48" s="2">
        <f t="shared" si="12"/>
        <v>-4079771.0015066145</v>
      </c>
      <c r="G48" s="2">
        <f t="shared" si="12"/>
        <v>-6527943.7376323286</v>
      </c>
      <c r="H48" s="2">
        <f t="shared" si="12"/>
        <v>-7491507.646209592</v>
      </c>
      <c r="I48" s="2">
        <f t="shared" si="12"/>
        <v>-8077178.0122650089</v>
      </c>
      <c r="J48" s="2">
        <f t="shared" si="12"/>
        <v>-8329826.4428289998</v>
      </c>
    </row>
    <row r="51" spans="1:10" ht="15" customHeight="1" x14ac:dyDescent="0.2">
      <c r="A51" s="27" t="s">
        <v>32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10" ht="15" customHeight="1" x14ac:dyDescent="0.2">
      <c r="A52" s="24" t="s">
        <v>22</v>
      </c>
      <c r="B52" s="26">
        <v>190</v>
      </c>
      <c r="C52" s="15">
        <f t="shared" ref="C52:J54" si="13">SUMIF($B$29:$B$48,$B52,C$29:C$48)</f>
        <v>0</v>
      </c>
      <c r="D52" s="15">
        <f t="shared" si="13"/>
        <v>0</v>
      </c>
      <c r="E52" s="15">
        <f t="shared" si="13"/>
        <v>173452477.32489139</v>
      </c>
      <c r="F52" s="15"/>
      <c r="G52" s="15">
        <f t="shared" si="13"/>
        <v>18016842.344275266</v>
      </c>
      <c r="H52" s="15">
        <f t="shared" si="13"/>
        <v>-13999189.37169531</v>
      </c>
      <c r="I52" s="15">
        <f t="shared" si="13"/>
        <v>-109461625.59199348</v>
      </c>
      <c r="J52" s="15">
        <f t="shared" si="13"/>
        <v>-118914490.5548279</v>
      </c>
    </row>
    <row r="53" spans="1:10" ht="15" customHeight="1" x14ac:dyDescent="0.2">
      <c r="A53" s="24" t="s">
        <v>28</v>
      </c>
      <c r="B53" s="26">
        <v>236</v>
      </c>
      <c r="C53" s="15">
        <f t="shared" si="13"/>
        <v>113607000.2795264</v>
      </c>
      <c r="D53" s="15">
        <f t="shared" si="13"/>
        <v>349043413.84226841</v>
      </c>
      <c r="E53" s="15">
        <f t="shared" si="13"/>
        <v>249937805.02534401</v>
      </c>
      <c r="F53" s="15"/>
      <c r="G53" s="15">
        <f t="shared" si="13"/>
        <v>212307253.74515918</v>
      </c>
      <c r="H53" s="15">
        <f t="shared" si="13"/>
        <v>230870282.01512101</v>
      </c>
      <c r="I53" s="15">
        <f t="shared" si="13"/>
        <v>160975473.4536913</v>
      </c>
      <c r="J53" s="15">
        <f t="shared" si="13"/>
        <v>171302362.50793794</v>
      </c>
    </row>
    <row r="54" spans="1:10" ht="15" customHeight="1" x14ac:dyDescent="0.2">
      <c r="A54" s="24" t="s">
        <v>26</v>
      </c>
      <c r="B54" s="26">
        <v>255</v>
      </c>
      <c r="C54" s="15">
        <f t="shared" si="13"/>
        <v>-86560098</v>
      </c>
      <c r="D54" s="15">
        <f t="shared" si="13"/>
        <v>-316179111</v>
      </c>
      <c r="E54" s="15">
        <f t="shared" si="13"/>
        <v>-386655127.85880947</v>
      </c>
      <c r="F54" s="15"/>
      <c r="G54" s="15">
        <f t="shared" si="13"/>
        <v>-187065049.58714962</v>
      </c>
      <c r="H54" s="15">
        <f t="shared" si="13"/>
        <v>-163420719.49900097</v>
      </c>
      <c r="I54" s="15">
        <f t="shared" si="13"/>
        <v>10118734.331005633</v>
      </c>
      <c r="J54" s="15">
        <f t="shared" si="13"/>
        <v>14556528.485047266</v>
      </c>
    </row>
    <row r="55" spans="1:10" ht="15" customHeight="1" x14ac:dyDescent="0.2">
      <c r="A55" s="25" t="s">
        <v>33</v>
      </c>
      <c r="B55" s="26"/>
      <c r="C55" s="28">
        <f>SUM(C52:C54)</f>
        <v>27046902.279526398</v>
      </c>
      <c r="D55" s="28">
        <f t="shared" ref="D55:J55" si="14">SUM(D52:D54)</f>
        <v>32864302.842268407</v>
      </c>
      <c r="E55" s="28">
        <f t="shared" si="14"/>
        <v>36735154.491425931</v>
      </c>
      <c r="F55" s="28"/>
      <c r="G55" s="28">
        <f t="shared" si="14"/>
        <v>43259046.502284825</v>
      </c>
      <c r="H55" s="28">
        <f t="shared" si="14"/>
        <v>53450373.144424736</v>
      </c>
      <c r="I55" s="28">
        <f t="shared" si="14"/>
        <v>61632582.192703456</v>
      </c>
      <c r="J55" s="28">
        <f t="shared" si="14"/>
        <v>66944400.438157305</v>
      </c>
    </row>
    <row r="56" spans="1:10" ht="15" customHeight="1" x14ac:dyDescent="0.2">
      <c r="A56" s="24"/>
      <c r="B56" s="26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">
      <c r="A57" s="24" t="s">
        <v>29</v>
      </c>
      <c r="B57" s="31">
        <v>409.1</v>
      </c>
      <c r="C57" s="15">
        <f>SUMIF($B$29:$B$48,$B57,C$29:C$48)</f>
        <v>-113607000.2795264</v>
      </c>
      <c r="D57" s="15">
        <f t="shared" ref="D57:J59" si="15">SUMIF($B$29:$B$48,$B57,D$29:D$48)</f>
        <v>-349043413.84226841</v>
      </c>
      <c r="E57" s="15">
        <f t="shared" si="15"/>
        <v>-249937805.02534401</v>
      </c>
      <c r="F57" s="15"/>
      <c r="G57" s="15">
        <f t="shared" si="15"/>
        <v>-212307253.74515918</v>
      </c>
      <c r="H57" s="15">
        <f t="shared" si="15"/>
        <v>-230870282.01512101</v>
      </c>
      <c r="I57" s="15">
        <f t="shared" si="15"/>
        <v>-160975473.4536913</v>
      </c>
      <c r="J57" s="15">
        <f t="shared" si="15"/>
        <v>-171302362.50793794</v>
      </c>
    </row>
    <row r="58" spans="1:10" ht="15" customHeight="1" x14ac:dyDescent="0.2">
      <c r="A58" s="24" t="s">
        <v>23</v>
      </c>
      <c r="B58" s="31">
        <v>411.1</v>
      </c>
      <c r="C58" s="15">
        <f>SUMIF($B$29:$B$48,$B58,C$29:C$48)</f>
        <v>0</v>
      </c>
      <c r="D58" s="15">
        <f t="shared" si="15"/>
        <v>0</v>
      </c>
      <c r="E58" s="15">
        <f t="shared" si="15"/>
        <v>-173452477.32489139</v>
      </c>
      <c r="F58" s="15"/>
      <c r="G58" s="15">
        <f t="shared" si="15"/>
        <v>-18016842.344275266</v>
      </c>
      <c r="H58" s="15">
        <f t="shared" si="15"/>
        <v>13999189.37169531</v>
      </c>
      <c r="I58" s="15">
        <f t="shared" si="15"/>
        <v>109461625.59199348</v>
      </c>
      <c r="J58" s="15">
        <f t="shared" si="15"/>
        <v>118914490.5548279</v>
      </c>
    </row>
    <row r="59" spans="1:10" ht="15" customHeight="1" x14ac:dyDescent="0.2">
      <c r="A59" s="24" t="s">
        <v>25</v>
      </c>
      <c r="B59" s="31">
        <v>411.4</v>
      </c>
      <c r="C59" s="15">
        <f>SUMIF($B$29:$B$48,$B59,C$29:C$48)</f>
        <v>86560098</v>
      </c>
      <c r="D59" s="15">
        <f t="shared" si="15"/>
        <v>316179111</v>
      </c>
      <c r="E59" s="15">
        <f t="shared" si="15"/>
        <v>386655127.85880947</v>
      </c>
      <c r="F59" s="15"/>
      <c r="G59" s="15">
        <f t="shared" si="15"/>
        <v>187065049.58714962</v>
      </c>
      <c r="H59" s="15">
        <f t="shared" si="15"/>
        <v>163420719.49900097</v>
      </c>
      <c r="I59" s="15">
        <f t="shared" si="15"/>
        <v>-10118734.331005633</v>
      </c>
      <c r="J59" s="15">
        <f t="shared" si="15"/>
        <v>-14556528.485047266</v>
      </c>
    </row>
    <row r="60" spans="1:10" ht="15" customHeight="1" x14ac:dyDescent="0.2">
      <c r="A60" s="25" t="s">
        <v>34</v>
      </c>
      <c r="B60" s="15"/>
      <c r="C60" s="28">
        <f>SUM(C57:C59)</f>
        <v>-27046902.279526398</v>
      </c>
      <c r="D60" s="28">
        <f t="shared" ref="D60:E60" si="16">SUM(D57:D59)</f>
        <v>-32864302.842268407</v>
      </c>
      <c r="E60" s="28">
        <f t="shared" si="16"/>
        <v>-36735154.491425931</v>
      </c>
      <c r="F60" s="28"/>
      <c r="G60" s="28">
        <f t="shared" ref="G60:J60" si="17">SUM(G57:G59)</f>
        <v>-43259046.502284825</v>
      </c>
      <c r="H60" s="28">
        <f t="shared" si="17"/>
        <v>-53450373.144424736</v>
      </c>
      <c r="I60" s="28">
        <f t="shared" si="17"/>
        <v>-61632582.192703456</v>
      </c>
      <c r="J60" s="28">
        <f t="shared" si="17"/>
        <v>-66944400.438157305</v>
      </c>
    </row>
    <row r="63" spans="1:10" ht="15" customHeight="1" x14ac:dyDescent="0.2">
      <c r="A63" s="12" t="s">
        <v>35</v>
      </c>
    </row>
    <row r="64" spans="1:10" ht="15" customHeight="1" x14ac:dyDescent="0.2">
      <c r="A64" s="13" t="s">
        <v>36</v>
      </c>
      <c r="C64" s="16">
        <v>0.21</v>
      </c>
      <c r="D64" s="16">
        <v>0.21</v>
      </c>
      <c r="E64" s="16">
        <v>0.21</v>
      </c>
      <c r="G64" s="16">
        <v>0.21</v>
      </c>
      <c r="H64" s="16">
        <v>0.21</v>
      </c>
      <c r="I64" s="16">
        <v>0.21</v>
      </c>
      <c r="J64" s="16">
        <v>0.21</v>
      </c>
    </row>
    <row r="65" spans="1:10" ht="15" customHeight="1" x14ac:dyDescent="0.2">
      <c r="A65" s="13" t="s">
        <v>37</v>
      </c>
      <c r="C65" s="17">
        <v>4.4580000000000002E-2</v>
      </c>
      <c r="D65" s="17">
        <v>4.4580000000000002E-2</v>
      </c>
      <c r="E65" s="17">
        <v>4.4580000000000002E-2</v>
      </c>
      <c r="G65" s="18">
        <v>5.5E-2</v>
      </c>
      <c r="H65" s="18">
        <v>5.5E-2</v>
      </c>
      <c r="I65" s="18">
        <v>5.5E-2</v>
      </c>
      <c r="J65" s="18">
        <v>5.5E-2</v>
      </c>
    </row>
    <row r="66" spans="1:10" ht="15" customHeight="1" x14ac:dyDescent="0.2">
      <c r="A66" s="13" t="s">
        <v>38</v>
      </c>
      <c r="C66" s="19">
        <f>-C65*0.21</f>
        <v>-9.3618E-3</v>
      </c>
      <c r="D66" s="19">
        <f t="shared" ref="D66:J66" si="18">-D65*0.21</f>
        <v>-9.3618E-3</v>
      </c>
      <c r="E66" s="19">
        <f t="shared" si="18"/>
        <v>-9.3618E-3</v>
      </c>
      <c r="G66" s="17">
        <f t="shared" si="18"/>
        <v>-1.155E-2</v>
      </c>
      <c r="H66" s="17">
        <f t="shared" si="18"/>
        <v>-1.155E-2</v>
      </c>
      <c r="I66" s="17">
        <f t="shared" si="18"/>
        <v>-1.155E-2</v>
      </c>
      <c r="J66" s="17">
        <f t="shared" si="18"/>
        <v>-1.155E-2</v>
      </c>
    </row>
    <row r="67" spans="1:10" ht="15" customHeight="1" thickBot="1" x14ac:dyDescent="0.25">
      <c r="A67" s="20" t="s">
        <v>39</v>
      </c>
      <c r="C67" s="21">
        <f>SUM(C64:C66)</f>
        <v>0.24521819999999997</v>
      </c>
      <c r="D67" s="21">
        <f t="shared" ref="D67:J67" si="19">SUM(D64:D66)</f>
        <v>0.24521819999999997</v>
      </c>
      <c r="E67" s="21">
        <f t="shared" si="19"/>
        <v>0.24521819999999997</v>
      </c>
      <c r="G67" s="22">
        <f t="shared" si="19"/>
        <v>0.25345000000000001</v>
      </c>
      <c r="H67" s="22">
        <f t="shared" si="19"/>
        <v>0.25345000000000001</v>
      </c>
      <c r="I67" s="22">
        <f t="shared" si="19"/>
        <v>0.25345000000000001</v>
      </c>
      <c r="J67" s="22">
        <f t="shared" si="19"/>
        <v>0.25345000000000001</v>
      </c>
    </row>
    <row r="68" spans="1:10" ht="15" customHeight="1" thickTop="1" x14ac:dyDescent="0.2">
      <c r="C68" s="23"/>
    </row>
  </sheetData>
  <mergeCells count="2">
    <mergeCell ref="C11:E11"/>
    <mergeCell ref="G11:J11"/>
  </mergeCells>
  <pageMargins left="0.25" right="0.25" top="0.5" bottom="0.5" header="0.3" footer="0.3"/>
  <pageSetup scale="89" orientation="portrait" horizontalDpi="200" verticalDpi="200" r:id="rId1"/>
  <headerFooter>
    <oddFooter>&amp;R&amp;"Calibri,Regular"&amp;9&amp;A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ItemNumber xmlns="ce299ae7-e7e1-4a93-8033-f93e5a028a84" xsi:nil="true"/>
    <CaseType xmlns="CE299AE7-E7E1-4A93-8033-F93E5A028A84" xsi:nil="true"/>
    <CaseStatus xmlns="CE299AE7-E7E1-4A93-8033-F93E5A028A84" xsi:nil="true"/>
    <Document_x0020_Status xmlns="c85253b9-0a55-49a1-98ad-b5b6252d7079">Draft</Document_x0020_Status>
    <CasePracticeArea xmlns="CE299AE7-E7E1-4A93-8033-F93E5A028A84" xsi:nil="true"/>
    <CaseNumber xmlns="CE299AE7-E7E1-4A93-8033-F93E5A028A84" xsi:nil="true"/>
    <Comments xmlns="c85253b9-0a55-49a1-98ad-b5b6252d7079" xsi:nil="true"/>
    <SRCH_DocketId xmlns="CE299AE7-E7E1-4A93-8033-F93E5A028A84" xsi:nil="true"/>
    <SRCH_ObjectType xmlns="ce299ae7-e7e1-4a93-8033-f93e5a028a84" xsi:nil="true"/>
    <Sequence_x0020_Number xmlns="CE299AE7-E7E1-4A93-8033-F93E5A028A84" xsi:nil="true"/>
    <CaseCompanyName xmlns="CE299AE7-E7E1-4A93-8033-F93E5A028A84" xsi:nil="true"/>
    <CaseJurisdiction xmlns="CE299AE7-E7E1-4A93-8033-F93E5A028A84" xsi:nil="true"/>
    <SRCH_DrSiteId xmlns="ce299ae7-e7e1-4a93-8033-f93e5a028a84" xsi:nil="true"/>
    <CaseSubjects xmlns="CE299AE7-E7E1-4A93-8033-F93E5A028A84" xsi:nil="true"/>
    <IsKeyDocket xmlns="CE299AE7-E7E1-4A93-8033-F93E5A028A84">false</IsKeyDocket>
    <SRCH_DRSetNumber xmlns="ce299ae7-e7e1-4a93-8033-f93e5a028a84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9DD3FBC863B478F3B7546805C41AD" ma:contentTypeVersion="" ma:contentTypeDescription="Create a new document." ma:contentTypeScope="" ma:versionID="d78a9a1a56412809ac581e9a275f45ea">
  <xsd:schema xmlns:xsd="http://www.w3.org/2001/XMLSchema" xmlns:xs="http://www.w3.org/2001/XMLSchema" xmlns:p="http://schemas.microsoft.com/office/2006/metadata/properties" xmlns:ns2="c85253b9-0a55-49a1-98ad-b5b6252d7079" xmlns:ns3="CE299AE7-E7E1-4A93-8033-F93E5A028A84" xmlns:ns4="beb7eb3d-050f-4441-a997-5e55673c963d" xmlns:ns5="ce299ae7-e7e1-4a93-8033-f93e5a028a84" targetNamespace="http://schemas.microsoft.com/office/2006/metadata/properties" ma:root="true" ma:fieldsID="295de833f76609eb0f8a86b0d2e8def2" ns2:_="" ns3:_="" ns4:_="" ns5:_="">
    <xsd:import namespace="c85253b9-0a55-49a1-98ad-b5b6252d7079"/>
    <xsd:import namespace="CE299AE7-E7E1-4A93-8033-F93E5A028A84"/>
    <xsd:import namespace="beb7eb3d-050f-4441-a997-5e55673c963d"/>
    <xsd:import namespace="ce299ae7-e7e1-4a93-8033-f93e5a028a84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9AE7-E7E1-4A93-8033-F93E5A028A8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9ae7-e7e1-4a93-8033-f93e5a028a84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DF2305-A863-4504-B88A-D8F16EEFD3F3}">
  <ds:schemaRefs>
    <ds:schemaRef ds:uri="CE299AE7-E7E1-4A93-8033-F93E5A028A84"/>
    <ds:schemaRef ds:uri="http://schemas.microsoft.com/office/2006/documentManagement/types"/>
    <ds:schemaRef ds:uri="http://purl.org/dc/elements/1.1/"/>
    <ds:schemaRef ds:uri="http://schemas.microsoft.com/office/2006/metadata/properties"/>
    <ds:schemaRef ds:uri="beb7eb3d-050f-4441-a997-5e55673c963d"/>
    <ds:schemaRef ds:uri="http://schemas.microsoft.com/office/infopath/2007/PartnerControls"/>
    <ds:schemaRef ds:uri="c85253b9-0a55-49a1-98ad-b5b6252d7079"/>
    <ds:schemaRef ds:uri="http://schemas.openxmlformats.org/package/2006/metadata/core-properties"/>
    <ds:schemaRef ds:uri="http://purl.org/dc/terms/"/>
    <ds:schemaRef ds:uri="ce299ae7-e7e1-4a93-8033-f93e5a028a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943A7D-5B9E-46DA-94F9-7D29FA984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CE299AE7-E7E1-4A93-8033-F93E5A028A84"/>
    <ds:schemaRef ds:uri="beb7eb3d-050f-4441-a997-5e55673c963d"/>
    <ds:schemaRef ds:uri="ce299ae7-e7e1-4a93-8033-f93e5a028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0C75CD-839A-4472-B976-4FFA44BF8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Credit Summary</vt:lpstr>
      <vt:lpstr>'Tax Credit Summary'!Print_Area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Vargas, Monica</dc:creator>
  <cp:lastModifiedBy>Adams, Starr</cp:lastModifiedBy>
  <dcterms:created xsi:type="dcterms:W3CDTF">2021-03-26T22:41:09Z</dcterms:created>
  <dcterms:modified xsi:type="dcterms:W3CDTF">2021-04-06T13:20:17Z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0x010100AF99DD3FBC863B478F3B7546805C41AD</vt:lpwstr>
  </property>
</Properties>
</file>