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Rate Case Discovery\OPC's First Set of Ints - 040621 Supplemental\"/>
    </mc:Choice>
  </mc:AlternateContent>
  <xr:revisionPtr revIDLastSave="0" documentId="8_{F9BBBCA9-8125-4FCB-B19B-2CF72EED863B}" xr6:coauthVersionLast="45" xr6:coauthVersionMax="45" xr10:uidLastSave="{00000000-0000-0000-0000-000000000000}"/>
  <bookViews>
    <workbookView xWindow="31350" yWindow="1335" windowWidth="22815" windowHeight="13650" xr2:uid="{09D5EAB4-9D6A-470B-B524-C45F6FEDDB2E}"/>
  </bookViews>
  <sheets>
    <sheet name="Tax Credit Summary" sheetId="1" r:id="rId1"/>
  </sheets>
  <definedNames>
    <definedName name="_xlnm.Print_Area" localSheetId="0">'Tax Credit Summary'!$A$8:$E$58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" l="1"/>
  <c r="E67" i="1" s="1"/>
  <c r="E45" i="1" s="1"/>
  <c r="E46" i="1" s="1"/>
  <c r="D66" i="1"/>
  <c r="D67" i="1" s="1"/>
  <c r="D45" i="1" s="1"/>
  <c r="D46" i="1" s="1"/>
  <c r="C66" i="1"/>
  <c r="C67" i="1" s="1"/>
  <c r="C45" i="1" s="1"/>
  <c r="C46" i="1" s="1"/>
  <c r="D42" i="1"/>
  <c r="C42" i="1"/>
  <c r="D41" i="1"/>
  <c r="C41" i="1"/>
  <c r="D38" i="1"/>
  <c r="D37" i="1"/>
  <c r="D36" i="1"/>
  <c r="D55" i="1" s="1"/>
  <c r="E35" i="1"/>
  <c r="E51" i="1" s="1"/>
  <c r="D35" i="1"/>
  <c r="D31" i="1"/>
  <c r="D57" i="1" s="1"/>
  <c r="C31" i="1"/>
  <c r="C32" i="1" s="1"/>
  <c r="C52" i="1" s="1"/>
  <c r="E24" i="1"/>
  <c r="D24" i="1"/>
  <c r="C24" i="1"/>
  <c r="E37" i="1"/>
  <c r="E38" i="1" s="1"/>
  <c r="E42" i="1"/>
  <c r="D16" i="1"/>
  <c r="D27" i="1" s="1"/>
  <c r="C16" i="1"/>
  <c r="C27" i="1" s="1"/>
  <c r="E16" i="1"/>
  <c r="E27" i="1" s="1"/>
  <c r="D32" i="1" l="1"/>
  <c r="D52" i="1" s="1"/>
  <c r="C28" i="1"/>
  <c r="D51" i="1"/>
  <c r="D50" i="1"/>
  <c r="D28" i="1"/>
  <c r="D56" i="1" s="1"/>
  <c r="D58" i="1" s="1"/>
  <c r="E28" i="1"/>
  <c r="E56" i="1" s="1"/>
  <c r="E50" i="1"/>
  <c r="C21" i="1"/>
  <c r="E31" i="1"/>
  <c r="E41" i="1"/>
  <c r="C57" i="1"/>
  <c r="E36" i="1"/>
  <c r="E55" i="1" s="1"/>
  <c r="E57" i="1" l="1"/>
  <c r="E58" i="1" s="1"/>
  <c r="E32" i="1"/>
  <c r="E52" i="1" s="1"/>
  <c r="E53" i="1" s="1"/>
  <c r="C35" i="1"/>
  <c r="C37" i="1"/>
  <c r="D53" i="1"/>
  <c r="C51" i="1" l="1"/>
  <c r="C36" i="1"/>
  <c r="C55" i="1" s="1"/>
  <c r="C38" i="1"/>
  <c r="C56" i="1" s="1"/>
  <c r="C50" i="1"/>
  <c r="C53" i="1" l="1"/>
  <c r="C58" i="1"/>
</calcChain>
</file>

<file path=xl/sharedStrings.xml><?xml version="1.0" encoding="utf-8"?>
<sst xmlns="http://schemas.openxmlformats.org/spreadsheetml/2006/main" count="56" uniqueCount="43">
  <si>
    <t>Gulf Power</t>
  </si>
  <si>
    <t>Summary of Impact of Tax Credits</t>
  </si>
  <si>
    <t>FERC</t>
  </si>
  <si>
    <t>Actuals</t>
  </si>
  <si>
    <t>Forecast</t>
  </si>
  <si>
    <t>2019</t>
  </si>
  <si>
    <t>2020</t>
  </si>
  <si>
    <t>2021</t>
  </si>
  <si>
    <t>Investment Tax Credit (ITC)</t>
  </si>
  <si>
    <t>Florida Research &amp; Development</t>
  </si>
  <si>
    <t>Total Tax Credits</t>
  </si>
  <si>
    <t>Other Annual Tax Credit Activity (MFR C-22):</t>
  </si>
  <si>
    <t>Amortization of ITC</t>
  </si>
  <si>
    <t>ITC107: Solar ITC Book Depr (Pre-Tax)</t>
  </si>
  <si>
    <t>Credit Utilized</t>
  </si>
  <si>
    <t>JOURNAL ENTRIES</t>
  </si>
  <si>
    <t>FERC Acct</t>
  </si>
  <si>
    <t xml:space="preserve">&lt;1&gt;  Tax Credit Generated </t>
  </si>
  <si>
    <t>Deferred Tax Asset</t>
  </si>
  <si>
    <t>Deferred Tax Expense</t>
  </si>
  <si>
    <t>&lt;2&gt;  Deferral of ITC Benefit Generated</t>
  </si>
  <si>
    <t>Deferred Tax Expense - ITC</t>
  </si>
  <si>
    <t>Unamortized ITC</t>
  </si>
  <si>
    <t>&lt;3&gt;  Current Year Tax Credit Utilization</t>
  </si>
  <si>
    <t>Current Tax Payable</t>
  </si>
  <si>
    <t>Current Tax Expense</t>
  </si>
  <si>
    <t>&lt;4&gt;  Amortization if ITC Benefit</t>
  </si>
  <si>
    <t>&lt;5&gt;  Book Depreciation on ITC Basis Adj</t>
  </si>
  <si>
    <t>Total annual activity per account</t>
  </si>
  <si>
    <t>Total Balance Sheet</t>
  </si>
  <si>
    <t>Total Income Statement</t>
  </si>
  <si>
    <t>Tax Rates</t>
  </si>
  <si>
    <t>Federal</t>
  </si>
  <si>
    <t>Florida</t>
  </si>
  <si>
    <t>FBOS</t>
  </si>
  <si>
    <t>Total Combined Tax Rate</t>
  </si>
  <si>
    <t>Gulf Power Standalone</t>
  </si>
  <si>
    <t>Florida Power &amp; Light Company</t>
  </si>
  <si>
    <t>Docket No. 20210015-EI</t>
  </si>
  <si>
    <t>OPC's First Set of Interrogatories Supplemental</t>
  </si>
  <si>
    <t>Attachment No. 1 of 1</t>
  </si>
  <si>
    <t>Tab 1 of 1</t>
  </si>
  <si>
    <t>Interrogatory No.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</si>
</sst>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0.00000%"/>
    <numFmt numFmtId="166" formatCode="#,##0.0000_);\(#,##0.0000\)"/>
    <numFmt numFmtId="167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  <xf numFmtId="0" fontId="10" fillId="0" borderId="0"/>
  </cellStyleXfs>
  <cellXfs count="31">
    <xf numFmtId="0" fontId="0" fillId="0" borderId="0" xfId="0"/>
    <xf numFmtId="37" fontId="3" fillId="0" borderId="0" xfId="2" applyNumberFormat="1" applyFont="1"/>
    <xf numFmtId="37" fontId="4" fillId="0" borderId="0" xfId="2" applyNumberFormat="1" applyFont="1"/>
    <xf numFmtId="37" fontId="3" fillId="0" borderId="0" xfId="2" applyNumberFormat="1" applyFont="1" applyAlignment="1">
      <alignment horizontal="center"/>
    </xf>
    <xf numFmtId="37" fontId="5" fillId="0" borderId="0" xfId="2" applyNumberFormat="1" applyFont="1" applyAlignment="1">
      <alignment horizontal="center"/>
    </xf>
    <xf numFmtId="37" fontId="6" fillId="0" borderId="1" xfId="2" applyNumberFormat="1" applyFont="1" applyBorder="1"/>
    <xf numFmtId="37" fontId="3" fillId="0" borderId="1" xfId="2" applyNumberFormat="1" applyFont="1" applyBorder="1" applyAlignment="1">
      <alignment horizontal="center"/>
    </xf>
    <xf numFmtId="37" fontId="3" fillId="0" borderId="1" xfId="2" quotePrefix="1" applyNumberFormat="1" applyFont="1" applyBorder="1" applyAlignment="1">
      <alignment horizontal="center"/>
    </xf>
    <xf numFmtId="37" fontId="4" fillId="0" borderId="0" xfId="3" applyNumberFormat="1" applyFont="1"/>
    <xf numFmtId="37" fontId="7" fillId="0" borderId="0" xfId="2" applyNumberFormat="1" applyFont="1" applyAlignment="1">
      <alignment horizontal="left" indent="1"/>
    </xf>
    <xf numFmtId="37" fontId="4" fillId="0" borderId="2" xfId="2" applyNumberFormat="1" applyFont="1" applyBorder="1"/>
    <xf numFmtId="37" fontId="8" fillId="0" borderId="0" xfId="2" applyNumberFormat="1" applyFont="1"/>
    <xf numFmtId="37" fontId="4" fillId="0" borderId="0" xfId="2" applyNumberFormat="1" applyFont="1" applyAlignment="1">
      <alignment horizontal="left" indent="1"/>
    </xf>
    <xf numFmtId="37" fontId="3" fillId="2" borderId="0" xfId="2" applyNumberFormat="1" applyFont="1" applyFill="1" applyAlignment="1">
      <alignment horizontal="center"/>
    </xf>
    <xf numFmtId="37" fontId="4" fillId="0" borderId="0" xfId="2" applyNumberFormat="1" applyFont="1" applyAlignment="1">
      <alignment horizontal="center"/>
    </xf>
    <xf numFmtId="37" fontId="3" fillId="2" borderId="3" xfId="2" applyNumberFormat="1" applyFont="1" applyFill="1" applyBorder="1"/>
    <xf numFmtId="37" fontId="4" fillId="2" borderId="0" xfId="2" applyNumberFormat="1" applyFont="1" applyFill="1"/>
    <xf numFmtId="37" fontId="4" fillId="2" borderId="0" xfId="2" applyNumberFormat="1" applyFont="1" applyFill="1" applyAlignment="1">
      <alignment horizontal="left" indent="1"/>
    </xf>
    <xf numFmtId="37" fontId="4" fillId="2" borderId="0" xfId="2" applyNumberFormat="1" applyFont="1" applyFill="1" applyAlignment="1">
      <alignment horizontal="center"/>
    </xf>
    <xf numFmtId="0" fontId="7" fillId="2" borderId="0" xfId="4" applyFont="1" applyFill="1"/>
    <xf numFmtId="37" fontId="4" fillId="2" borderId="4" xfId="2" applyNumberFormat="1" applyFont="1" applyFill="1" applyBorder="1"/>
    <xf numFmtId="9" fontId="4" fillId="0" borderId="0" xfId="1" applyFont="1"/>
    <xf numFmtId="164" fontId="4" fillId="0" borderId="0" xfId="1" applyNumberFormat="1" applyFont="1"/>
    <xf numFmtId="165" fontId="4" fillId="0" borderId="0" xfId="1" applyNumberFormat="1" applyFont="1"/>
    <xf numFmtId="37" fontId="7" fillId="0" borderId="0" xfId="2" applyNumberFormat="1" applyFont="1"/>
    <xf numFmtId="165" fontId="4" fillId="0" borderId="2" xfId="1" applyNumberFormat="1" applyFont="1" applyBorder="1"/>
    <xf numFmtId="166" fontId="4" fillId="0" borderId="0" xfId="2" applyNumberFormat="1" applyFont="1"/>
    <xf numFmtId="167" fontId="4" fillId="0" borderId="0" xfId="2" applyNumberFormat="1" applyFont="1" applyAlignment="1">
      <alignment horizontal="center"/>
    </xf>
    <xf numFmtId="167" fontId="4" fillId="2" borderId="0" xfId="2" applyNumberFormat="1" applyFont="1" applyFill="1" applyAlignment="1">
      <alignment horizontal="center"/>
    </xf>
    <xf numFmtId="0" fontId="10" fillId="3" borderId="0" xfId="5" applyFill="1"/>
    <xf numFmtId="37" fontId="5" fillId="0" borderId="0" xfId="2" applyNumberFormat="1" applyFont="1" applyAlignment="1">
      <alignment horizontal="center"/>
    </xf>
  </cellXfs>
  <cellStyles count="6">
    <cellStyle name="Normal" xfId="0" builtinId="0"/>
    <cellStyle name="Normal 11" xfId="5" xr:uid="{834AF353-07C7-40C9-9F11-928389E303A5}"/>
    <cellStyle name="Normal 2" xfId="4" xr:uid="{21C36AE5-B2B8-438F-AC00-4FC437AF8FB9}"/>
    <cellStyle name="Normal 2 3" xfId="2" xr:uid="{B3D27E16-2C90-4E5F-87C7-E6E77683DDEF}"/>
    <cellStyle name="Normal 7" xfId="3" xr:uid="{F46F9A71-0675-43EB-95E0-C1F9A8EA6B9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2D75-563A-483B-835B-DF178EEF11A9}">
  <dimension ref="A1:E68"/>
  <sheetViews>
    <sheetView tabSelected="1" workbookViewId="0">
      <selection activeCell="A5" sqref="A5"/>
    </sheetView>
  </sheetViews>
  <sheetFormatPr defaultColWidth="8.85546875" defaultRowHeight="15" customHeight="1" x14ac:dyDescent="0.2"/>
  <cols>
    <col min="1" max="1" width="31.42578125" style="2" customWidth="1"/>
    <col min="2" max="2" width="9" style="2" customWidth="1"/>
    <col min="3" max="5" width="13.140625" style="2" customWidth="1"/>
    <col min="6" max="16384" width="8.85546875" style="2"/>
  </cols>
  <sheetData>
    <row r="1" spans="1:5" ht="15" customHeight="1" x14ac:dyDescent="0.2">
      <c r="A1" s="29" t="s">
        <v>37</v>
      </c>
    </row>
    <row r="2" spans="1:5" ht="15" customHeight="1" x14ac:dyDescent="0.2">
      <c r="A2" s="29" t="s">
        <v>38</v>
      </c>
    </row>
    <row r="3" spans="1:5" ht="15" customHeight="1" x14ac:dyDescent="0.2">
      <c r="A3" s="29" t="s">
        <v>39</v>
      </c>
    </row>
    <row r="4" spans="1:5" ht="15" customHeight="1" x14ac:dyDescent="0.2">
      <c r="A4" s="29" t="s">
        <v>42</v>
      </c>
    </row>
    <row r="5" spans="1:5" ht="15" customHeight="1" x14ac:dyDescent="0.2">
      <c r="A5" s="29" t="s">
        <v>40</v>
      </c>
    </row>
    <row r="6" spans="1:5" ht="15" customHeight="1" x14ac:dyDescent="0.2">
      <c r="A6" s="29" t="s">
        <v>41</v>
      </c>
    </row>
    <row r="7" spans="1:5" ht="15" customHeight="1" x14ac:dyDescent="0.2">
      <c r="A7" s="29"/>
    </row>
    <row r="8" spans="1:5" ht="15" customHeight="1" x14ac:dyDescent="0.2">
      <c r="A8" s="1" t="s">
        <v>0</v>
      </c>
    </row>
    <row r="9" spans="1:5" ht="15" customHeight="1" x14ac:dyDescent="0.2">
      <c r="A9" s="1" t="s">
        <v>1</v>
      </c>
    </row>
    <row r="11" spans="1:5" ht="15" customHeight="1" x14ac:dyDescent="0.2">
      <c r="C11" s="30" t="s">
        <v>36</v>
      </c>
      <c r="D11" s="30"/>
      <c r="E11" s="30"/>
    </row>
    <row r="12" spans="1:5" ht="15" customHeight="1" x14ac:dyDescent="0.2">
      <c r="B12" s="3" t="s">
        <v>2</v>
      </c>
      <c r="C12" s="4" t="s">
        <v>3</v>
      </c>
      <c r="D12" s="4" t="s">
        <v>3</v>
      </c>
      <c r="E12" s="4" t="s">
        <v>4</v>
      </c>
    </row>
    <row r="13" spans="1:5" ht="15" customHeight="1" thickBot="1" x14ac:dyDescent="0.25">
      <c r="A13" s="5"/>
      <c r="B13" s="6"/>
      <c r="C13" s="7" t="s">
        <v>5</v>
      </c>
      <c r="D13" s="7" t="s">
        <v>6</v>
      </c>
      <c r="E13" s="7" t="s">
        <v>7</v>
      </c>
    </row>
    <row r="14" spans="1:5" ht="15" customHeight="1" x14ac:dyDescent="0.2">
      <c r="A14" s="2" t="s">
        <v>8</v>
      </c>
      <c r="D14" s="2">
        <v>-25032701</v>
      </c>
      <c r="E14" s="2">
        <v>51548735.22256244</v>
      </c>
    </row>
    <row r="15" spans="1:5" ht="15" customHeight="1" x14ac:dyDescent="0.2">
      <c r="A15" s="2" t="s">
        <v>9</v>
      </c>
      <c r="C15" s="8">
        <v>-34510</v>
      </c>
    </row>
    <row r="16" spans="1:5" ht="15" customHeight="1" thickBot="1" x14ac:dyDescent="0.25">
      <c r="A16" s="9" t="s">
        <v>10</v>
      </c>
      <c r="C16" s="10">
        <f>SUM(C14:C15)</f>
        <v>-34510</v>
      </c>
      <c r="D16" s="10">
        <f t="shared" ref="D16:E16" si="0">SUM(D14:D15)</f>
        <v>-25032701</v>
      </c>
      <c r="E16" s="10">
        <f t="shared" si="0"/>
        <v>51548735.22256244</v>
      </c>
    </row>
    <row r="17" spans="1:5" ht="15" customHeight="1" thickTop="1" x14ac:dyDescent="0.2"/>
    <row r="18" spans="1:5" ht="15" customHeight="1" x14ac:dyDescent="0.2">
      <c r="A18" s="11" t="s">
        <v>11</v>
      </c>
    </row>
    <row r="19" spans="1:5" ht="15" customHeight="1" x14ac:dyDescent="0.2">
      <c r="A19" s="12" t="s">
        <v>12</v>
      </c>
      <c r="C19" s="2">
        <v>-283320</v>
      </c>
      <c r="D19" s="2">
        <v>-745821</v>
      </c>
      <c r="E19" s="2">
        <v>-1037530</v>
      </c>
    </row>
    <row r="20" spans="1:5" ht="15" customHeight="1" x14ac:dyDescent="0.2">
      <c r="A20" s="12" t="s">
        <v>13</v>
      </c>
      <c r="C20" s="2">
        <v>76091</v>
      </c>
      <c r="D20" s="2">
        <v>298791</v>
      </c>
      <c r="E20" s="2">
        <v>492051.26411252702</v>
      </c>
    </row>
    <row r="21" spans="1:5" ht="15" customHeight="1" x14ac:dyDescent="0.2">
      <c r="A21" s="12" t="s">
        <v>14</v>
      </c>
      <c r="C21" s="2">
        <f>-C16</f>
        <v>34510</v>
      </c>
      <c r="D21" s="2">
        <v>21583215</v>
      </c>
      <c r="E21" s="2">
        <v>11772389.114533793</v>
      </c>
    </row>
    <row r="24" spans="1:5" ht="15" customHeight="1" x14ac:dyDescent="0.2">
      <c r="A24" s="13" t="s">
        <v>15</v>
      </c>
      <c r="B24" s="13" t="s">
        <v>16</v>
      </c>
      <c r="C24" s="13" t="str">
        <f>C13</f>
        <v>2019</v>
      </c>
      <c r="D24" s="13" t="str">
        <f t="shared" ref="D24:E24" si="1">D13</f>
        <v>2020</v>
      </c>
      <c r="E24" s="13" t="str">
        <f t="shared" si="1"/>
        <v>2021</v>
      </c>
    </row>
    <row r="26" spans="1:5" ht="15" customHeight="1" x14ac:dyDescent="0.2">
      <c r="A26" s="11" t="s">
        <v>17</v>
      </c>
    </row>
    <row r="27" spans="1:5" ht="15" customHeight="1" x14ac:dyDescent="0.2">
      <c r="A27" s="12" t="s">
        <v>18</v>
      </c>
      <c r="B27" s="14">
        <v>190</v>
      </c>
      <c r="C27" s="2">
        <f>-C16</f>
        <v>34510</v>
      </c>
      <c r="D27" s="2">
        <f>-D16</f>
        <v>25032701</v>
      </c>
      <c r="E27" s="2">
        <f>-E16</f>
        <v>-51548735.22256244</v>
      </c>
    </row>
    <row r="28" spans="1:5" ht="15" customHeight="1" x14ac:dyDescent="0.2">
      <c r="A28" s="12" t="s">
        <v>19</v>
      </c>
      <c r="B28" s="27">
        <v>411.1</v>
      </c>
      <c r="C28" s="2">
        <f>-C27</f>
        <v>-34510</v>
      </c>
      <c r="D28" s="2">
        <f t="shared" ref="D28:E28" si="2">-D27</f>
        <v>-25032701</v>
      </c>
      <c r="E28" s="2">
        <f t="shared" si="2"/>
        <v>51548735.22256244</v>
      </c>
    </row>
    <row r="29" spans="1:5" ht="15" customHeight="1" x14ac:dyDescent="0.2">
      <c r="B29" s="14"/>
    </row>
    <row r="30" spans="1:5" ht="15" customHeight="1" x14ac:dyDescent="0.2">
      <c r="A30" s="11" t="s">
        <v>20</v>
      </c>
      <c r="B30" s="14"/>
    </row>
    <row r="31" spans="1:5" ht="15" customHeight="1" x14ac:dyDescent="0.2">
      <c r="A31" s="12" t="s">
        <v>21</v>
      </c>
      <c r="B31" s="27">
        <v>411.4</v>
      </c>
      <c r="C31" s="2">
        <f>-C14</f>
        <v>0</v>
      </c>
      <c r="D31" s="2">
        <f>-D14</f>
        <v>25032701</v>
      </c>
      <c r="E31" s="2">
        <f>-E14</f>
        <v>-51548735.22256244</v>
      </c>
    </row>
    <row r="32" spans="1:5" ht="15" customHeight="1" x14ac:dyDescent="0.2">
      <c r="A32" s="12" t="s">
        <v>22</v>
      </c>
      <c r="B32" s="14">
        <v>255</v>
      </c>
      <c r="C32" s="2">
        <f>-C31</f>
        <v>0</v>
      </c>
      <c r="D32" s="2">
        <f t="shared" ref="D32:E32" si="3">-D31</f>
        <v>-25032701</v>
      </c>
      <c r="E32" s="2">
        <f t="shared" si="3"/>
        <v>51548735.22256244</v>
      </c>
    </row>
    <row r="34" spans="1:5" ht="15" customHeight="1" x14ac:dyDescent="0.2">
      <c r="A34" s="11" t="s">
        <v>23</v>
      </c>
    </row>
    <row r="35" spans="1:5" ht="15" customHeight="1" x14ac:dyDescent="0.2">
      <c r="A35" s="12" t="s">
        <v>24</v>
      </c>
      <c r="B35" s="14">
        <v>236</v>
      </c>
      <c r="C35" s="2">
        <f>C21</f>
        <v>34510</v>
      </c>
      <c r="D35" s="2">
        <f t="shared" ref="D35:E35" si="4">D21</f>
        <v>21583215</v>
      </c>
      <c r="E35" s="2">
        <f t="shared" si="4"/>
        <v>11772389.114533793</v>
      </c>
    </row>
    <row r="36" spans="1:5" ht="15" customHeight="1" x14ac:dyDescent="0.2">
      <c r="A36" s="12" t="s">
        <v>25</v>
      </c>
      <c r="B36" s="27">
        <v>409.1</v>
      </c>
      <c r="C36" s="2">
        <f>-C35</f>
        <v>-34510</v>
      </c>
      <c r="D36" s="2">
        <f t="shared" ref="D36:E36" si="5">-D35</f>
        <v>-21583215</v>
      </c>
      <c r="E36" s="2">
        <f t="shared" si="5"/>
        <v>-11772389.114533793</v>
      </c>
    </row>
    <row r="37" spans="1:5" ht="15" customHeight="1" x14ac:dyDescent="0.2">
      <c r="A37" s="12" t="s">
        <v>18</v>
      </c>
      <c r="B37" s="14">
        <v>190</v>
      </c>
      <c r="C37" s="2">
        <f>-C21</f>
        <v>-34510</v>
      </c>
      <c r="D37" s="2">
        <f t="shared" ref="D37:E37" si="6">-D21</f>
        <v>-21583215</v>
      </c>
      <c r="E37" s="2">
        <f t="shared" si="6"/>
        <v>-11772389.114533793</v>
      </c>
    </row>
    <row r="38" spans="1:5" ht="15" customHeight="1" x14ac:dyDescent="0.2">
      <c r="A38" s="12" t="s">
        <v>19</v>
      </c>
      <c r="B38" s="27">
        <v>411.1</v>
      </c>
      <c r="C38" s="2">
        <f>-C37</f>
        <v>34510</v>
      </c>
      <c r="D38" s="2">
        <f t="shared" ref="D38:E38" si="7">-D37</f>
        <v>21583215</v>
      </c>
      <c r="E38" s="2">
        <f t="shared" si="7"/>
        <v>11772389.114533793</v>
      </c>
    </row>
    <row r="40" spans="1:5" ht="15" customHeight="1" x14ac:dyDescent="0.2">
      <c r="A40" s="11" t="s">
        <v>26</v>
      </c>
    </row>
    <row r="41" spans="1:5" ht="15" customHeight="1" x14ac:dyDescent="0.2">
      <c r="A41" s="12" t="s">
        <v>22</v>
      </c>
      <c r="B41" s="14">
        <v>255</v>
      </c>
      <c r="C41" s="2">
        <f>-C19</f>
        <v>283320</v>
      </c>
      <c r="D41" s="2">
        <f t="shared" ref="D41:E41" si="8">-D19</f>
        <v>745821</v>
      </c>
      <c r="E41" s="2">
        <f t="shared" si="8"/>
        <v>1037530</v>
      </c>
    </row>
    <row r="42" spans="1:5" ht="15" customHeight="1" x14ac:dyDescent="0.2">
      <c r="A42" s="12" t="s">
        <v>21</v>
      </c>
      <c r="B42" s="27">
        <v>411.4</v>
      </c>
      <c r="C42" s="2">
        <f>C19</f>
        <v>-283320</v>
      </c>
      <c r="D42" s="2">
        <f t="shared" ref="D42:E42" si="9">D19</f>
        <v>-745821</v>
      </c>
      <c r="E42" s="2">
        <f t="shared" si="9"/>
        <v>-1037530</v>
      </c>
    </row>
    <row r="44" spans="1:5" ht="15" customHeight="1" x14ac:dyDescent="0.2">
      <c r="A44" s="11" t="s">
        <v>27</v>
      </c>
    </row>
    <row r="45" spans="1:5" ht="15" customHeight="1" x14ac:dyDescent="0.2">
      <c r="A45" s="12" t="s">
        <v>25</v>
      </c>
      <c r="B45" s="27">
        <v>409.1</v>
      </c>
      <c r="C45" s="2">
        <f>C20*C67</f>
        <v>18658.898056199996</v>
      </c>
      <c r="D45" s="2">
        <f>D20*D67</f>
        <v>73268.99119619999</v>
      </c>
      <c r="E45" s="2">
        <f>E20*E67</f>
        <v>120659.92529339845</v>
      </c>
    </row>
    <row r="46" spans="1:5" ht="15" customHeight="1" x14ac:dyDescent="0.2">
      <c r="A46" s="12" t="s">
        <v>24</v>
      </c>
      <c r="B46" s="14">
        <v>236</v>
      </c>
      <c r="C46" s="2">
        <f>-C45</f>
        <v>-18658.898056199996</v>
      </c>
      <c r="D46" s="2">
        <f t="shared" ref="D46:E46" si="10">-D45</f>
        <v>-73268.99119619999</v>
      </c>
      <c r="E46" s="2">
        <f t="shared" si="10"/>
        <v>-120659.92529339845</v>
      </c>
    </row>
    <row r="49" spans="1:5" ht="15" customHeight="1" x14ac:dyDescent="0.2">
      <c r="A49" s="15" t="s">
        <v>28</v>
      </c>
      <c r="B49" s="16"/>
      <c r="C49" s="16"/>
      <c r="D49" s="16"/>
      <c r="E49" s="16"/>
    </row>
    <row r="50" spans="1:5" ht="15" customHeight="1" x14ac:dyDescent="0.2">
      <c r="A50" s="17" t="s">
        <v>18</v>
      </c>
      <c r="B50" s="18">
        <v>190</v>
      </c>
      <c r="C50" s="16">
        <f t="shared" ref="C50:E52" si="11">SUMIF($B$27:$B$46,$B50,C$27:C$46)</f>
        <v>0</v>
      </c>
      <c r="D50" s="16">
        <f t="shared" si="11"/>
        <v>3449486</v>
      </c>
      <c r="E50" s="16">
        <f t="shared" si="11"/>
        <v>-63321124.337096229</v>
      </c>
    </row>
    <row r="51" spans="1:5" ht="15" customHeight="1" x14ac:dyDescent="0.2">
      <c r="A51" s="17" t="s">
        <v>24</v>
      </c>
      <c r="B51" s="18">
        <v>236</v>
      </c>
      <c r="C51" s="16">
        <f t="shared" si="11"/>
        <v>15851.101943800004</v>
      </c>
      <c r="D51" s="16">
        <f t="shared" si="11"/>
        <v>21509946.0088038</v>
      </c>
      <c r="E51" s="16">
        <f t="shared" si="11"/>
        <v>11651729.189240394</v>
      </c>
    </row>
    <row r="52" spans="1:5" ht="15" customHeight="1" x14ac:dyDescent="0.2">
      <c r="A52" s="17" t="s">
        <v>22</v>
      </c>
      <c r="B52" s="18">
        <v>255</v>
      </c>
      <c r="C52" s="16">
        <f t="shared" si="11"/>
        <v>283320</v>
      </c>
      <c r="D52" s="16">
        <f t="shared" si="11"/>
        <v>-24286880</v>
      </c>
      <c r="E52" s="16">
        <f t="shared" si="11"/>
        <v>52586265.22256244</v>
      </c>
    </row>
    <row r="53" spans="1:5" ht="15" customHeight="1" x14ac:dyDescent="0.2">
      <c r="A53" s="19" t="s">
        <v>29</v>
      </c>
      <c r="B53" s="18"/>
      <c r="C53" s="20">
        <f>SUM(C50:C52)</f>
        <v>299171.10194379999</v>
      </c>
      <c r="D53" s="20">
        <f t="shared" ref="D53:E53" si="12">SUM(D50:D52)</f>
        <v>672552.00880379975</v>
      </c>
      <c r="E53" s="20">
        <f t="shared" si="12"/>
        <v>916870.07470660657</v>
      </c>
    </row>
    <row r="54" spans="1:5" ht="15" customHeight="1" x14ac:dyDescent="0.2">
      <c r="A54" s="17"/>
      <c r="B54" s="18"/>
      <c r="C54" s="16"/>
      <c r="D54" s="16"/>
      <c r="E54" s="16"/>
    </row>
    <row r="55" spans="1:5" ht="15" customHeight="1" x14ac:dyDescent="0.2">
      <c r="A55" s="17" t="s">
        <v>25</v>
      </c>
      <c r="B55" s="28">
        <v>409.1</v>
      </c>
      <c r="C55" s="16">
        <f>SUMIF($B$27:$B$46,$B55,C$27:C$46)</f>
        <v>-15851.101943800004</v>
      </c>
      <c r="D55" s="16">
        <f t="shared" ref="D55:E55" si="13">SUMIF($B$27:$B$46,$B55,D$27:D$46)</f>
        <v>-21509946.0088038</v>
      </c>
      <c r="E55" s="16">
        <f t="shared" si="13"/>
        <v>-11651729.189240394</v>
      </c>
    </row>
    <row r="56" spans="1:5" ht="15" customHeight="1" x14ac:dyDescent="0.2">
      <c r="A56" s="17" t="s">
        <v>19</v>
      </c>
      <c r="B56" s="28">
        <v>411.1</v>
      </c>
      <c r="C56" s="16">
        <f>SUMIF($B$27:$B$46,$B56,C$27:C$46)</f>
        <v>0</v>
      </c>
      <c r="D56" s="16">
        <f>SUMIF($B$27:$B$46,$B56,D$27:D$46)</f>
        <v>-3449486</v>
      </c>
      <c r="E56" s="16">
        <f>SUMIF($B$27:$B$46,$B56,E$27:E$46)</f>
        <v>63321124.337096229</v>
      </c>
    </row>
    <row r="57" spans="1:5" ht="15" customHeight="1" x14ac:dyDescent="0.2">
      <c r="A57" s="17" t="s">
        <v>21</v>
      </c>
      <c r="B57" s="28">
        <v>411.4</v>
      </c>
      <c r="C57" s="16">
        <f>SUMIF($B$27:$B$46,$B57,C$27:C$46)</f>
        <v>-283320</v>
      </c>
      <c r="D57" s="16">
        <f>SUMIF($B$27:$B$46,$B57,D$27:D$46)</f>
        <v>24286880</v>
      </c>
      <c r="E57" s="16">
        <f>SUMIF($B$27:$B$46,$B57,E$27:E$46)</f>
        <v>-52586265.22256244</v>
      </c>
    </row>
    <row r="58" spans="1:5" ht="15" customHeight="1" x14ac:dyDescent="0.2">
      <c r="A58" s="19" t="s">
        <v>30</v>
      </c>
      <c r="B58" s="16"/>
      <c r="C58" s="20">
        <f>SUM(C55:C57)</f>
        <v>-299171.10194379999</v>
      </c>
      <c r="D58" s="20">
        <f t="shared" ref="D58:E58" si="14">SUM(D55:D57)</f>
        <v>-672552.00880379975</v>
      </c>
      <c r="E58" s="20">
        <f t="shared" si="14"/>
        <v>-916870.07470660657</v>
      </c>
    </row>
    <row r="63" spans="1:5" ht="15" customHeight="1" x14ac:dyDescent="0.2">
      <c r="A63" s="11" t="s">
        <v>31</v>
      </c>
    </row>
    <row r="64" spans="1:5" ht="15" customHeight="1" x14ac:dyDescent="0.2">
      <c r="A64" s="12" t="s">
        <v>32</v>
      </c>
      <c r="C64" s="21">
        <v>0.21</v>
      </c>
      <c r="D64" s="21">
        <v>0.21</v>
      </c>
      <c r="E64" s="21">
        <v>0.21</v>
      </c>
    </row>
    <row r="65" spans="1:5" ht="15" customHeight="1" x14ac:dyDescent="0.2">
      <c r="A65" s="12" t="s">
        <v>33</v>
      </c>
      <c r="C65" s="22">
        <v>4.4580000000000002E-2</v>
      </c>
      <c r="D65" s="22">
        <v>4.4580000000000002E-2</v>
      </c>
      <c r="E65" s="22">
        <v>4.4580000000000002E-2</v>
      </c>
    </row>
    <row r="66" spans="1:5" ht="15" customHeight="1" x14ac:dyDescent="0.2">
      <c r="A66" s="12" t="s">
        <v>34</v>
      </c>
      <c r="C66" s="23">
        <f>-C65*0.21</f>
        <v>-9.3618E-3</v>
      </c>
      <c r="D66" s="23">
        <f t="shared" ref="D66:E66" si="15">-D65*0.21</f>
        <v>-9.3618E-3</v>
      </c>
      <c r="E66" s="23">
        <f t="shared" si="15"/>
        <v>-9.3618E-3</v>
      </c>
    </row>
    <row r="67" spans="1:5" ht="15" customHeight="1" thickBot="1" x14ac:dyDescent="0.25">
      <c r="A67" s="24" t="s">
        <v>35</v>
      </c>
      <c r="C67" s="25">
        <f>SUM(C64:C66)</f>
        <v>0.24521819999999997</v>
      </c>
      <c r="D67" s="25">
        <f t="shared" ref="D67:E67" si="16">SUM(D64:D66)</f>
        <v>0.24521819999999997</v>
      </c>
      <c r="E67" s="25">
        <f t="shared" si="16"/>
        <v>0.24521819999999997</v>
      </c>
    </row>
    <row r="68" spans="1:5" ht="15" customHeight="1" thickTop="1" x14ac:dyDescent="0.2">
      <c r="C68" s="26"/>
    </row>
  </sheetData>
  <mergeCells count="1">
    <mergeCell ref="C11:E11"/>
  </mergeCells>
  <pageMargins left="0.7" right="0.7" top="0.5" bottom="0.5" header="0.3" footer="0.3"/>
  <pageSetup scale="95" orientation="portrait" horizontalDpi="200" verticalDpi="200" r:id="rId1"/>
  <headerFooter>
    <oddFooter>&amp;R&amp;"Calibri,Regular"&amp;9&amp;A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1A89EA396C14B838DBEA7087C8AFA" ma:contentTypeVersion="" ma:contentTypeDescription="Create a new document." ma:contentTypeScope="" ma:versionID="146e20cb0c2c88dc8ffd075a4694940c">
  <xsd:schema xmlns:xsd="http://www.w3.org/2001/XMLSchema" xmlns:xs="http://www.w3.org/2001/XMLSchema" xmlns:p="http://schemas.microsoft.com/office/2006/metadata/properties" xmlns:ns2="c85253b9-0a55-49a1-98ad-b5b6252d7079" xmlns:ns3="D96DF16C-3989-4CC5-BCC9-4DEE9188BEA4" xmlns:ns4="beb7eb3d-050f-4441-a997-5e55673c963d" xmlns:ns5="d96df16c-3989-4cc5-bcc9-4dee9188bea4" targetNamespace="http://schemas.microsoft.com/office/2006/metadata/properties" ma:root="true" ma:fieldsID="5d12cc6890de5af58df0ba05fcd8273d" ns2:_="" ns3:_="" ns4:_="" ns5:_="">
    <xsd:import namespace="c85253b9-0a55-49a1-98ad-b5b6252d7079"/>
    <xsd:import namespace="D96DF16C-3989-4CC5-BCC9-4DEE9188BEA4"/>
    <xsd:import namespace="beb7eb3d-050f-4441-a997-5e55673c963d"/>
    <xsd:import namespace="d96df16c-3989-4cc5-bcc9-4dee9188bea4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4:SharedWithUsers" minOccurs="0"/>
                <xsd:element ref="ns5:SRCH_ObjectType" minOccurs="0"/>
                <xsd:element ref="ns5:SRCH_DRSetNumber" minOccurs="0"/>
                <xsd:element ref="ns5:SRCH_DRItemNumber" minOccurs="0"/>
                <xsd:element ref="ns5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DF16C-3989-4CC5-BCC9-4DEE9188BEA4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7eb3d-050f-4441-a997-5e55673c963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df16c-3989-4cc5-bcc9-4dee9188bea4" elementFormDefault="qualified">
    <xsd:import namespace="http://schemas.microsoft.com/office/2006/documentManagement/types"/>
    <xsd:import namespace="http://schemas.microsoft.com/office/infopath/2007/PartnerControls"/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ObjectType xmlns="d96df16c-3989-4cc5-bcc9-4dee9188bea4">DRI</SRCH_ObjectType>
    <Document_x0020_Status xmlns="c85253b9-0a55-49a1-98ad-b5b6252d7079">Draft</Document_x0020_Status>
    <CaseCompanyName xmlns="D96DF16C-3989-4CC5-BCC9-4DEE9188BEA4" xsi:nil="true"/>
    <SRCH_DRSetNumber xmlns="d96df16c-3989-4cc5-bcc9-4dee9188bea4" xsi:nil="true"/>
    <Comments xmlns="c85253b9-0a55-49a1-98ad-b5b6252d7079" xsi:nil="true"/>
    <CaseJurisdiction xmlns="D96DF16C-3989-4CC5-BCC9-4DEE9188BEA4" xsi:nil="true"/>
    <CaseNumber xmlns="D96DF16C-3989-4CC5-BCC9-4DEE9188BEA4" xsi:nil="true"/>
    <CaseStatus xmlns="D96DF16C-3989-4CC5-BCC9-4DEE9188BEA4" xsi:nil="true"/>
    <IsKeyDocket xmlns="D96DF16C-3989-4CC5-BCC9-4DEE9188BEA4">false</IsKeyDocket>
    <SRCH_DrSiteId xmlns="d96df16c-3989-4cc5-bcc9-4dee9188bea4" xsi:nil="true"/>
    <CasePracticeArea xmlns="D96DF16C-3989-4CC5-BCC9-4DEE9188BEA4" xsi:nil="true"/>
    <SRCH_DocketId xmlns="D96DF16C-3989-4CC5-BCC9-4DEE9188BEA4">178</SRCH_DocketId>
    <CaseType xmlns="D96DF16C-3989-4CC5-BCC9-4DEE9188BEA4" xsi:nil="true"/>
    <Document_x0020_Type xmlns="c85253b9-0a55-49a1-98ad-b5b6252d7079">Question</Document_x0020_Type>
    <Sequence_x0020_Number xmlns="D96DF16C-3989-4CC5-BCC9-4DEE9188BEA4" xsi:nil="true"/>
    <CaseSubjects xmlns="D96DF16C-3989-4CC5-BCC9-4DEE9188BEA4" xsi:nil="true"/>
    <SRCH_DRItemNumber xmlns="d96df16c-3989-4cc5-bcc9-4dee9188bea4" xsi:nil="true"/>
  </documentManagement>
</p:properties>
</file>

<file path=customXml/itemProps1.xml><?xml version="1.0" encoding="utf-8"?>
<ds:datastoreItem xmlns:ds="http://schemas.openxmlformats.org/officeDocument/2006/customXml" ds:itemID="{3505E5EE-B2E9-4742-BCA3-77FB7E5D7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D96DF16C-3989-4CC5-BCC9-4DEE9188BEA4"/>
    <ds:schemaRef ds:uri="beb7eb3d-050f-4441-a997-5e55673c963d"/>
    <ds:schemaRef ds:uri="d96df16c-3989-4cc5-bcc9-4dee9188b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628E6F-6F15-43E8-B643-703E94FFE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B341C-0964-4CA4-B201-F41A3DA51358}">
  <ds:schemaRefs>
    <ds:schemaRef ds:uri="http://schemas.microsoft.com/office/infopath/2007/PartnerControls"/>
    <ds:schemaRef ds:uri="D96DF16C-3989-4CC5-BCC9-4DEE9188BEA4"/>
    <ds:schemaRef ds:uri="http://purl.org/dc/elements/1.1/"/>
    <ds:schemaRef ds:uri="http://schemas.microsoft.com/office/2006/metadata/properties"/>
    <ds:schemaRef ds:uri="beb7eb3d-050f-4441-a997-5e55673c963d"/>
    <ds:schemaRef ds:uri="http://schemas.microsoft.com/office/2006/documentManagement/types"/>
    <ds:schemaRef ds:uri="c85253b9-0a55-49a1-98ad-b5b6252d7079"/>
    <ds:schemaRef ds:uri="http://purl.org/dc/terms/"/>
    <ds:schemaRef ds:uri="http://schemas.openxmlformats.org/package/2006/metadata/core-properties"/>
    <ds:schemaRef ds:uri="http://purl.org/dc/dcmitype/"/>
    <ds:schemaRef ds:uri="d96df16c-3989-4cc5-bcc9-4dee9188be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Credit Summary</vt:lpstr>
      <vt:lpstr>'Tax Credit Summary'!Print_Area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Vargas, Monica</dc:creator>
  <cp:lastModifiedBy>Adams, Starr</cp:lastModifiedBy>
  <dcterms:created xsi:type="dcterms:W3CDTF">2021-03-26T22:45:26Z</dcterms:created>
  <dcterms:modified xsi:type="dcterms:W3CDTF">2021-04-06T13:21:02Z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0x010100A301A89EA396C14B838DBEA7087C8AFA</vt:lpwstr>
  </property>
</Properties>
</file>