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's Seventh Set of Ints\"/>
    </mc:Choice>
  </mc:AlternateContent>
  <xr:revisionPtr revIDLastSave="0" documentId="13_ncr:1_{64361E0A-C048-4A2D-9C23-BAB5F922C69A}" xr6:coauthVersionLast="45" xr6:coauthVersionMax="45" xr10:uidLastSave="{00000000-0000-0000-0000-000000000000}"/>
  <bookViews>
    <workbookView xWindow="30135" yWindow="1080" windowWidth="25920" windowHeight="14025" activeTab="1" xr2:uid="{00000000-000D-0000-FFFF-FFFF00000000}"/>
  </bookViews>
  <sheets>
    <sheet name="NOI" sheetId="1" r:id="rId1"/>
    <sheet name="Rate Base" sheetId="3" r:id="rId2"/>
  </sheets>
  <definedNames>
    <definedName name="Case_Number" localSheetId="0">NOI!$A$8</definedName>
    <definedName name="DataRequestNumber" localSheetId="0">NOI!$A$9</definedName>
    <definedName name="_xlnm.Print_Titles" localSheetId="0">NOI!$A:$A,NOI!$15:$17</definedName>
    <definedName name="_xlnm.Print_Titles" localSheetId="1">'Rate Base'!$A:$A,'Rate Base'!$16:$17</definedName>
    <definedName name="SubmittedDate" localSheetId="0">NOI!$A$10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E27" i="1"/>
  <c r="C27" i="1"/>
  <c r="B27" i="1"/>
  <c r="L20" i="3"/>
  <c r="F20" i="3"/>
  <c r="J22" i="3"/>
  <c r="J21" i="3"/>
  <c r="I22" i="3"/>
  <c r="H21" i="3"/>
  <c r="I21" i="3" s="1"/>
  <c r="D22" i="3"/>
  <c r="D21" i="3" s="1"/>
  <c r="C22" i="3"/>
  <c r="B21" i="3"/>
  <c r="C21" i="3" s="1"/>
  <c r="E21" i="3" l="1"/>
  <c r="F21" i="3" s="1"/>
  <c r="F24" i="3" s="1"/>
  <c r="E22" i="3"/>
  <c r="F22" i="3" s="1"/>
  <c r="K22" i="3"/>
  <c r="L22" i="3" s="1"/>
  <c r="K21" i="3"/>
  <c r="L21" i="3" s="1"/>
  <c r="J24" i="3"/>
  <c r="J33" i="3" s="1"/>
  <c r="I24" i="3"/>
  <c r="I33" i="3" s="1"/>
  <c r="H24" i="3"/>
  <c r="H33" i="3" s="1"/>
  <c r="L31" i="3"/>
  <c r="K31" i="3"/>
  <c r="J31" i="3"/>
  <c r="I31" i="3"/>
  <c r="H31" i="3"/>
  <c r="F31" i="3"/>
  <c r="E31" i="3"/>
  <c r="D31" i="3"/>
  <c r="C31" i="3"/>
  <c r="B31" i="3"/>
  <c r="C24" i="3"/>
  <c r="D24" i="3"/>
  <c r="E24" i="3"/>
  <c r="B24" i="3"/>
  <c r="E33" i="3" l="1"/>
  <c r="B33" i="3"/>
  <c r="D33" i="3"/>
  <c r="C33" i="3"/>
  <c r="F33" i="3"/>
  <c r="K24" i="3"/>
  <c r="K33" i="3" s="1"/>
  <c r="L24" i="3"/>
  <c r="L33" i="3" s="1"/>
</calcChain>
</file>

<file path=xl/sharedStrings.xml><?xml version="1.0" encoding="utf-8"?>
<sst xmlns="http://schemas.openxmlformats.org/spreadsheetml/2006/main" count="62" uniqueCount="38">
  <si>
    <t>Dec - 2022</t>
  </si>
  <si>
    <t>Dec - 2023</t>
  </si>
  <si>
    <t>NET OPERATING INCOME</t>
  </si>
  <si>
    <t/>
  </si>
  <si>
    <t>AMORT REGULATORY ASSET &amp; LIABILITY</t>
  </si>
  <si>
    <t>RATE BASE</t>
  </si>
  <si>
    <t>NET UTILITY PLANT</t>
  </si>
  <si>
    <t>DEPR &amp; AMORT  EXP - INTANGIBLE ARO</t>
  </si>
  <si>
    <t>Per Book</t>
  </si>
  <si>
    <t>Jurisdictional</t>
  </si>
  <si>
    <t>Sep Factor</t>
  </si>
  <si>
    <t>INTANG DEPRECIATION EXPENSE</t>
  </si>
  <si>
    <t>ACCRETION EXPENSE - ARO REG DEBIT</t>
  </si>
  <si>
    <t>REGULATORY CREDIT - ASSET RET OBLIGATION</t>
  </si>
  <si>
    <t>Florida Power &amp; Light Company</t>
  </si>
  <si>
    <t>Docket No: 20210015-EI</t>
  </si>
  <si>
    <t>OPCs Seventh Set of Interrogatories</t>
  </si>
  <si>
    <t>Interrogatory No: 200</t>
  </si>
  <si>
    <t>PLT IN SERV - INTANGIBLE ARO</t>
  </si>
  <si>
    <t>ACCUMULATED PROV DEPR &amp; AMORT - INTANGIBLE ARO</t>
  </si>
  <si>
    <t>ACC PROV DEPR - DECOMMISSIONING RESERVE - ARO CONTRA</t>
  </si>
  <si>
    <t>OTHER REG ASSETS - ARO ASSETS</t>
  </si>
  <si>
    <t>OTHER NON CURRENT LIABILITY - ARO LIABILITY</t>
  </si>
  <si>
    <t>OTHER REG LIAB - ARO LIABILITY</t>
  </si>
  <si>
    <t>WORKING CAPITAL</t>
  </si>
  <si>
    <t>TOTAL WORKING CAPITAL</t>
  </si>
  <si>
    <t>Per Book
FPSC Adj</t>
  </si>
  <si>
    <t>Juris
FPSC Adj</t>
  </si>
  <si>
    <t>Juris
Adjusted</t>
  </si>
  <si>
    <t>NOI - ASSET RETIREMENT OBLIGATIONS</t>
  </si>
  <si>
    <t>RATE BASE - ASSET RETIREMENT OBLIGATIONS</t>
  </si>
  <si>
    <t>Rate Base Component</t>
  </si>
  <si>
    <t>Net Operating Income Component</t>
  </si>
  <si>
    <t>ACC PROV DEPR - DISMANTLEMENT RESERVE - ARO CONTRA</t>
  </si>
  <si>
    <t>Note:  All amounts reflected for rate base are 13-month averages</t>
  </si>
  <si>
    <t>Attachment No. 1 of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</si>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</sst>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[Red]\(#,##0.00\);&quot; &quot;"/>
    <numFmt numFmtId="165" formatCode="#,##0_);[Red]\(#,##0\);&quot; &quot;"/>
    <numFmt numFmtId="166" formatCode="#,##0.000000_);[Red]\(#,##0.000000\);&quot; &quot;"/>
    <numFmt numFmtId="167" formatCode="_(&quot;$&quot;* #,##0_);_(&quot;$&quot;* \(#,##0\);_(&quot;$&quot;* &quot;-&quot;??_);_(@_)"/>
    <numFmt numFmtId="168" formatCode="_(* #,##0_);_(* \(#,##0\);_(* &quot;-&quot;??_);_(@_)"/>
  </numFmts>
  <fonts count="2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6"/>
      <color indexed="8"/>
      <name val="Times New Roman"/>
      <family val="1"/>
    </font>
    <font>
      <b/>
      <sz val="10"/>
      <color rgb="FFFFFFFE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5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0" fontId="11" fillId="0" borderId="0" xfId="0" applyNumberFormat="1" applyFont="1" applyAlignment="1">
      <alignment horizontal="right"/>
    </xf>
    <xf numFmtId="0" fontId="0" fillId="0" borderId="1" xfId="0" applyBorder="1"/>
    <xf numFmtId="165" fontId="16" fillId="0" borderId="0" xfId="0" applyNumberFormat="1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12" fillId="0" borderId="0" xfId="0" applyFont="1" applyFill="1" applyAlignment="1">
      <alignment horizontal="left" indent="1"/>
    </xf>
    <xf numFmtId="0" fontId="0" fillId="0" borderId="0" xfId="0" applyFill="1"/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18" fillId="0" borderId="0" xfId="0" applyFont="1" applyFill="1" applyAlignment="1">
      <alignment horizontal="left" vertical="center" indent="1"/>
    </xf>
    <xf numFmtId="165" fontId="20" fillId="0" borderId="0" xfId="0" applyNumberFormat="1" applyFont="1" applyFill="1" applyAlignment="1">
      <alignment horizontal="right" vertical="center"/>
    </xf>
    <xf numFmtId="0" fontId="21" fillId="0" borderId="0" xfId="0" applyFont="1"/>
    <xf numFmtId="0" fontId="2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7" fontId="15" fillId="0" borderId="0" xfId="2" applyNumberFormat="1" applyFont="1" applyAlignment="1">
      <alignment horizontal="right" vertical="center"/>
    </xf>
    <xf numFmtId="167" fontId="0" fillId="0" borderId="0" xfId="2" applyNumberFormat="1" applyFont="1"/>
    <xf numFmtId="167" fontId="19" fillId="0" borderId="4" xfId="2" applyNumberFormat="1" applyFont="1" applyFill="1" applyBorder="1" applyAlignment="1">
      <alignment horizontal="right" vertical="center"/>
    </xf>
    <xf numFmtId="168" fontId="1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167" fontId="2" fillId="0" borderId="2" xfId="2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/>
    </xf>
    <xf numFmtId="168" fontId="0" fillId="0" borderId="0" xfId="1" applyNumberFormat="1" applyFont="1"/>
    <xf numFmtId="167" fontId="3" fillId="0" borderId="0" xfId="2" applyNumberFormat="1" applyFont="1" applyAlignment="1">
      <alignment horizontal="right"/>
    </xf>
    <xf numFmtId="167" fontId="10" fillId="0" borderId="2" xfId="2" applyNumberFormat="1" applyFont="1" applyBorder="1" applyAlignment="1">
      <alignment horizontal="right"/>
    </xf>
    <xf numFmtId="167" fontId="2" fillId="0" borderId="4" xfId="2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vertical="center" indent="4"/>
    </xf>
    <xf numFmtId="168" fontId="15" fillId="0" borderId="0" xfId="1" applyNumberFormat="1" applyFont="1" applyFill="1" applyAlignment="1">
      <alignment horizontal="right" vertical="center"/>
    </xf>
    <xf numFmtId="166" fontId="17" fillId="0" borderId="0" xfId="0" applyNumberFormat="1" applyFont="1" applyFill="1" applyAlignment="1">
      <alignment horizontal="right" vertical="center"/>
    </xf>
    <xf numFmtId="0" fontId="13" fillId="0" borderId="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A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28"/>
  <sheetViews>
    <sheetView showGridLines="0" zoomScale="80" zoomScaleNormal="80" workbookViewId="0">
      <selection activeCell="A6" sqref="A6"/>
    </sheetView>
  </sheetViews>
  <sheetFormatPr defaultRowHeight="15" x14ac:dyDescent="0.25"/>
  <cols>
    <col min="1" max="1" width="48.5703125" bestFit="1" customWidth="1"/>
    <col min="2" max="3" width="13.42578125" bestFit="1" customWidth="1"/>
    <col min="4" max="4" width="13" customWidth="1"/>
    <col min="5" max="6" width="13.42578125" bestFit="1" customWidth="1"/>
    <col min="7" max="7" width="13" customWidth="1"/>
  </cols>
  <sheetData>
    <row r="1" spans="1:7" ht="15.75" x14ac:dyDescent="0.25">
      <c r="A1" s="18" t="s">
        <v>14</v>
      </c>
    </row>
    <row r="2" spans="1:7" ht="15.75" x14ac:dyDescent="0.25">
      <c r="A2" s="18" t="s">
        <v>15</v>
      </c>
    </row>
    <row r="3" spans="1:7" ht="15.75" x14ac:dyDescent="0.25">
      <c r="A3" s="18" t="s">
        <v>16</v>
      </c>
    </row>
    <row r="4" spans="1:7" ht="15.75" x14ac:dyDescent="0.25">
      <c r="A4" s="18" t="s">
        <v>17</v>
      </c>
    </row>
    <row r="5" spans="1:7" ht="15.75" x14ac:dyDescent="0.25">
      <c r="A5" s="18" t="s">
        <v>35</v>
      </c>
    </row>
    <row r="6" spans="1:7" ht="15.75" x14ac:dyDescent="0.25">
      <c r="A6" s="18" t="s">
        <v>36</v>
      </c>
    </row>
    <row r="7" spans="1:7" ht="15.75" x14ac:dyDescent="0.25">
      <c r="A7" s="18"/>
    </row>
    <row r="8" spans="1:7" ht="15.75" x14ac:dyDescent="0.25">
      <c r="A8" s="18"/>
    </row>
    <row r="9" spans="1:7" ht="15.75" x14ac:dyDescent="0.25">
      <c r="A9" s="18"/>
    </row>
    <row r="10" spans="1:7" ht="15.75" x14ac:dyDescent="0.25">
      <c r="A10" s="18"/>
    </row>
    <row r="11" spans="1:7" ht="15.75" x14ac:dyDescent="0.25">
      <c r="A11" s="18"/>
    </row>
    <row r="13" spans="1:7" ht="20.25" x14ac:dyDescent="0.25">
      <c r="A13" s="47" t="s">
        <v>29</v>
      </c>
      <c r="B13" s="47"/>
      <c r="C13" s="47"/>
      <c r="D13" s="47"/>
      <c r="E13" s="47"/>
      <c r="F13" s="47"/>
      <c r="G13" s="47"/>
    </row>
    <row r="14" spans="1:7" ht="20.25" x14ac:dyDescent="0.25">
      <c r="A14" s="19"/>
    </row>
    <row r="15" spans="1:7" ht="15.75" thickBot="1" x14ac:dyDescent="0.3">
      <c r="A15" s="1"/>
      <c r="B15" s="1"/>
      <c r="C15" s="1"/>
      <c r="D15" s="1"/>
      <c r="E15" s="11"/>
      <c r="F15" s="11"/>
      <c r="G15" s="11"/>
    </row>
    <row r="16" spans="1:7" s="25" customFormat="1" ht="15.75" thickBot="1" x14ac:dyDescent="0.3">
      <c r="A16" s="49" t="s">
        <v>32</v>
      </c>
      <c r="B16" s="48" t="s">
        <v>0</v>
      </c>
      <c r="C16" s="48"/>
      <c r="D16" s="48"/>
      <c r="E16" s="48" t="s">
        <v>1</v>
      </c>
      <c r="F16" s="48"/>
      <c r="G16" s="48"/>
    </row>
    <row r="17" spans="1:7" s="27" customFormat="1" ht="15.75" thickBot="1" x14ac:dyDescent="0.3">
      <c r="A17" s="49"/>
      <c r="B17" s="26" t="s">
        <v>8</v>
      </c>
      <c r="C17" s="26" t="s">
        <v>9</v>
      </c>
      <c r="D17" s="26" t="s">
        <v>10</v>
      </c>
      <c r="E17" s="26" t="s">
        <v>8</v>
      </c>
      <c r="F17" s="26" t="s">
        <v>9</v>
      </c>
      <c r="G17" s="26" t="s">
        <v>10</v>
      </c>
    </row>
    <row r="18" spans="1:7" x14ac:dyDescent="0.25">
      <c r="A18" s="2"/>
      <c r="B18" s="3"/>
      <c r="C18" s="3"/>
      <c r="D18" s="4"/>
      <c r="E18" s="3"/>
      <c r="F18" s="3"/>
      <c r="G18" s="4"/>
    </row>
    <row r="19" spans="1:7" x14ac:dyDescent="0.25">
      <c r="A19" s="15" t="s">
        <v>11</v>
      </c>
      <c r="B19" s="3"/>
      <c r="C19" s="3"/>
      <c r="D19" s="7"/>
      <c r="E19" s="3"/>
      <c r="F19" s="3"/>
      <c r="G19" s="7"/>
    </row>
    <row r="20" spans="1:7" x14ac:dyDescent="0.25">
      <c r="A20" s="14" t="s">
        <v>7</v>
      </c>
      <c r="B20" s="40">
        <v>12512372.890762137</v>
      </c>
      <c r="C20" s="40">
        <v>12124283.672012802</v>
      </c>
      <c r="D20" s="8">
        <v>0.96898356353846682</v>
      </c>
      <c r="E20" s="40">
        <v>10271390.118997432</v>
      </c>
      <c r="F20" s="40">
        <v>9954231.9337763526</v>
      </c>
      <c r="G20" s="8">
        <v>0.96912217513435894</v>
      </c>
    </row>
    <row r="21" spans="1:7" x14ac:dyDescent="0.25">
      <c r="B21" s="39"/>
      <c r="C21" s="39"/>
      <c r="E21" s="39"/>
      <c r="F21" s="39"/>
    </row>
    <row r="22" spans="1:7" x14ac:dyDescent="0.25">
      <c r="A22" s="5" t="s">
        <v>4</v>
      </c>
      <c r="B22" s="38"/>
      <c r="C22" s="38"/>
      <c r="D22" s="6"/>
      <c r="E22" s="38"/>
      <c r="F22" s="38"/>
      <c r="G22" s="6"/>
    </row>
    <row r="23" spans="1:7" x14ac:dyDescent="0.25">
      <c r="A23" s="14" t="s">
        <v>12</v>
      </c>
      <c r="B23" s="40">
        <v>112255076.95999999</v>
      </c>
      <c r="C23" s="40">
        <v>108773324.49798566</v>
      </c>
      <c r="D23" s="8">
        <v>0.96898356353846704</v>
      </c>
      <c r="E23" s="40">
        <v>117334366.16</v>
      </c>
      <c r="F23" s="40">
        <v>113711336.15099056</v>
      </c>
      <c r="G23" s="8">
        <v>0.96912217513435928</v>
      </c>
    </row>
    <row r="24" spans="1:7" ht="15.75" thickBot="1" x14ac:dyDescent="0.3">
      <c r="A24" s="14" t="s">
        <v>13</v>
      </c>
      <c r="B24" s="38">
        <v>-124767449.86680001</v>
      </c>
      <c r="C24" s="38">
        <v>-120897608.1855389</v>
      </c>
      <c r="D24" s="8">
        <v>0.96898356353846704</v>
      </c>
      <c r="E24" s="38">
        <v>-127605756.30680001</v>
      </c>
      <c r="F24" s="38">
        <v>-123665568.11171101</v>
      </c>
      <c r="G24" s="8">
        <v>0.96912217513435928</v>
      </c>
    </row>
    <row r="25" spans="1:7" x14ac:dyDescent="0.25">
      <c r="A25" s="9" t="s">
        <v>4</v>
      </c>
      <c r="B25" s="41">
        <v>-12512372.906800017</v>
      </c>
      <c r="C25" s="41">
        <v>-12124283.687553242</v>
      </c>
      <c r="D25" s="10" t="s">
        <v>3</v>
      </c>
      <c r="E25" s="41">
        <v>-10271390.146800011</v>
      </c>
      <c r="F25" s="41">
        <v>-9954231.9607204497</v>
      </c>
      <c r="G25" s="10" t="s">
        <v>3</v>
      </c>
    </row>
    <row r="26" spans="1:7" x14ac:dyDescent="0.25">
      <c r="B26" s="39"/>
      <c r="C26" s="39"/>
      <c r="E26" s="39"/>
      <c r="F26" s="39"/>
    </row>
    <row r="27" spans="1:7" s="17" customFormat="1" ht="15.75" thickBot="1" x14ac:dyDescent="0.3">
      <c r="A27" s="16" t="s">
        <v>2</v>
      </c>
      <c r="B27" s="42">
        <f>ROUND(B20+B25,0)</f>
        <v>0</v>
      </c>
      <c r="C27" s="42">
        <f>ROUND(C20+C25,0)</f>
        <v>0</v>
      </c>
      <c r="D27" s="17" t="s">
        <v>3</v>
      </c>
      <c r="E27" s="42">
        <f>ROUND(E20+E25,0)</f>
        <v>0</v>
      </c>
      <c r="F27" s="42">
        <f>ROUND(F20+F25,0)</f>
        <v>0</v>
      </c>
      <c r="G27" s="46" t="s">
        <v>3</v>
      </c>
    </row>
    <row r="28" spans="1:7" ht="15.75" thickTop="1" x14ac:dyDescent="0.25"/>
  </sheetData>
  <mergeCells count="4">
    <mergeCell ref="A13:G13"/>
    <mergeCell ref="B16:D16"/>
    <mergeCell ref="E16:G16"/>
    <mergeCell ref="A16:A17"/>
  </mergeCells>
  <pageMargins left="0.5" right="0.5" top="0.7" bottom="0.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showGridLines="0" tabSelected="1" zoomScale="80" zoomScaleNormal="80" workbookViewId="0">
      <pane xSplit="1" ySplit="17" topLeftCell="B18" activePane="bottomRight" state="frozen"/>
      <selection pane="topRight"/>
      <selection pane="bottomLeft"/>
      <selection pane="bottomRight" activeCell="A6" sqref="A6"/>
    </sheetView>
  </sheetViews>
  <sheetFormatPr defaultRowHeight="15" x14ac:dyDescent="0.25"/>
  <cols>
    <col min="1" max="1" width="64.140625" bestFit="1" customWidth="1"/>
    <col min="2" max="5" width="18.140625" bestFit="1" customWidth="1"/>
    <col min="6" max="6" width="13.7109375" bestFit="1" customWidth="1"/>
    <col min="7" max="7" width="10.42578125" bestFit="1" customWidth="1"/>
    <col min="8" max="12" width="15.5703125" customWidth="1"/>
    <col min="13" max="13" width="10.42578125" bestFit="1" customWidth="1"/>
  </cols>
  <sheetData>
    <row r="1" spans="1:13" ht="15.75" x14ac:dyDescent="0.25">
      <c r="A1" s="18" t="s">
        <v>14</v>
      </c>
    </row>
    <row r="2" spans="1:13" ht="15.75" x14ac:dyDescent="0.25">
      <c r="A2" s="18" t="s">
        <v>15</v>
      </c>
    </row>
    <row r="3" spans="1:13" ht="15.75" x14ac:dyDescent="0.25">
      <c r="A3" s="18" t="s">
        <v>16</v>
      </c>
    </row>
    <row r="4" spans="1:13" ht="15.75" x14ac:dyDescent="0.25">
      <c r="A4" s="18" t="s">
        <v>17</v>
      </c>
    </row>
    <row r="5" spans="1:13" ht="15.75" x14ac:dyDescent="0.25">
      <c r="A5" s="18" t="s">
        <v>35</v>
      </c>
    </row>
    <row r="6" spans="1:13" ht="15.75" x14ac:dyDescent="0.25">
      <c r="A6" s="18" t="s">
        <v>37</v>
      </c>
    </row>
    <row r="7" spans="1:13" ht="15.75" x14ac:dyDescent="0.25">
      <c r="A7" s="18"/>
    </row>
    <row r="8" spans="1:13" ht="15.75" x14ac:dyDescent="0.25">
      <c r="A8" s="18"/>
    </row>
    <row r="9" spans="1:13" ht="15.75" x14ac:dyDescent="0.25">
      <c r="A9" s="18"/>
    </row>
    <row r="10" spans="1:13" ht="15.75" x14ac:dyDescent="0.25">
      <c r="A10" s="18"/>
    </row>
    <row r="11" spans="1:13" ht="15.75" x14ac:dyDescent="0.25">
      <c r="A11" s="18"/>
    </row>
    <row r="13" spans="1:13" ht="20.25" x14ac:dyDescent="0.25">
      <c r="A13" s="47" t="s">
        <v>30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5" spans="1:13" ht="15.75" thickBot="1" x14ac:dyDescent="0.3"/>
    <row r="16" spans="1:13" s="25" customFormat="1" ht="15.75" thickBot="1" x14ac:dyDescent="0.3">
      <c r="A16" s="49" t="s">
        <v>31</v>
      </c>
      <c r="B16" s="48" t="s">
        <v>0</v>
      </c>
      <c r="C16" s="48"/>
      <c r="D16" s="48"/>
      <c r="E16" s="48"/>
      <c r="F16" s="48"/>
      <c r="G16" s="48"/>
      <c r="H16" s="48" t="s">
        <v>1</v>
      </c>
      <c r="I16" s="48"/>
      <c r="J16" s="48"/>
      <c r="K16" s="48"/>
      <c r="L16" s="48"/>
      <c r="M16" s="48"/>
    </row>
    <row r="17" spans="1:13" s="25" customFormat="1" ht="29.45" customHeight="1" thickBot="1" x14ac:dyDescent="0.3">
      <c r="A17" s="49"/>
      <c r="B17" s="26" t="s">
        <v>8</v>
      </c>
      <c r="C17" s="26" t="s">
        <v>26</v>
      </c>
      <c r="D17" s="26" t="s">
        <v>9</v>
      </c>
      <c r="E17" s="26" t="s">
        <v>27</v>
      </c>
      <c r="F17" s="26" t="s">
        <v>28</v>
      </c>
      <c r="G17" s="26" t="s">
        <v>10</v>
      </c>
      <c r="H17" s="26" t="s">
        <v>8</v>
      </c>
      <c r="I17" s="26" t="s">
        <v>26</v>
      </c>
      <c r="J17" s="26" t="s">
        <v>9</v>
      </c>
      <c r="K17" s="26" t="s">
        <v>27</v>
      </c>
      <c r="L17" s="26" t="s">
        <v>28</v>
      </c>
      <c r="M17" s="26" t="s">
        <v>10</v>
      </c>
    </row>
    <row r="18" spans="1:13" s="25" customForma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5" customFormat="1" x14ac:dyDescent="0.25">
      <c r="A19" s="21" t="s">
        <v>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25">
      <c r="A20" s="20" t="s">
        <v>18</v>
      </c>
      <c r="B20" s="30">
        <v>430880130.5999999</v>
      </c>
      <c r="C20" s="30">
        <v>-430880130.5999999</v>
      </c>
      <c r="D20" s="30">
        <v>417515764.39999998</v>
      </c>
      <c r="E20" s="30">
        <v>-417515764.39999998</v>
      </c>
      <c r="F20" s="44">
        <f>D20+E20</f>
        <v>0</v>
      </c>
      <c r="G20" s="13">
        <v>0.96898356353846671</v>
      </c>
      <c r="H20" s="30">
        <v>430880130.59999996</v>
      </c>
      <c r="I20" s="30">
        <v>-430880130.59999996</v>
      </c>
      <c r="J20" s="30">
        <v>417575489.38999999</v>
      </c>
      <c r="K20" s="30">
        <v>-417575489.38999999</v>
      </c>
      <c r="L20" s="44">
        <f>J20+K20</f>
        <v>0</v>
      </c>
      <c r="M20" s="13">
        <v>0.96912217513435883</v>
      </c>
    </row>
    <row r="21" spans="1:13" s="17" customFormat="1" x14ac:dyDescent="0.25">
      <c r="A21" s="43" t="s">
        <v>19</v>
      </c>
      <c r="B21" s="44">
        <f>-92953219.2903496-B22</f>
        <v>-187674274.34034958</v>
      </c>
      <c r="C21" s="44">
        <f>-B21</f>
        <v>187674274.34034958</v>
      </c>
      <c r="D21" s="44">
        <f>-90070141.6703355-D22</f>
        <v>-181853287.13480777</v>
      </c>
      <c r="E21" s="44">
        <f>-D21</f>
        <v>181853287.13480777</v>
      </c>
      <c r="F21" s="44">
        <f>D21+E21</f>
        <v>0</v>
      </c>
      <c r="G21" s="45">
        <v>0.96898356353846693</v>
      </c>
      <c r="H21" s="44">
        <f>-103494023.217628-H22</f>
        <v>-202891521.70762801</v>
      </c>
      <c r="I21" s="44">
        <f>-H21</f>
        <v>202891521.70762801</v>
      </c>
      <c r="J21" s="44">
        <f>-100298352.894073-J22</f>
        <v>-196626672.83361599</v>
      </c>
      <c r="K21" s="44">
        <f>-J21</f>
        <v>196626672.83361599</v>
      </c>
      <c r="L21" s="44">
        <f>J21+K21</f>
        <v>0</v>
      </c>
      <c r="M21" s="45">
        <v>0.96912217513435939</v>
      </c>
    </row>
    <row r="22" spans="1:13" s="17" customFormat="1" x14ac:dyDescent="0.25">
      <c r="A22" s="43" t="s">
        <v>33</v>
      </c>
      <c r="B22" s="44">
        <v>94721055.049999982</v>
      </c>
      <c r="C22" s="44">
        <f>-B22</f>
        <v>-94721055.049999982</v>
      </c>
      <c r="D22" s="44">
        <f>B22*G22</f>
        <v>91783145.464472279</v>
      </c>
      <c r="E22" s="44">
        <f>-D22</f>
        <v>-91783145.464472279</v>
      </c>
      <c r="F22" s="44">
        <f>D22+E22</f>
        <v>0</v>
      </c>
      <c r="G22" s="45">
        <v>0.96898356353846693</v>
      </c>
      <c r="H22" s="44">
        <v>99397498.49000001</v>
      </c>
      <c r="I22" s="44">
        <f>-H22</f>
        <v>-99397498.49000001</v>
      </c>
      <c r="J22" s="44">
        <f>H22*M22</f>
        <v>96328319.939542994</v>
      </c>
      <c r="K22" s="44">
        <f>-J22</f>
        <v>-96328319.939542994</v>
      </c>
      <c r="L22" s="44">
        <f>J22+K22</f>
        <v>0</v>
      </c>
      <c r="M22" s="13">
        <v>0.96912217513435928</v>
      </c>
    </row>
    <row r="23" spans="1:13" ht="15.75" thickBot="1" x14ac:dyDescent="0.3">
      <c r="A23" s="20" t="s">
        <v>20</v>
      </c>
      <c r="B23" s="33">
        <v>4925567587.9400024</v>
      </c>
      <c r="C23" s="33">
        <v>-4925567587.9400024</v>
      </c>
      <c r="D23" s="33">
        <v>4772794033.8116751</v>
      </c>
      <c r="E23" s="33">
        <v>-4772794033.8116751</v>
      </c>
      <c r="F23" s="33">
        <v>0</v>
      </c>
      <c r="G23" s="13">
        <v>0.96898356353846704</v>
      </c>
      <c r="H23" s="33">
        <v>4925567587.9400015</v>
      </c>
      <c r="I23" s="33">
        <v>-4925567587.9400015</v>
      </c>
      <c r="J23" s="33">
        <v>4773476774.5957136</v>
      </c>
      <c r="K23" s="33">
        <v>-4773476774.5957136</v>
      </c>
      <c r="L23" s="33">
        <v>0</v>
      </c>
      <c r="M23" s="13">
        <v>0.96912217513435928</v>
      </c>
    </row>
    <row r="24" spans="1:13" s="25" customFormat="1" x14ac:dyDescent="0.25">
      <c r="A24" s="34" t="s">
        <v>6</v>
      </c>
      <c r="B24" s="35">
        <f>SUM(B20:B23)</f>
        <v>5263494499.2496529</v>
      </c>
      <c r="C24" s="35">
        <f t="shared" ref="C24:F24" si="0">SUM(C20:C23)</f>
        <v>-5263494499.2496529</v>
      </c>
      <c r="D24" s="35">
        <f t="shared" si="0"/>
        <v>5100239656.5413399</v>
      </c>
      <c r="E24" s="35">
        <f t="shared" si="0"/>
        <v>-5100239656.5413399</v>
      </c>
      <c r="F24" s="35">
        <f t="shared" si="0"/>
        <v>0</v>
      </c>
      <c r="G24" s="36"/>
      <c r="H24" s="35">
        <f>SUM(H20:H23)</f>
        <v>5252953695.3223734</v>
      </c>
      <c r="I24" s="35">
        <f t="shared" ref="I24" si="1">SUM(I20:I23)</f>
        <v>-5252953695.3223734</v>
      </c>
      <c r="J24" s="35">
        <f t="shared" ref="J24" si="2">SUM(J20:J23)</f>
        <v>5090753911.0916405</v>
      </c>
      <c r="K24" s="35">
        <f t="shared" ref="K24" si="3">SUM(K20:K23)</f>
        <v>-5090753911.0916405</v>
      </c>
      <c r="L24" s="35">
        <f t="shared" ref="L24" si="4">SUM(L20:L23)</f>
        <v>0</v>
      </c>
      <c r="M24" s="36"/>
    </row>
    <row r="25" spans="1:13" x14ac:dyDescent="0.25">
      <c r="B25" s="31"/>
      <c r="C25" s="31"/>
      <c r="D25" s="31"/>
      <c r="E25" s="31"/>
      <c r="F25" s="31"/>
      <c r="H25" s="31"/>
      <c r="I25" s="31"/>
      <c r="J25" s="31"/>
      <c r="K25" s="31"/>
      <c r="L25" s="31"/>
    </row>
    <row r="26" spans="1:13" x14ac:dyDescent="0.25">
      <c r="B26" s="31"/>
      <c r="C26" s="31"/>
      <c r="D26" s="31"/>
      <c r="E26" s="31"/>
      <c r="F26" s="31"/>
      <c r="H26" s="31"/>
      <c r="I26" s="31"/>
      <c r="J26" s="31"/>
      <c r="K26" s="31"/>
      <c r="L26" s="31"/>
    </row>
    <row r="27" spans="1:13" x14ac:dyDescent="0.25">
      <c r="A27" s="21" t="s">
        <v>24</v>
      </c>
      <c r="B27" s="30"/>
      <c r="C27" s="30"/>
      <c r="D27" s="30"/>
      <c r="E27" s="30"/>
      <c r="F27" s="30"/>
      <c r="G27" s="12"/>
      <c r="H27" s="30"/>
      <c r="I27" s="30"/>
      <c r="J27" s="30"/>
      <c r="K27" s="30"/>
      <c r="L27" s="30"/>
      <c r="M27" s="12"/>
    </row>
    <row r="28" spans="1:13" x14ac:dyDescent="0.25">
      <c r="A28" s="20" t="s">
        <v>21</v>
      </c>
      <c r="B28" s="30">
        <v>79783745.819999993</v>
      </c>
      <c r="C28" s="30">
        <v>-79783745.819999993</v>
      </c>
      <c r="D28" s="30">
        <v>77309138.337110862</v>
      </c>
      <c r="E28" s="30">
        <v>-77309138.337110862</v>
      </c>
      <c r="F28" s="30">
        <v>0</v>
      </c>
      <c r="G28" s="13">
        <v>0.96898356353846704</v>
      </c>
      <c r="H28" s="30">
        <v>79783745.819999993</v>
      </c>
      <c r="I28" s="30">
        <v>-79783745.819999993</v>
      </c>
      <c r="J28" s="30">
        <v>77320197.289445251</v>
      </c>
      <c r="K28" s="30">
        <v>-77320197.289445251</v>
      </c>
      <c r="L28" s="30">
        <v>0</v>
      </c>
      <c r="M28" s="13">
        <v>0.96912217513435928</v>
      </c>
    </row>
    <row r="29" spans="1:13" x14ac:dyDescent="0.25">
      <c r="A29" s="20" t="s">
        <v>22</v>
      </c>
      <c r="B29" s="33">
        <v>-2670606509.3200002</v>
      </c>
      <c r="C29" s="33">
        <v>2670606509.3200002</v>
      </c>
      <c r="D29" s="33">
        <v>-2587773812.2099199</v>
      </c>
      <c r="E29" s="33">
        <v>2587773812.2099199</v>
      </c>
      <c r="F29" s="30">
        <v>0</v>
      </c>
      <c r="G29" s="13">
        <v>0.96898356353846704</v>
      </c>
      <c r="H29" s="33">
        <v>-2785383646.7546158</v>
      </c>
      <c r="I29" s="33">
        <v>2785383646.7546158</v>
      </c>
      <c r="J29" s="33">
        <v>-2699377058.3265071</v>
      </c>
      <c r="K29" s="33">
        <v>2699377058.3265071</v>
      </c>
      <c r="L29" s="30">
        <v>0</v>
      </c>
      <c r="M29" s="13">
        <v>0.96912217513435928</v>
      </c>
    </row>
    <row r="30" spans="1:13" ht="15.75" thickBot="1" x14ac:dyDescent="0.3">
      <c r="A30" s="20" t="s">
        <v>23</v>
      </c>
      <c r="B30" s="33">
        <v>-2672671736.0701852</v>
      </c>
      <c r="C30" s="33">
        <v>2672671736.0701852</v>
      </c>
      <c r="D30" s="33">
        <v>-2589774982.9858294</v>
      </c>
      <c r="E30" s="33">
        <v>2589774982.9858294</v>
      </c>
      <c r="F30" s="30">
        <v>0</v>
      </c>
      <c r="G30" s="13">
        <v>0.96898356353846704</v>
      </c>
      <c r="H30" s="33">
        <v>-2547353794.6956925</v>
      </c>
      <c r="I30" s="33">
        <v>2547353794.6956925</v>
      </c>
      <c r="J30" s="33">
        <v>-2468697050.3522534</v>
      </c>
      <c r="K30" s="33">
        <v>2468697050.3522534</v>
      </c>
      <c r="L30" s="30">
        <v>0</v>
      </c>
      <c r="M30" s="13">
        <v>0.96912217513435928</v>
      </c>
    </row>
    <row r="31" spans="1:13" s="25" customFormat="1" x14ac:dyDescent="0.25">
      <c r="A31" s="22" t="s">
        <v>25</v>
      </c>
      <c r="B31" s="35">
        <f>SUM(B28:B30)</f>
        <v>-5263494499.5701847</v>
      </c>
      <c r="C31" s="35">
        <f t="shared" ref="C31:F31" si="5">SUM(C28:C30)</f>
        <v>5263494499.5701847</v>
      </c>
      <c r="D31" s="35">
        <f t="shared" si="5"/>
        <v>-5100239656.8586388</v>
      </c>
      <c r="E31" s="35">
        <f t="shared" si="5"/>
        <v>5100239656.8586388</v>
      </c>
      <c r="F31" s="35">
        <f t="shared" si="5"/>
        <v>0</v>
      </c>
      <c r="G31" s="37">
        <v>0.96898356353846704</v>
      </c>
      <c r="H31" s="35">
        <f>SUM(H28:H30)</f>
        <v>-5252953695.6303082</v>
      </c>
      <c r="I31" s="35">
        <f t="shared" ref="I31" si="6">SUM(I28:I30)</f>
        <v>5252953695.6303082</v>
      </c>
      <c r="J31" s="35">
        <f t="shared" ref="J31" si="7">SUM(J28:J30)</f>
        <v>-5090753911.3893147</v>
      </c>
      <c r="K31" s="35">
        <f t="shared" ref="K31" si="8">SUM(K28:K30)</f>
        <v>5090753911.3893147</v>
      </c>
      <c r="L31" s="35">
        <f t="shared" ref="L31" si="9">SUM(L28:L30)</f>
        <v>0</v>
      </c>
      <c r="M31" s="37">
        <v>0.96912217513435928</v>
      </c>
    </row>
    <row r="32" spans="1:13" x14ac:dyDescent="0.25">
      <c r="B32" s="31"/>
      <c r="C32" s="31"/>
      <c r="D32" s="31"/>
      <c r="E32" s="31"/>
      <c r="F32" s="31"/>
      <c r="H32" s="31"/>
      <c r="I32" s="31"/>
      <c r="J32" s="31"/>
      <c r="K32" s="31"/>
      <c r="L32" s="31"/>
    </row>
    <row r="33" spans="1:13" s="17" customFormat="1" ht="15.75" thickBot="1" x14ac:dyDescent="0.3">
      <c r="A33" s="23" t="s">
        <v>5</v>
      </c>
      <c r="B33" s="32">
        <f>ROUND(B24+B31,0)</f>
        <v>0</v>
      </c>
      <c r="C33" s="32">
        <f>ROUND(C24+C31,0)</f>
        <v>0</v>
      </c>
      <c r="D33" s="32">
        <f>ROUND(D24+D31,0)</f>
        <v>0</v>
      </c>
      <c r="E33" s="32">
        <f>ROUND(E24+E31,0)</f>
        <v>0</v>
      </c>
      <c r="F33" s="32">
        <f>ROUND(F24+F31,0)</f>
        <v>0</v>
      </c>
      <c r="G33" s="24"/>
      <c r="H33" s="32">
        <f>ROUND(H24+H31,0)</f>
        <v>0</v>
      </c>
      <c r="I33" s="32">
        <f>ROUND(I24+I31,0)</f>
        <v>0</v>
      </c>
      <c r="J33" s="32">
        <f>ROUND(J24+J31,0)</f>
        <v>0</v>
      </c>
      <c r="K33" s="32">
        <f>ROUND(K24+K31,0)</f>
        <v>0</v>
      </c>
      <c r="L33" s="32">
        <f>ROUND(L24+L31,0)</f>
        <v>0</v>
      </c>
      <c r="M33" s="24"/>
    </row>
    <row r="34" spans="1:13" ht="15.75" thickTop="1" x14ac:dyDescent="0.25"/>
    <row r="36" spans="1:13" x14ac:dyDescent="0.25">
      <c r="A36" s="25" t="s">
        <v>34</v>
      </c>
    </row>
  </sheetData>
  <mergeCells count="4">
    <mergeCell ref="A13:M13"/>
    <mergeCell ref="B16:G16"/>
    <mergeCell ref="H16:M16"/>
    <mergeCell ref="A16:A17"/>
  </mergeCells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1F5171579B15498CF0439865BE1452" ma:contentTypeVersion="" ma:contentTypeDescription="Create a new document." ma:contentTypeScope="" ma:versionID="3966078a456b86f5abd6747f86a45a35">
  <xsd:schema xmlns:xsd="http://www.w3.org/2001/XMLSchema" xmlns:xs="http://www.w3.org/2001/XMLSchema" xmlns:p="http://schemas.microsoft.com/office/2006/metadata/properties" xmlns:ns2="c85253b9-0a55-49a1-98ad-b5b6252d7079" xmlns:ns3="3BA168F1-3F7E-4B5B-8240-28E5DE65EF96" xmlns:ns4="8b86ae58-4ff9-4300-8876-bb89783e485c" xmlns:ns5="3a6ed07f-74d3-4d6b-b2d6-faf8761c8676" targetNamespace="http://schemas.microsoft.com/office/2006/metadata/properties" ma:root="true" ma:fieldsID="4be924bc3cdd5169d68eacd500ce94d6" ns2:_="" ns3:_="" ns4:_="" ns5:_="">
    <xsd:import namespace="c85253b9-0a55-49a1-98ad-b5b6252d7079"/>
    <xsd:import namespace="3BA168F1-3F7E-4B5B-8240-28E5DE65EF96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168F1-3F7E-4B5B-8240-28E5DE65EF96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3BA168F1-3F7E-4B5B-8240-28E5DE65EF96" xsi:nil="true"/>
    <Pgs xmlns="3BA168F1-3F7E-4B5B-8240-28E5DE65EF96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 xsi:nil="true"/>
    <SRCH_DRSetNumber xmlns="8b86ae58-4ff9-4300-8876-bb89783e485c" xsi:nil="true"/>
    <SRCH_DocketId xmlns="8b86ae58-4ff9-4300-8876-bb89783e485c" xsi:nil="true"/>
    <CaseType xmlns="8b86ae58-4ff9-4300-8876-bb89783e485c" xsi:nil="true"/>
    <Document_x0020_Type xmlns="c85253b9-0a55-49a1-98ad-b5b6252d7079">Question</Document_x0020_Type>
    <CasePracticeArea xmlns="8b86ae58-4ff9-4300-8876-bb89783e485c" xsi:nil="true"/>
    <MB xmlns="3BA168F1-3F7E-4B5B-8240-28E5DE65EF96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0F3F2CE4-C57B-4AD6-9A75-5A75442FA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1494C4-2B1B-4A23-AB21-AEE9A749E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3BA168F1-3F7E-4B5B-8240-28E5DE65EF96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9F83B-1AFF-4B51-8C90-3412EA27E658}">
  <ds:schemaRefs>
    <ds:schemaRef ds:uri="http://www.w3.org/XML/1998/namespace"/>
    <ds:schemaRef ds:uri="8b86ae58-4ff9-4300-8876-bb89783e485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a6ed07f-74d3-4d6b-b2d6-faf8761c8676"/>
    <ds:schemaRef ds:uri="http://schemas.openxmlformats.org/package/2006/metadata/core-properties"/>
    <ds:schemaRef ds:uri="http://purl.org/dc/elements/1.1/"/>
    <ds:schemaRef ds:uri="3BA168F1-3F7E-4B5B-8240-28E5DE65EF96"/>
    <ds:schemaRef ds:uri="c85253b9-0a55-49a1-98ad-b5b6252d707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NOI</vt:lpstr>
      <vt:lpstr>Rate Base</vt:lpstr>
      <vt:lpstr>NOI!Case_Number</vt:lpstr>
      <vt:lpstr>NOI!DataRequestNumber</vt:lpstr>
      <vt:lpstr>NOI!Print_Titles</vt:lpstr>
      <vt:lpstr>'Rate Base'!Print_Titles</vt:lpstr>
      <vt:lpstr>NOI!SubmittedDate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Adams, Starr</cp:lastModifiedBy>
  <cp:lastPrinted>2021-04-22T19:17:00Z</cp:lastPrinted>
  <dcterms:created xsi:type="dcterms:W3CDTF">2021-04-22T03:42:14Z</dcterms:created>
  <dcterms:modified xsi:type="dcterms:W3CDTF">2021-04-28T19:56:26Z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0x010100C51F5171579B15498CF0439865BE1452</vt:lpwstr>
  </property>
</Properties>
</file>