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codeName="ThisWorkbook" defaultThemeVersion="124226"/>
  <xr:revisionPtr revIDLastSave="0" documentId="8_{4449584B-55B4-4263-9260-8E3C77381191}" xr6:coauthVersionLast="45" xr6:coauthVersionMax="45" xr10:uidLastSave="{00000000-0000-0000-0000-000000000000}"/>
  <bookViews>
    <workbookView xWindow="31515" yWindow="1530" windowWidth="25920" windowHeight="14025" tabRatio="769" xr2:uid="{00000000-000D-0000-FFFF-FFFF00000000}"/>
  </bookViews>
  <sheets>
    <sheet name="Rate Breakdown" sheetId="36" r:id="rId1"/>
  </sheets>
  <definedNames>
    <definedName name="_xlnm._FilterDatabase" localSheetId="0" hidden="1">'Rate Breakdown'!$A$17:$M$70</definedName>
    <definedName name="_xlnm.Print_Area" localSheetId="0">'Rate Breakdown'!$A$7:$U$70</definedName>
    <definedName name="_xlnm.Print_Titles" localSheetId="0">'Rate Breakdown'!$7:$18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6" i="36" l="1"/>
  <c r="U66" i="36" s="1"/>
  <c r="O66" i="36"/>
  <c r="Q66" i="36" s="1"/>
  <c r="S65" i="36"/>
  <c r="U65" i="36" s="1"/>
  <c r="O65" i="36"/>
  <c r="Q65" i="36" s="1"/>
  <c r="S64" i="36"/>
  <c r="U64" i="36" s="1"/>
  <c r="S63" i="36"/>
  <c r="U63" i="36" s="1"/>
  <c r="O63" i="36"/>
  <c r="Q63" i="36" s="1"/>
  <c r="S62" i="36"/>
  <c r="U62" i="36" s="1"/>
  <c r="O62" i="36"/>
  <c r="Q62" i="36" s="1"/>
  <c r="S61" i="36"/>
  <c r="U61" i="36" s="1"/>
  <c r="O61" i="36"/>
  <c r="Q61" i="36" s="1"/>
  <c r="S60" i="36"/>
  <c r="U60" i="36" s="1"/>
  <c r="O60" i="36"/>
  <c r="Q60" i="36" s="1"/>
  <c r="S59" i="36"/>
  <c r="U59" i="36" s="1"/>
  <c r="O59" i="36"/>
  <c r="Q59" i="36" s="1"/>
  <c r="S53" i="36"/>
  <c r="U53" i="36" s="1"/>
  <c r="O53" i="36"/>
  <c r="Q53" i="36" s="1"/>
  <c r="S52" i="36"/>
  <c r="U52" i="36" s="1"/>
  <c r="O52" i="36"/>
  <c r="Q52" i="36" s="1"/>
  <c r="S51" i="36"/>
  <c r="U51" i="36" s="1"/>
  <c r="O51" i="36"/>
  <c r="Q51" i="36" s="1"/>
  <c r="S50" i="36"/>
  <c r="U50" i="36" s="1"/>
  <c r="O50" i="36"/>
  <c r="Q50" i="36" s="1"/>
  <c r="S49" i="36"/>
  <c r="U49" i="36" s="1"/>
  <c r="O49" i="36"/>
  <c r="Q49" i="36" s="1"/>
  <c r="S48" i="36"/>
  <c r="U48" i="36" s="1"/>
  <c r="O48" i="36"/>
  <c r="Q48" i="36" s="1"/>
  <c r="S47" i="36"/>
  <c r="U47" i="36" s="1"/>
  <c r="O47" i="36"/>
  <c r="Q47" i="36" s="1"/>
  <c r="S46" i="36"/>
  <c r="U46" i="36" s="1"/>
  <c r="O46" i="36"/>
  <c r="Q46" i="36" s="1"/>
  <c r="S45" i="36"/>
  <c r="U45" i="36" s="1"/>
  <c r="O45" i="36"/>
  <c r="Q45" i="36" s="1"/>
  <c r="S44" i="36"/>
  <c r="U44" i="36" s="1"/>
  <c r="O44" i="36"/>
  <c r="Q44" i="36" s="1"/>
  <c r="S43" i="36"/>
  <c r="U43" i="36" s="1"/>
  <c r="O43" i="36"/>
  <c r="Q43" i="36" s="1"/>
  <c r="S42" i="36"/>
  <c r="U42" i="36" s="1"/>
  <c r="O42" i="36"/>
  <c r="Q42" i="36" s="1"/>
  <c r="S41" i="36"/>
  <c r="U41" i="36" s="1"/>
  <c r="O41" i="36"/>
  <c r="Q41" i="36" s="1"/>
  <c r="S40" i="36"/>
  <c r="U40" i="36" s="1"/>
  <c r="O40" i="36"/>
  <c r="Q40" i="36" s="1"/>
  <c r="S39" i="36"/>
  <c r="U39" i="36" s="1"/>
  <c r="O39" i="36"/>
  <c r="Q39" i="36" s="1"/>
  <c r="S38" i="36"/>
  <c r="U38" i="36" s="1"/>
  <c r="O38" i="36"/>
  <c r="Q38" i="36" s="1"/>
  <c r="S37" i="36"/>
  <c r="U37" i="36" s="1"/>
  <c r="O37" i="36"/>
  <c r="Q37" i="36" s="1"/>
  <c r="S36" i="36"/>
  <c r="U36" i="36" s="1"/>
  <c r="O36" i="36"/>
  <c r="Q36" i="36" s="1"/>
  <c r="S30" i="36"/>
  <c r="U30" i="36" s="1"/>
  <c r="O30" i="36"/>
  <c r="Q30" i="36" s="1"/>
  <c r="S29" i="36"/>
  <c r="O29" i="36" s="1"/>
  <c r="Q29" i="36" s="1"/>
  <c r="S28" i="36"/>
  <c r="U28" i="36" s="1"/>
  <c r="S27" i="36"/>
  <c r="U27" i="36" s="1"/>
  <c r="O27" i="36"/>
  <c r="Q27" i="36" s="1"/>
  <c r="S26" i="36"/>
  <c r="O26" i="36" s="1"/>
  <c r="Q26" i="36" s="1"/>
  <c r="S25" i="36"/>
  <c r="U25" i="36" s="1"/>
  <c r="O25" i="36"/>
  <c r="Q25" i="36" s="1"/>
  <c r="S24" i="36"/>
  <c r="U24" i="36" s="1"/>
  <c r="O24" i="36"/>
  <c r="Q24" i="36" s="1"/>
  <c r="S23" i="36"/>
  <c r="O23" i="36" s="1"/>
  <c r="Q23" i="36" s="1"/>
  <c r="S22" i="36"/>
  <c r="U22" i="36" s="1"/>
  <c r="S21" i="36"/>
  <c r="U21" i="36" s="1"/>
  <c r="O21" i="36"/>
  <c r="Q21" i="36" s="1"/>
  <c r="O64" i="36" l="1"/>
  <c r="Q64" i="36" s="1"/>
  <c r="O28" i="36"/>
  <c r="Q28" i="36" s="1"/>
  <c r="U23" i="36"/>
  <c r="U29" i="36"/>
  <c r="O22" i="36"/>
  <c r="Q22" i="36" s="1"/>
  <c r="U26" i="36"/>
  <c r="I55" i="36"/>
  <c r="I32" i="36"/>
  <c r="I68" i="36"/>
  <c r="I70" i="36" l="1"/>
  <c r="M44" i="36" l="1"/>
  <c r="M46" i="36"/>
  <c r="M47" i="36"/>
  <c r="M45" i="36"/>
  <c r="M51" i="36"/>
  <c r="M50" i="36"/>
  <c r="M41" i="36"/>
  <c r="M52" i="36" l="1"/>
  <c r="M42" i="36"/>
  <c r="M43" i="36"/>
  <c r="M49" i="36"/>
  <c r="M48" i="36"/>
  <c r="M37" i="36"/>
  <c r="M38" i="36"/>
  <c r="M40" i="36"/>
  <c r="M53" i="36"/>
  <c r="M39" i="36"/>
  <c r="M36" i="36" l="1"/>
  <c r="K55" i="36"/>
  <c r="M55" i="36" s="1"/>
  <c r="S55" i="36" l="1"/>
  <c r="U55" i="36" s="1"/>
  <c r="O55" i="36"/>
  <c r="Q55" i="36" s="1"/>
  <c r="M24" i="36" l="1"/>
  <c r="M23" i="36"/>
  <c r="M22" i="36"/>
  <c r="M28" i="36" l="1"/>
  <c r="M29" i="36"/>
  <c r="M27" i="36"/>
  <c r="M30" i="36"/>
  <c r="M25" i="36" l="1"/>
  <c r="M26" i="36"/>
  <c r="M21" i="36" l="1"/>
  <c r="K32" i="36"/>
  <c r="M32" i="36" s="1"/>
  <c r="S32" i="36" l="1"/>
  <c r="U32" i="36" s="1"/>
  <c r="O32" i="36" l="1"/>
  <c r="Q32" i="36" s="1"/>
  <c r="M60" i="36" l="1"/>
  <c r="M62" i="36"/>
  <c r="M64" i="36"/>
  <c r="M61" i="36"/>
  <c r="M63" i="36"/>
  <c r="M65" i="36"/>
  <c r="M66" i="36" l="1"/>
  <c r="M59" i="36" l="1"/>
  <c r="K68" i="36"/>
  <c r="K70" i="36" s="1"/>
  <c r="M70" i="36" s="1"/>
  <c r="M68" i="36" l="1"/>
  <c r="S68" i="36" l="1"/>
  <c r="S70" i="36"/>
  <c r="U70" i="36" s="1"/>
  <c r="O68" i="36" l="1"/>
  <c r="O70" i="36"/>
  <c r="Q70" i="36" s="1"/>
  <c r="U68" i="36"/>
  <c r="Q68" i="36" l="1"/>
</calcChain>
</file>

<file path=xl/sharedStrings.xml><?xml version="1.0" encoding="utf-8"?>
<sst xmlns="http://schemas.openxmlformats.org/spreadsheetml/2006/main" count="122" uniqueCount="98">
  <si>
    <t xml:space="preserve"> </t>
  </si>
  <si>
    <t>SURVIVOR</t>
  </si>
  <si>
    <t>NET</t>
  </si>
  <si>
    <t>ACCOUNT</t>
  </si>
  <si>
    <t>CURVE</t>
  </si>
  <si>
    <t>SALVAGE</t>
  </si>
  <si>
    <t>RATE</t>
  </si>
  <si>
    <t>STRUCTURES AND IMPROVEMENTS</t>
  </si>
  <si>
    <t>METERS</t>
  </si>
  <si>
    <t>POWER OPERATED EQUIPMENT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</si>
  <si>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</si>
  <si>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</si>
  <si>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</si>
  <si>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</si>
  <si>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</si>
  <si>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</si>
  <si>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>ORIGINAL COST</t>
  </si>
  <si>
    <t>AS OF</t>
  </si>
  <si>
    <t>DEPRECIATION</t>
  </si>
  <si>
    <t>ACCRUALS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</si>
  <si>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</si>
  <si>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</si>
  <si>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</si>
  <si>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</si>
  <si>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</si>
  <si>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</si>
  <si>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</si>
  <si>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</si>
  <si>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</si>
  <si>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POLES, TOWERS AND FIXTURES - WOOD</t>
  </si>
  <si>
    <t>POLES, TOWERS AND FIXTURES - CONCRETE</t>
  </si>
  <si>
    <t>UNDERGROUND CONDUIT - DUCT SYSTEM</t>
  </si>
  <si>
    <t>UNDERGROUND CONDUIT - DIRECT BURIED</t>
  </si>
  <si>
    <t>UNDERGROUND CONDUCTORS AND DEVICES - DUCT SYSTEM</t>
  </si>
  <si>
    <t>UNDERGROUND CONDUCTORS AND DEVICES - DIRECT BURIED</t>
  </si>
  <si>
    <t>LINE TRANSFORMERS</t>
  </si>
  <si>
    <t>SERVICES - OVERHEAD</t>
  </si>
  <si>
    <t>SERVICES - UNDERGROUND</t>
  </si>
  <si>
    <t>METERS - AMI</t>
  </si>
  <si>
    <t>INSTALLATIONS ON CUSTOMER'S PREMISES</t>
  </si>
  <si>
    <t>STREET LIGHTING AND SIGNAL SYSTEMS</t>
  </si>
  <si>
    <t>AUTOMOBILES</t>
  </si>
  <si>
    <t>LIGHT TRUCKS</t>
  </si>
  <si>
    <t>HEAVY TRUCKS</t>
  </si>
  <si>
    <t>TRACTOR TRAILERS</t>
  </si>
  <si>
    <t>TRAILERS</t>
  </si>
  <si>
    <t>COMMUNICATION EQUIPMENT - FIBER OPTICS</t>
  </si>
  <si>
    <t>ENERGY STORAGE</t>
  </si>
  <si>
    <t>DECEMBER 31, 2021</t>
  </si>
  <si>
    <t>ANNUAL</t>
  </si>
  <si>
    <t>TOTAL TRANSMISSION, DISTRIBUTION AND GENERAL PLANT</t>
  </si>
  <si>
    <t>65-R3</t>
  </si>
  <si>
    <t>65-R4</t>
  </si>
  <si>
    <t>75-R4</t>
  </si>
  <si>
    <t>70-R3</t>
  </si>
  <si>
    <t>20-R2.5</t>
  </si>
  <si>
    <t>9-L3</t>
  </si>
  <si>
    <t>9-L2.5</t>
  </si>
  <si>
    <t>15-S3</t>
  </si>
  <si>
    <t>55-R4</t>
  </si>
  <si>
    <t>ELECTRIC VEHICLE CHARGERS</t>
  </si>
  <si>
    <t>FLORIDA POWER AND LIGHT COMPANY</t>
  </si>
  <si>
    <t>AND CALCULATED ANNUAL DEPRECIATION ACCRUAL RATES BY COMPONENT AS OF DECEMBER 31, 2021</t>
  </si>
  <si>
    <t>SUMMARY OF ESTIMATED SURVIVOR CURVE, NET SALVAGE PERCENT, ORIGINAL COST, BOOK DEPRECIATION RESERVE</t>
  </si>
  <si>
    <t>TOTAL</t>
  </si>
  <si>
    <t>NET SALVAGE</t>
  </si>
  <si>
    <t>70-R1.5</t>
  </si>
  <si>
    <t>60-R1</t>
  </si>
  <si>
    <t>60-R0.5</t>
  </si>
  <si>
    <t>70-R2.5</t>
  </si>
  <si>
    <t>20-S3</t>
  </si>
  <si>
    <t>40-R2</t>
  </si>
  <si>
    <t>55-R0.5</t>
  </si>
  <si>
    <t>40-R0.5</t>
  </si>
  <si>
    <t>56-R1</t>
  </si>
  <si>
    <t>55-R2</t>
  </si>
  <si>
    <t>7-L2.5</t>
  </si>
  <si>
    <t>13-L3</t>
  </si>
  <si>
    <t>20-S0.5</t>
  </si>
  <si>
    <t>13-L1.5</t>
  </si>
  <si>
    <t>25-S2</t>
  </si>
  <si>
    <t>100-R4</t>
  </si>
  <si>
    <t>44-L1</t>
  </si>
  <si>
    <t>38-R1</t>
  </si>
  <si>
    <t>70-R4</t>
  </si>
  <si>
    <t>51-S0.5</t>
  </si>
  <si>
    <t>44-R2.5</t>
  </si>
  <si>
    <t>56-S0</t>
  </si>
  <si>
    <t>46-L0.5</t>
  </si>
  <si>
    <t>45-L1</t>
  </si>
  <si>
    <t>30-L0</t>
  </si>
  <si>
    <t>39-L0</t>
  </si>
  <si>
    <t>Florida Power &amp; Light Company</t>
  </si>
  <si>
    <t>Docket No: 20210015-EI</t>
  </si>
  <si>
    <t>OPCs Seventh Set of Interrogatories</t>
  </si>
  <si>
    <t>Attachment No. 1 of 1</t>
  </si>
  <si>
    <t>Tab 1 of 1</t>
  </si>
  <si>
    <t>Interrogatory No: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</si>
</sst>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.00_);\(0.00\)"/>
    <numFmt numFmtId="167" formatCode="[$-409]mmmm\ d\,\ yyyy;@"/>
    <numFmt numFmtId="168" formatCode="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7" fontId="7" fillId="0" borderId="0"/>
    <xf numFmtId="43" fontId="8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Alignment="1">
      <alignment horizontal="centerContinuous"/>
    </xf>
    <xf numFmtId="164" fontId="6" fillId="0" borderId="0" xfId="0" applyNumberFormat="1" applyFont="1" applyFill="1" applyBorder="1" applyAlignment="1">
      <alignment horizontal="left"/>
    </xf>
    <xf numFmtId="166" fontId="6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165" fontId="4" fillId="0" borderId="0" xfId="1" applyNumberFormat="1" applyFont="1" applyFill="1"/>
    <xf numFmtId="165" fontId="4" fillId="0" borderId="1" xfId="1" applyNumberFormat="1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5" fillId="0" borderId="0" xfId="1" applyNumberFormat="1" applyFont="1" applyFill="1" applyBorder="1"/>
    <xf numFmtId="165" fontId="5" fillId="0" borderId="0" xfId="1" applyNumberFormat="1" applyFont="1" applyFill="1"/>
    <xf numFmtId="165" fontId="5" fillId="0" borderId="1" xfId="1" applyNumberFormat="1" applyFont="1" applyFill="1" applyBorder="1"/>
    <xf numFmtId="165" fontId="5" fillId="0" borderId="2" xfId="1" applyNumberFormat="1" applyFont="1" applyFill="1" applyBorder="1"/>
    <xf numFmtId="39" fontId="4" fillId="0" borderId="0" xfId="0" applyNumberFormat="1" applyFont="1" applyFill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8" fontId="2" fillId="0" borderId="0" xfId="0" applyNumberFormat="1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Continuous"/>
    </xf>
    <xf numFmtId="0" fontId="4" fillId="0" borderId="1" xfId="0" applyFont="1" applyFill="1" applyBorder="1" applyAlignment="1">
      <alignment horizontal="centerContinuous"/>
    </xf>
    <xf numFmtId="0" fontId="3" fillId="0" borderId="0" xfId="0" applyFont="1" applyFill="1" applyAlignment="1"/>
    <xf numFmtId="39" fontId="2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Continuous"/>
    </xf>
    <xf numFmtId="0" fontId="2" fillId="0" borderId="1" xfId="0" applyFont="1" applyFill="1" applyBorder="1" applyAlignment="1">
      <alignment horizontal="center"/>
    </xf>
    <xf numFmtId="39" fontId="2" fillId="0" borderId="1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3" fillId="0" borderId="0" xfId="0" applyNumberFormat="1" applyFont="1" applyFill="1" applyAlignment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43" fontId="4" fillId="0" borderId="0" xfId="1" applyFont="1" applyFill="1"/>
    <xf numFmtId="43" fontId="4" fillId="0" borderId="1" xfId="1" applyFont="1" applyFill="1" applyBorder="1"/>
    <xf numFmtId="43" fontId="5" fillId="0" borderId="0" xfId="1" applyFont="1" applyFill="1"/>
    <xf numFmtId="43" fontId="5" fillId="0" borderId="1" xfId="1" applyFont="1" applyFill="1" applyBorder="1"/>
    <xf numFmtId="43" fontId="5" fillId="0" borderId="0" xfId="1" applyFont="1" applyFill="1" applyBorder="1"/>
    <xf numFmtId="43" fontId="5" fillId="0" borderId="2" xfId="1" applyFont="1" applyFill="1" applyBorder="1"/>
    <xf numFmtId="0" fontId="4" fillId="0" borderId="0" xfId="0" applyFont="1"/>
    <xf numFmtId="39" fontId="4" fillId="0" borderId="0" xfId="0" applyNumberFormat="1" applyFont="1" applyAlignment="1">
      <alignment horizontal="center"/>
    </xf>
    <xf numFmtId="165" fontId="4" fillId="0" borderId="0" xfId="0" applyNumberFormat="1" applyFont="1"/>
    <xf numFmtId="164" fontId="4" fillId="0" borderId="0" xfId="0" applyNumberFormat="1" applyFont="1"/>
    <xf numFmtId="0" fontId="14" fillId="0" borderId="0" xfId="5" applyFont="1" applyAlignment="1">
      <alignment vertical="top"/>
    </xf>
  </cellXfs>
  <cellStyles count="8">
    <cellStyle name="Comma" xfId="1" builtinId="3"/>
    <cellStyle name="Comma 2" xfId="3" xr:uid="{221AB1C1-8A40-468E-96E3-2092A5B5BD80}"/>
    <cellStyle name="Comma 2 2" xfId="6" xr:uid="{F3B98F3E-6EC8-4435-816F-B7047A7E1BF9}"/>
    <cellStyle name="Currency 2" xfId="7" xr:uid="{0A6EB616-13A7-464A-A17A-F2F2C91971F6}"/>
    <cellStyle name="Normal" xfId="0" builtinId="0"/>
    <cellStyle name="Normal 2" xfId="2" xr:uid="{3477E381-F11C-4657-A66D-535888A70918}"/>
    <cellStyle name="Normal 2 2" xfId="5" xr:uid="{3205F296-8FD2-4F11-AFA9-049C4DF137CE}"/>
    <cellStyle name="Normal 3" xfId="4" xr:uid="{0F4F68FB-0D07-4F4E-A356-12A069C310D1}"/>
  </cellStyles>
  <dxfs count="0"/>
  <tableStyles count="0" defaultTableStyle="TableStyleMedium2" defaultPivotStyle="PivotStyleMedium9"/>
  <colors>
    <mruColors>
      <color rgb="FFFFCCCC"/>
      <color rgb="FFCCFFFF"/>
      <color rgb="FF66FFFF"/>
      <color rgb="FFFAF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E0F2-F5FA-4CC7-A038-D410F7EEC28E}">
  <sheetPr>
    <pageSetUpPr fitToPage="1"/>
  </sheetPr>
  <dimension ref="A1:Y71"/>
  <sheetViews>
    <sheetView tabSelected="1" zoomScale="80" zoomScaleNormal="80" zoomScaleSheetLayoutView="40" workbookViewId="0">
      <selection activeCell="C7" sqref="C7"/>
    </sheetView>
  </sheetViews>
  <sheetFormatPr defaultColWidth="9.140625" defaultRowHeight="12.75" x14ac:dyDescent="0.2"/>
  <cols>
    <col min="1" max="1" width="4.140625" style="4" customWidth="1"/>
    <col min="2" max="2" width="7.7109375" style="4" customWidth="1"/>
    <col min="3" max="3" width="56.42578125" style="4" customWidth="1"/>
    <col min="4" max="4" width="1.5703125" style="4" customWidth="1"/>
    <col min="5" max="5" width="13" style="4" bestFit="1" customWidth="1"/>
    <col min="6" max="6" width="1.5703125" style="4" customWidth="1"/>
    <col min="7" max="7" width="12.140625" style="4" bestFit="1" customWidth="1"/>
    <col min="8" max="8" width="1.5703125" style="4" customWidth="1"/>
    <col min="9" max="9" width="25.140625" style="4" bestFit="1" customWidth="1"/>
    <col min="10" max="10" width="1.5703125" style="4" customWidth="1"/>
    <col min="11" max="11" width="17.85546875" style="4" bestFit="1" customWidth="1"/>
    <col min="12" max="12" width="1.5703125" style="4" customWidth="1"/>
    <col min="13" max="13" width="15.140625" style="12" bestFit="1" customWidth="1"/>
    <col min="14" max="14" width="1.5703125" style="4" customWidth="1"/>
    <col min="15" max="15" width="17.85546875" style="4" bestFit="1" customWidth="1"/>
    <col min="16" max="16" width="1.5703125" style="4" customWidth="1"/>
    <col min="17" max="17" width="15.140625" style="12" bestFit="1" customWidth="1"/>
    <col min="18" max="18" width="1.5703125" style="4" customWidth="1"/>
    <col min="19" max="19" width="17.85546875" style="4" bestFit="1" customWidth="1"/>
    <col min="20" max="20" width="1.5703125" style="4" customWidth="1"/>
    <col min="21" max="21" width="15.140625" style="12" bestFit="1" customWidth="1"/>
    <col min="22" max="22" width="9.140625" style="26"/>
    <col min="23" max="16384" width="9.140625" style="4"/>
  </cols>
  <sheetData>
    <row r="1" spans="1:21" ht="15.75" x14ac:dyDescent="0.2">
      <c r="A1" s="48" t="s">
        <v>92</v>
      </c>
    </row>
    <row r="2" spans="1:21" ht="15.75" x14ac:dyDescent="0.2">
      <c r="A2" s="48" t="s">
        <v>93</v>
      </c>
    </row>
    <row r="3" spans="1:21" ht="15.75" x14ac:dyDescent="0.2">
      <c r="A3" s="48" t="s">
        <v>94</v>
      </c>
    </row>
    <row r="4" spans="1:21" ht="15.75" x14ac:dyDescent="0.2">
      <c r="A4" s="48" t="s">
        <v>97</v>
      </c>
    </row>
    <row r="5" spans="1:21" ht="15.75" x14ac:dyDescent="0.2">
      <c r="A5" s="48" t="s">
        <v>95</v>
      </c>
    </row>
    <row r="6" spans="1:21" ht="15.75" x14ac:dyDescent="0.2">
      <c r="A6" s="48" t="s">
        <v>96</v>
      </c>
    </row>
    <row r="7" spans="1:21" ht="15.75" x14ac:dyDescent="0.25">
      <c r="A7" s="25" t="s">
        <v>61</v>
      </c>
      <c r="B7" s="1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">
      <c r="A10" s="1" t="s">
        <v>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">
      <c r="A11" s="1" t="s">
        <v>62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">
      <c r="A13" s="1"/>
      <c r="B13" s="5"/>
      <c r="C13" s="5"/>
      <c r="D13" s="5"/>
      <c r="E13" s="5"/>
      <c r="F13" s="5"/>
      <c r="G13" s="5"/>
      <c r="H13" s="5"/>
      <c r="I13" s="5"/>
      <c r="J13" s="5"/>
      <c r="K13" s="27" t="s">
        <v>64</v>
      </c>
      <c r="L13" s="28"/>
      <c r="M13" s="28"/>
      <c r="N13" s="26"/>
      <c r="O13" s="27" t="s">
        <v>16</v>
      </c>
      <c r="P13" s="28"/>
      <c r="Q13" s="28"/>
      <c r="R13" s="26"/>
      <c r="S13" s="27" t="s">
        <v>65</v>
      </c>
      <c r="T13" s="28"/>
      <c r="U13" s="28"/>
    </row>
    <row r="14" spans="1:21" x14ac:dyDescent="0.2">
      <c r="A14" s="6"/>
      <c r="B14" s="6"/>
      <c r="C14" s="6"/>
      <c r="D14" s="6"/>
      <c r="E14" s="29"/>
      <c r="F14" s="29"/>
      <c r="G14" s="29"/>
      <c r="H14" s="23"/>
      <c r="I14" s="30" t="s">
        <v>16</v>
      </c>
      <c r="J14" s="6"/>
      <c r="K14" s="31" t="s">
        <v>49</v>
      </c>
      <c r="L14" s="1" t="s">
        <v>0</v>
      </c>
      <c r="M14" s="31" t="s">
        <v>49</v>
      </c>
      <c r="N14" s="6"/>
      <c r="O14" s="31" t="s">
        <v>49</v>
      </c>
      <c r="P14" s="1" t="s">
        <v>0</v>
      </c>
      <c r="Q14" s="31" t="s">
        <v>49</v>
      </c>
      <c r="R14" s="6"/>
      <c r="S14" s="31" t="s">
        <v>49</v>
      </c>
      <c r="T14" s="1" t="s">
        <v>0</v>
      </c>
      <c r="U14" s="31" t="s">
        <v>49</v>
      </c>
    </row>
    <row r="15" spans="1:21" x14ac:dyDescent="0.2">
      <c r="A15" s="6" t="s">
        <v>0</v>
      </c>
      <c r="B15" s="6"/>
      <c r="C15" s="6"/>
      <c r="D15" s="6"/>
      <c r="E15" s="14" t="s">
        <v>1</v>
      </c>
      <c r="F15" s="6"/>
      <c r="G15" s="14" t="s">
        <v>2</v>
      </c>
      <c r="H15" s="6"/>
      <c r="I15" s="30" t="s">
        <v>17</v>
      </c>
      <c r="J15" s="6"/>
      <c r="K15" s="31" t="s">
        <v>18</v>
      </c>
      <c r="M15" s="31" t="s">
        <v>18</v>
      </c>
      <c r="N15" s="6"/>
      <c r="O15" s="31" t="s">
        <v>18</v>
      </c>
      <c r="Q15" s="31" t="s">
        <v>18</v>
      </c>
      <c r="R15" s="6"/>
      <c r="S15" s="31" t="s">
        <v>18</v>
      </c>
      <c r="U15" s="31" t="s">
        <v>18</v>
      </c>
    </row>
    <row r="16" spans="1:21" x14ac:dyDescent="0.2">
      <c r="A16" s="7" t="s">
        <v>3</v>
      </c>
      <c r="B16" s="7"/>
      <c r="C16" s="7"/>
      <c r="D16" s="23"/>
      <c r="E16" s="7" t="s">
        <v>4</v>
      </c>
      <c r="F16" s="23"/>
      <c r="G16" s="32" t="s">
        <v>5</v>
      </c>
      <c r="H16" s="29"/>
      <c r="I16" s="33" t="s">
        <v>48</v>
      </c>
      <c r="J16" s="6"/>
      <c r="K16" s="34" t="s">
        <v>19</v>
      </c>
      <c r="L16" s="23"/>
      <c r="M16" s="34" t="s">
        <v>6</v>
      </c>
      <c r="N16" s="6"/>
      <c r="O16" s="34" t="s">
        <v>19</v>
      </c>
      <c r="P16" s="23"/>
      <c r="Q16" s="34" t="s">
        <v>6</v>
      </c>
      <c r="R16" s="6"/>
      <c r="S16" s="34" t="s">
        <v>19</v>
      </c>
      <c r="T16" s="23"/>
      <c r="U16" s="34" t="s">
        <v>6</v>
      </c>
    </row>
    <row r="17" spans="1:25" x14ac:dyDescent="0.2">
      <c r="A17" s="24">
        <v>1</v>
      </c>
      <c r="B17" s="8"/>
      <c r="C17" s="5"/>
      <c r="D17" s="15"/>
      <c r="E17" s="24">
        <v>2</v>
      </c>
      <c r="F17" s="15"/>
      <c r="G17" s="24">
        <v>3</v>
      </c>
      <c r="H17" s="35"/>
      <c r="I17" s="24">
        <v>4</v>
      </c>
      <c r="J17" s="36"/>
      <c r="K17" s="24">
        <v>5</v>
      </c>
      <c r="L17" s="15"/>
      <c r="M17" s="24">
        <v>6</v>
      </c>
      <c r="N17" s="36"/>
      <c r="O17" s="24">
        <v>7</v>
      </c>
      <c r="P17" s="15"/>
      <c r="Q17" s="24">
        <v>8</v>
      </c>
      <c r="R17" s="36"/>
      <c r="S17" s="24">
        <v>9</v>
      </c>
      <c r="T17" s="15"/>
      <c r="U17" s="24">
        <v>10</v>
      </c>
    </row>
    <row r="18" spans="1:25" x14ac:dyDescent="0.2">
      <c r="A18" s="8"/>
      <c r="B18" s="8"/>
      <c r="C18" s="8"/>
      <c r="D18" s="15"/>
      <c r="E18" s="8"/>
      <c r="F18" s="15"/>
      <c r="G18" s="16"/>
      <c r="H18" s="35"/>
      <c r="I18" s="16"/>
      <c r="J18" s="36"/>
      <c r="K18" s="16"/>
      <c r="L18" s="15"/>
      <c r="M18" s="16"/>
      <c r="N18" s="36"/>
      <c r="O18" s="16"/>
      <c r="P18" s="15"/>
      <c r="Q18" s="16"/>
      <c r="R18" s="36"/>
      <c r="S18" s="16"/>
      <c r="T18" s="15"/>
      <c r="U18" s="16"/>
    </row>
    <row r="19" spans="1:25" x14ac:dyDescent="0.2">
      <c r="A19" s="11" t="s">
        <v>10</v>
      </c>
      <c r="M19" s="21"/>
      <c r="Q19" s="21"/>
      <c r="U19" s="21"/>
    </row>
    <row r="20" spans="1:25" x14ac:dyDescent="0.2">
      <c r="E20" s="4" t="s">
        <v>0</v>
      </c>
      <c r="M20" s="21"/>
      <c r="Q20" s="21"/>
      <c r="U20" s="21"/>
    </row>
    <row r="21" spans="1:25" x14ac:dyDescent="0.2">
      <c r="B21" s="3">
        <v>350.2</v>
      </c>
      <c r="C21" s="2" t="s">
        <v>20</v>
      </c>
      <c r="E21" s="12" t="s">
        <v>81</v>
      </c>
      <c r="G21" s="37">
        <v>0</v>
      </c>
      <c r="I21" s="38">
        <v>271402573.86000001</v>
      </c>
      <c r="K21" s="9">
        <v>2714026</v>
      </c>
      <c r="M21" s="21">
        <f t="shared" ref="M21:M30" si="0">+ROUND(K21/$I21*100,2)</f>
        <v>1</v>
      </c>
      <c r="O21" s="9">
        <f t="shared" ref="O21:O30" si="1">SUM(K21)-SUM(S21)</f>
        <v>2714026</v>
      </c>
      <c r="P21" s="44"/>
      <c r="Q21" s="45">
        <f t="shared" ref="Q21:Q30" si="2">+ROUND(O21/$I21*100,2)</f>
        <v>1</v>
      </c>
      <c r="R21" s="44"/>
      <c r="S21" s="9">
        <f>$K21*(-$G21/(100-$G21))</f>
        <v>0</v>
      </c>
      <c r="T21" s="44"/>
      <c r="U21" s="45">
        <f t="shared" ref="U21:U30" si="3">+ROUND(S21/$I21*100,2)</f>
        <v>0</v>
      </c>
      <c r="X21" s="46"/>
      <c r="Y21" s="47"/>
    </row>
    <row r="22" spans="1:25" x14ac:dyDescent="0.2">
      <c r="B22" s="3">
        <v>352</v>
      </c>
      <c r="C22" s="2" t="s">
        <v>7</v>
      </c>
      <c r="E22" s="12" t="s">
        <v>66</v>
      </c>
      <c r="G22" s="37">
        <v>-15</v>
      </c>
      <c r="I22" s="38">
        <v>343077021.97000003</v>
      </c>
      <c r="K22" s="9">
        <v>5641902</v>
      </c>
      <c r="M22" s="21">
        <f t="shared" si="0"/>
        <v>1.64</v>
      </c>
      <c r="O22" s="9">
        <f t="shared" si="1"/>
        <v>4906001.7391304346</v>
      </c>
      <c r="P22" s="44"/>
      <c r="Q22" s="45">
        <f t="shared" si="2"/>
        <v>1.43</v>
      </c>
      <c r="R22" s="44"/>
      <c r="S22" s="9">
        <f t="shared" ref="S22:S30" si="4">$K22*(-$G22/(100-$G22))</f>
        <v>735900.26086956519</v>
      </c>
      <c r="T22" s="44"/>
      <c r="U22" s="45">
        <f t="shared" si="3"/>
        <v>0.21</v>
      </c>
      <c r="X22" s="46"/>
      <c r="Y22" s="47"/>
    </row>
    <row r="23" spans="1:25" x14ac:dyDescent="0.2">
      <c r="B23" s="3">
        <v>353</v>
      </c>
      <c r="C23" s="2" t="s">
        <v>21</v>
      </c>
      <c r="E23" s="12" t="s">
        <v>82</v>
      </c>
      <c r="G23" s="37">
        <v>0</v>
      </c>
      <c r="I23" s="38">
        <v>2928897433.6700001</v>
      </c>
      <c r="K23" s="9">
        <v>66485972</v>
      </c>
      <c r="M23" s="21">
        <f t="shared" si="0"/>
        <v>2.27</v>
      </c>
      <c r="O23" s="9">
        <f t="shared" si="1"/>
        <v>66485972</v>
      </c>
      <c r="P23" s="44"/>
      <c r="Q23" s="45">
        <f t="shared" si="2"/>
        <v>2.27</v>
      </c>
      <c r="R23" s="44"/>
      <c r="S23" s="9">
        <f t="shared" si="4"/>
        <v>0</v>
      </c>
      <c r="T23" s="44"/>
      <c r="U23" s="45">
        <f t="shared" si="3"/>
        <v>0</v>
      </c>
      <c r="X23" s="46"/>
      <c r="Y23" s="47"/>
    </row>
    <row r="24" spans="1:25" x14ac:dyDescent="0.2">
      <c r="B24" s="3">
        <v>353.1</v>
      </c>
      <c r="C24" s="2" t="s">
        <v>22</v>
      </c>
      <c r="E24" s="12" t="s">
        <v>83</v>
      </c>
      <c r="G24" s="37">
        <v>0</v>
      </c>
      <c r="I24" s="38">
        <v>483088284.30000001</v>
      </c>
      <c r="K24" s="9">
        <v>12705222</v>
      </c>
      <c r="M24" s="21">
        <f t="shared" si="0"/>
        <v>2.63</v>
      </c>
      <c r="O24" s="9">
        <f t="shared" si="1"/>
        <v>12705222</v>
      </c>
      <c r="P24" s="44"/>
      <c r="Q24" s="45">
        <f t="shared" si="2"/>
        <v>2.63</v>
      </c>
      <c r="R24" s="44"/>
      <c r="S24" s="9">
        <f t="shared" si="4"/>
        <v>0</v>
      </c>
      <c r="T24" s="44"/>
      <c r="U24" s="45">
        <f t="shared" si="3"/>
        <v>0</v>
      </c>
      <c r="X24" s="46"/>
      <c r="Y24" s="47"/>
    </row>
    <row r="25" spans="1:25" x14ac:dyDescent="0.2">
      <c r="B25" s="3">
        <v>354</v>
      </c>
      <c r="C25" s="2" t="s">
        <v>23</v>
      </c>
      <c r="E25" s="12" t="s">
        <v>84</v>
      </c>
      <c r="G25" s="37">
        <v>-15</v>
      </c>
      <c r="I25" s="38">
        <v>167917204.58000001</v>
      </c>
      <c r="K25" s="9">
        <v>2761398</v>
      </c>
      <c r="M25" s="21">
        <f t="shared" si="0"/>
        <v>1.64</v>
      </c>
      <c r="O25" s="9">
        <f t="shared" si="1"/>
        <v>2401215.6521739131</v>
      </c>
      <c r="P25" s="44"/>
      <c r="Q25" s="45">
        <f t="shared" si="2"/>
        <v>1.43</v>
      </c>
      <c r="R25" s="44"/>
      <c r="S25" s="9">
        <f t="shared" si="4"/>
        <v>360182.34782608697</v>
      </c>
      <c r="T25" s="44"/>
      <c r="U25" s="45">
        <f t="shared" si="3"/>
        <v>0.21</v>
      </c>
      <c r="X25" s="46"/>
      <c r="Y25" s="47"/>
    </row>
    <row r="26" spans="1:25" x14ac:dyDescent="0.2">
      <c r="B26" s="3">
        <v>355</v>
      </c>
      <c r="C26" s="2" t="s">
        <v>24</v>
      </c>
      <c r="E26" s="12" t="s">
        <v>67</v>
      </c>
      <c r="G26" s="37">
        <v>-40</v>
      </c>
      <c r="I26" s="38">
        <v>2338863733.2800002</v>
      </c>
      <c r="K26" s="9">
        <v>54682634</v>
      </c>
      <c r="M26" s="21">
        <f t="shared" si="0"/>
        <v>2.34</v>
      </c>
      <c r="O26" s="9">
        <f t="shared" si="1"/>
        <v>39059024.285714284</v>
      </c>
      <c r="P26" s="44"/>
      <c r="Q26" s="45">
        <f t="shared" si="2"/>
        <v>1.67</v>
      </c>
      <c r="R26" s="44"/>
      <c r="S26" s="9">
        <f t="shared" si="4"/>
        <v>15623609.714285713</v>
      </c>
      <c r="T26" s="44"/>
      <c r="U26" s="45">
        <f t="shared" si="3"/>
        <v>0.67</v>
      </c>
      <c r="X26" s="46"/>
      <c r="Y26" s="47"/>
    </row>
    <row r="27" spans="1:25" x14ac:dyDescent="0.2">
      <c r="B27" s="3">
        <v>356</v>
      </c>
      <c r="C27" s="2" t="s">
        <v>25</v>
      </c>
      <c r="E27" s="12" t="s">
        <v>68</v>
      </c>
      <c r="G27" s="37">
        <v>-45</v>
      </c>
      <c r="I27" s="38">
        <v>1515639748.1500001</v>
      </c>
      <c r="K27" s="9">
        <v>36701216</v>
      </c>
      <c r="M27" s="21">
        <f t="shared" si="0"/>
        <v>2.42</v>
      </c>
      <c r="O27" s="9">
        <f t="shared" si="1"/>
        <v>25311183.448275864</v>
      </c>
      <c r="P27" s="44"/>
      <c r="Q27" s="45">
        <f t="shared" si="2"/>
        <v>1.67</v>
      </c>
      <c r="R27" s="44"/>
      <c r="S27" s="9">
        <f t="shared" si="4"/>
        <v>11390032.551724138</v>
      </c>
      <c r="T27" s="44"/>
      <c r="U27" s="45">
        <f t="shared" si="3"/>
        <v>0.75</v>
      </c>
      <c r="X27" s="46"/>
      <c r="Y27" s="47"/>
    </row>
    <row r="28" spans="1:25" x14ac:dyDescent="0.2">
      <c r="B28" s="3">
        <v>357</v>
      </c>
      <c r="C28" s="2" t="s">
        <v>26</v>
      </c>
      <c r="E28" s="12" t="s">
        <v>52</v>
      </c>
      <c r="G28" s="37">
        <v>0</v>
      </c>
      <c r="I28" s="38">
        <v>157775772.46000001</v>
      </c>
      <c r="K28" s="9">
        <v>2429747</v>
      </c>
      <c r="M28" s="21">
        <f t="shared" si="0"/>
        <v>1.54</v>
      </c>
      <c r="O28" s="9">
        <f t="shared" si="1"/>
        <v>2429747</v>
      </c>
      <c r="P28" s="44"/>
      <c r="Q28" s="45">
        <f t="shared" si="2"/>
        <v>1.54</v>
      </c>
      <c r="R28" s="44"/>
      <c r="S28" s="9">
        <f t="shared" si="4"/>
        <v>0</v>
      </c>
      <c r="T28" s="44"/>
      <c r="U28" s="45">
        <f t="shared" si="3"/>
        <v>0</v>
      </c>
      <c r="X28" s="46"/>
      <c r="Y28" s="47"/>
    </row>
    <row r="29" spans="1:25" x14ac:dyDescent="0.2">
      <c r="B29" s="3">
        <v>358</v>
      </c>
      <c r="C29" s="2" t="s">
        <v>27</v>
      </c>
      <c r="E29" s="12" t="s">
        <v>51</v>
      </c>
      <c r="G29" s="37">
        <v>-20</v>
      </c>
      <c r="I29" s="38">
        <v>205572397.16</v>
      </c>
      <c r="K29" s="9">
        <v>3798978</v>
      </c>
      <c r="M29" s="21">
        <f t="shared" si="0"/>
        <v>1.85</v>
      </c>
      <c r="O29" s="9">
        <f t="shared" si="1"/>
        <v>3165815</v>
      </c>
      <c r="P29" s="44"/>
      <c r="Q29" s="45">
        <f t="shared" si="2"/>
        <v>1.54</v>
      </c>
      <c r="R29" s="44"/>
      <c r="S29" s="9">
        <f t="shared" si="4"/>
        <v>633163</v>
      </c>
      <c r="T29" s="44"/>
      <c r="U29" s="45">
        <f t="shared" si="3"/>
        <v>0.31</v>
      </c>
      <c r="X29" s="46"/>
      <c r="Y29" s="47"/>
    </row>
    <row r="30" spans="1:25" x14ac:dyDescent="0.2">
      <c r="B30" s="3">
        <v>359</v>
      </c>
      <c r="C30" s="2" t="s">
        <v>28</v>
      </c>
      <c r="E30" s="12" t="s">
        <v>53</v>
      </c>
      <c r="G30" s="37">
        <v>-10</v>
      </c>
      <c r="I30" s="39">
        <v>133034357.83</v>
      </c>
      <c r="K30" s="10">
        <v>1946293</v>
      </c>
      <c r="M30" s="21">
        <f t="shared" si="0"/>
        <v>1.46</v>
      </c>
      <c r="O30" s="10">
        <f t="shared" si="1"/>
        <v>1769357.2727272727</v>
      </c>
      <c r="P30" s="44"/>
      <c r="Q30" s="45">
        <f t="shared" si="2"/>
        <v>1.33</v>
      </c>
      <c r="R30" s="44"/>
      <c r="S30" s="10">
        <f t="shared" si="4"/>
        <v>176935.72727272726</v>
      </c>
      <c r="T30" s="44"/>
      <c r="U30" s="45">
        <f t="shared" si="3"/>
        <v>0.13</v>
      </c>
      <c r="X30" s="46"/>
      <c r="Y30" s="47"/>
    </row>
    <row r="31" spans="1:25" x14ac:dyDescent="0.2">
      <c r="M31" s="21"/>
      <c r="Q31" s="21"/>
      <c r="U31" s="21"/>
      <c r="X31" s="44"/>
      <c r="Y31" s="44"/>
    </row>
    <row r="32" spans="1:25" x14ac:dyDescent="0.2">
      <c r="A32" s="11" t="s">
        <v>11</v>
      </c>
      <c r="I32" s="40">
        <f>SUBTOTAL(9,I20:I30)</f>
        <v>8545268527.2599993</v>
      </c>
      <c r="K32" s="18">
        <f>SUBTOTAL(9,K20:K30)</f>
        <v>189867388</v>
      </c>
      <c r="M32" s="22">
        <f>K32/$I32*100</f>
        <v>2.2219007792945287</v>
      </c>
      <c r="O32" s="18">
        <f>SUBTOTAL(9,O20:O30)</f>
        <v>160947564.39802179</v>
      </c>
      <c r="Q32" s="22">
        <f>O32/$I32*100</f>
        <v>1.8834699446200889</v>
      </c>
      <c r="S32" s="18">
        <f>SUBTOTAL(9,S20:S30)</f>
        <v>28919823.601978227</v>
      </c>
      <c r="U32" s="22">
        <f>S32/$I32*100</f>
        <v>0.33843083467443985</v>
      </c>
      <c r="X32" s="44"/>
      <c r="Y32" s="44"/>
    </row>
    <row r="33" spans="1:25" x14ac:dyDescent="0.2">
      <c r="M33" s="21"/>
      <c r="Q33" s="21"/>
      <c r="U33" s="21"/>
      <c r="X33" s="44"/>
      <c r="Y33" s="44"/>
    </row>
    <row r="34" spans="1:25" x14ac:dyDescent="0.2">
      <c r="A34" s="11" t="s">
        <v>12</v>
      </c>
      <c r="M34" s="21"/>
      <c r="Q34" s="21"/>
      <c r="U34" s="21"/>
      <c r="X34" s="44"/>
      <c r="Y34" s="44"/>
    </row>
    <row r="35" spans="1:25" x14ac:dyDescent="0.2">
      <c r="M35" s="21"/>
      <c r="Q35" s="21"/>
      <c r="U35" s="21"/>
      <c r="X35" s="44"/>
      <c r="Y35" s="44"/>
    </row>
    <row r="36" spans="1:25" x14ac:dyDescent="0.2">
      <c r="B36" s="3">
        <v>361</v>
      </c>
      <c r="C36" s="2" t="s">
        <v>7</v>
      </c>
      <c r="E36" s="12" t="s">
        <v>69</v>
      </c>
      <c r="G36" s="37">
        <v>-15</v>
      </c>
      <c r="I36" s="38">
        <v>363420971.95999998</v>
      </c>
      <c r="K36" s="9">
        <v>5976458</v>
      </c>
      <c r="M36" s="21">
        <f t="shared" ref="M36:M53" si="5">+ROUND(K36/$I36*100,2)</f>
        <v>1.64</v>
      </c>
      <c r="O36" s="9">
        <f t="shared" ref="O36:O53" si="6">SUM(K36)-SUM(S36)</f>
        <v>5196920</v>
      </c>
      <c r="P36" s="44"/>
      <c r="Q36" s="45">
        <f t="shared" ref="Q36:Q53" si="7">+ROUND(O36/$I36*100,2)</f>
        <v>1.43</v>
      </c>
      <c r="R36" s="44"/>
      <c r="S36" s="9">
        <f t="shared" ref="S36:S53" si="8">$K36*(-$G36/(100-$G36))</f>
        <v>779538</v>
      </c>
      <c r="T36" s="44"/>
      <c r="U36" s="45">
        <f t="shared" ref="U36:U53" si="9">+ROUND(S36/$I36*100,2)</f>
        <v>0.21</v>
      </c>
      <c r="X36" s="46"/>
      <c r="Y36" s="47"/>
    </row>
    <row r="37" spans="1:25" x14ac:dyDescent="0.2">
      <c r="B37" s="3">
        <v>362</v>
      </c>
      <c r="C37" s="2" t="s">
        <v>21</v>
      </c>
      <c r="E37" s="12" t="s">
        <v>85</v>
      </c>
      <c r="G37" s="37">
        <v>-5</v>
      </c>
      <c r="I37" s="38">
        <v>3025803566.4699998</v>
      </c>
      <c r="K37" s="9">
        <v>62271037</v>
      </c>
      <c r="M37" s="21">
        <f t="shared" si="5"/>
        <v>2.06</v>
      </c>
      <c r="O37" s="9">
        <f t="shared" si="6"/>
        <v>59305749.523809522</v>
      </c>
      <c r="P37" s="44"/>
      <c r="Q37" s="45">
        <f t="shared" si="7"/>
        <v>1.96</v>
      </c>
      <c r="R37" s="44"/>
      <c r="S37" s="9">
        <f t="shared" si="8"/>
        <v>2965287.4761904762</v>
      </c>
      <c r="T37" s="44"/>
      <c r="U37" s="45">
        <f t="shared" si="9"/>
        <v>0.1</v>
      </c>
      <c r="X37" s="46"/>
      <c r="Y37" s="47"/>
    </row>
    <row r="38" spans="1:25" x14ac:dyDescent="0.2">
      <c r="B38" s="3">
        <v>363</v>
      </c>
      <c r="C38" s="2" t="s">
        <v>47</v>
      </c>
      <c r="E38" s="12" t="s">
        <v>70</v>
      </c>
      <c r="G38" s="37">
        <v>0</v>
      </c>
      <c r="I38" s="38">
        <v>4250950.9400000004</v>
      </c>
      <c r="K38" s="9">
        <v>212548</v>
      </c>
      <c r="M38" s="21">
        <f t="shared" si="5"/>
        <v>5</v>
      </c>
      <c r="O38" s="9">
        <f t="shared" si="6"/>
        <v>212548</v>
      </c>
      <c r="P38" s="44"/>
      <c r="Q38" s="45">
        <f t="shared" si="7"/>
        <v>5</v>
      </c>
      <c r="R38" s="44"/>
      <c r="S38" s="9">
        <f t="shared" si="8"/>
        <v>0</v>
      </c>
      <c r="T38" s="44"/>
      <c r="U38" s="45">
        <f t="shared" si="9"/>
        <v>0</v>
      </c>
      <c r="X38" s="46"/>
      <c r="Y38" s="47"/>
    </row>
    <row r="39" spans="1:25" x14ac:dyDescent="0.2">
      <c r="B39" s="3">
        <v>364.1</v>
      </c>
      <c r="C39" s="2" t="s">
        <v>29</v>
      </c>
      <c r="E39" s="12" t="s">
        <v>86</v>
      </c>
      <c r="G39" s="37">
        <v>-60</v>
      </c>
      <c r="I39" s="38">
        <v>1791157642.6400001</v>
      </c>
      <c r="K39" s="9">
        <v>65054027</v>
      </c>
      <c r="M39" s="21">
        <f t="shared" si="5"/>
        <v>3.63</v>
      </c>
      <c r="O39" s="9">
        <f t="shared" si="6"/>
        <v>40658766.875</v>
      </c>
      <c r="P39" s="44"/>
      <c r="Q39" s="45">
        <f t="shared" si="7"/>
        <v>2.27</v>
      </c>
      <c r="R39" s="44"/>
      <c r="S39" s="9">
        <f t="shared" si="8"/>
        <v>24395260.125</v>
      </c>
      <c r="T39" s="44"/>
      <c r="U39" s="45">
        <f t="shared" si="9"/>
        <v>1.36</v>
      </c>
      <c r="X39" s="46"/>
      <c r="Y39" s="47"/>
    </row>
    <row r="40" spans="1:25" x14ac:dyDescent="0.2">
      <c r="B40" s="3">
        <v>364.2</v>
      </c>
      <c r="C40" s="2" t="s">
        <v>30</v>
      </c>
      <c r="E40" s="12" t="s">
        <v>87</v>
      </c>
      <c r="G40" s="37">
        <v>-60</v>
      </c>
      <c r="I40" s="38">
        <v>1666735268.0999999</v>
      </c>
      <c r="K40" s="9">
        <v>47735298</v>
      </c>
      <c r="M40" s="21">
        <f t="shared" si="5"/>
        <v>2.86</v>
      </c>
      <c r="O40" s="9">
        <f t="shared" si="6"/>
        <v>29834561.25</v>
      </c>
      <c r="P40" s="44"/>
      <c r="Q40" s="45">
        <f t="shared" si="7"/>
        <v>1.79</v>
      </c>
      <c r="R40" s="44"/>
      <c r="S40" s="9">
        <f t="shared" si="8"/>
        <v>17900736.75</v>
      </c>
      <c r="T40" s="44"/>
      <c r="U40" s="45">
        <f t="shared" si="9"/>
        <v>1.07</v>
      </c>
      <c r="X40" s="46"/>
      <c r="Y40" s="47"/>
    </row>
    <row r="41" spans="1:25" x14ac:dyDescent="0.2">
      <c r="B41" s="3">
        <v>365</v>
      </c>
      <c r="C41" s="2" t="s">
        <v>25</v>
      </c>
      <c r="E41" s="12" t="s">
        <v>72</v>
      </c>
      <c r="G41" s="37">
        <v>-60</v>
      </c>
      <c r="I41" s="38">
        <v>4102150835.6199999</v>
      </c>
      <c r="K41" s="9">
        <v>119454632</v>
      </c>
      <c r="M41" s="21">
        <f t="shared" si="5"/>
        <v>2.91</v>
      </c>
      <c r="O41" s="9">
        <f t="shared" si="6"/>
        <v>74659145</v>
      </c>
      <c r="P41" s="44"/>
      <c r="Q41" s="45">
        <f t="shared" si="7"/>
        <v>1.82</v>
      </c>
      <c r="R41" s="44"/>
      <c r="S41" s="9">
        <f t="shared" si="8"/>
        <v>44795487</v>
      </c>
      <c r="T41" s="44"/>
      <c r="U41" s="45">
        <f t="shared" si="9"/>
        <v>1.0900000000000001</v>
      </c>
      <c r="X41" s="46"/>
      <c r="Y41" s="47"/>
    </row>
    <row r="42" spans="1:25" x14ac:dyDescent="0.2">
      <c r="B42" s="3">
        <v>366.6</v>
      </c>
      <c r="C42" s="2" t="s">
        <v>31</v>
      </c>
      <c r="E42" s="12" t="s">
        <v>54</v>
      </c>
      <c r="G42" s="37">
        <v>0</v>
      </c>
      <c r="I42" s="38">
        <v>2294405709.9099998</v>
      </c>
      <c r="K42" s="9">
        <v>32810002</v>
      </c>
      <c r="M42" s="21">
        <f t="shared" si="5"/>
        <v>1.43</v>
      </c>
      <c r="O42" s="9">
        <f t="shared" si="6"/>
        <v>32810002</v>
      </c>
      <c r="P42" s="44"/>
      <c r="Q42" s="45">
        <f t="shared" si="7"/>
        <v>1.43</v>
      </c>
      <c r="R42" s="44"/>
      <c r="S42" s="9">
        <f t="shared" si="8"/>
        <v>0</v>
      </c>
      <c r="T42" s="44"/>
      <c r="U42" s="45">
        <f t="shared" si="9"/>
        <v>0</v>
      </c>
      <c r="X42" s="46"/>
      <c r="Y42" s="47"/>
    </row>
    <row r="43" spans="1:25" x14ac:dyDescent="0.2">
      <c r="B43" s="3">
        <v>366.7</v>
      </c>
      <c r="C43" s="2" t="s">
        <v>32</v>
      </c>
      <c r="E43" s="12" t="s">
        <v>59</v>
      </c>
      <c r="G43" s="37">
        <v>0</v>
      </c>
      <c r="I43" s="38">
        <v>121915196.8</v>
      </c>
      <c r="K43" s="9">
        <v>2218857</v>
      </c>
      <c r="M43" s="21">
        <f t="shared" si="5"/>
        <v>1.82</v>
      </c>
      <c r="O43" s="9">
        <f t="shared" si="6"/>
        <v>2218857</v>
      </c>
      <c r="P43" s="44"/>
      <c r="Q43" s="45">
        <f t="shared" si="7"/>
        <v>1.82</v>
      </c>
      <c r="R43" s="44"/>
      <c r="S43" s="9">
        <f t="shared" si="8"/>
        <v>0</v>
      </c>
      <c r="T43" s="44"/>
      <c r="U43" s="45">
        <f t="shared" si="9"/>
        <v>0</v>
      </c>
      <c r="X43" s="46"/>
      <c r="Y43" s="47"/>
    </row>
    <row r="44" spans="1:25" x14ac:dyDescent="0.2">
      <c r="B44" s="3">
        <v>367.6</v>
      </c>
      <c r="C44" s="2" t="s">
        <v>33</v>
      </c>
      <c r="E44" s="12" t="s">
        <v>88</v>
      </c>
      <c r="G44" s="37">
        <v>0</v>
      </c>
      <c r="I44" s="38">
        <v>2802292502.1799998</v>
      </c>
      <c r="K44" s="9">
        <v>60809747</v>
      </c>
      <c r="M44" s="21">
        <f t="shared" si="5"/>
        <v>2.17</v>
      </c>
      <c r="O44" s="9">
        <f t="shared" si="6"/>
        <v>60809747</v>
      </c>
      <c r="P44" s="44"/>
      <c r="Q44" s="45">
        <f t="shared" si="7"/>
        <v>2.17</v>
      </c>
      <c r="R44" s="44"/>
      <c r="S44" s="9">
        <f t="shared" si="8"/>
        <v>0</v>
      </c>
      <c r="T44" s="44"/>
      <c r="U44" s="45">
        <f t="shared" si="9"/>
        <v>0</v>
      </c>
      <c r="X44" s="46"/>
      <c r="Y44" s="47"/>
    </row>
    <row r="45" spans="1:25" x14ac:dyDescent="0.2">
      <c r="B45" s="3">
        <v>367.7</v>
      </c>
      <c r="C45" s="2" t="s">
        <v>34</v>
      </c>
      <c r="E45" s="12" t="s">
        <v>89</v>
      </c>
      <c r="G45" s="37">
        <v>0</v>
      </c>
      <c r="I45" s="38">
        <v>916624605.12</v>
      </c>
      <c r="K45" s="9">
        <v>20349066</v>
      </c>
      <c r="M45" s="21">
        <f t="shared" si="5"/>
        <v>2.2200000000000002</v>
      </c>
      <c r="O45" s="9">
        <f t="shared" si="6"/>
        <v>20349066</v>
      </c>
      <c r="P45" s="44"/>
      <c r="Q45" s="45">
        <f t="shared" si="7"/>
        <v>2.2200000000000002</v>
      </c>
      <c r="R45" s="44"/>
      <c r="S45" s="9">
        <f t="shared" si="8"/>
        <v>0</v>
      </c>
      <c r="T45" s="44"/>
      <c r="U45" s="45">
        <f t="shared" si="9"/>
        <v>0</v>
      </c>
      <c r="X45" s="46"/>
      <c r="Y45" s="47"/>
    </row>
    <row r="46" spans="1:25" x14ac:dyDescent="0.2">
      <c r="B46" s="3">
        <v>368</v>
      </c>
      <c r="C46" s="2" t="s">
        <v>35</v>
      </c>
      <c r="E46" s="12" t="s">
        <v>73</v>
      </c>
      <c r="G46" s="37">
        <v>-15</v>
      </c>
      <c r="I46" s="38">
        <v>3493242494.0599999</v>
      </c>
      <c r="K46" s="9">
        <v>100430387</v>
      </c>
      <c r="M46" s="21">
        <f t="shared" si="5"/>
        <v>2.87</v>
      </c>
      <c r="O46" s="9">
        <f t="shared" si="6"/>
        <v>87330771.304347828</v>
      </c>
      <c r="P46" s="44"/>
      <c r="Q46" s="45">
        <f t="shared" si="7"/>
        <v>2.5</v>
      </c>
      <c r="R46" s="44"/>
      <c r="S46" s="9">
        <f t="shared" si="8"/>
        <v>13099615.695652174</v>
      </c>
      <c r="T46" s="44"/>
      <c r="U46" s="45">
        <f t="shared" si="9"/>
        <v>0.37</v>
      </c>
      <c r="X46" s="46"/>
      <c r="Y46" s="47"/>
    </row>
    <row r="47" spans="1:25" x14ac:dyDescent="0.2">
      <c r="B47" s="3">
        <v>369.1</v>
      </c>
      <c r="C47" s="2" t="s">
        <v>36</v>
      </c>
      <c r="E47" s="12" t="s">
        <v>74</v>
      </c>
      <c r="G47" s="37">
        <v>-85</v>
      </c>
      <c r="I47" s="38">
        <v>419369727.18000001</v>
      </c>
      <c r="K47" s="9">
        <v>13887429</v>
      </c>
      <c r="M47" s="21">
        <f t="shared" si="5"/>
        <v>3.31</v>
      </c>
      <c r="O47" s="9">
        <f t="shared" si="6"/>
        <v>7506718.3783783782</v>
      </c>
      <c r="P47" s="44"/>
      <c r="Q47" s="45">
        <f t="shared" si="7"/>
        <v>1.79</v>
      </c>
      <c r="R47" s="44"/>
      <c r="S47" s="9">
        <f t="shared" si="8"/>
        <v>6380710.6216216218</v>
      </c>
      <c r="T47" s="44"/>
      <c r="U47" s="45">
        <f t="shared" si="9"/>
        <v>1.52</v>
      </c>
      <c r="X47" s="46"/>
      <c r="Y47" s="47"/>
    </row>
    <row r="48" spans="1:25" x14ac:dyDescent="0.2">
      <c r="B48" s="3">
        <v>369.6</v>
      </c>
      <c r="C48" s="2" t="s">
        <v>37</v>
      </c>
      <c r="E48" s="12" t="s">
        <v>75</v>
      </c>
      <c r="G48" s="37">
        <v>-15</v>
      </c>
      <c r="I48" s="38">
        <v>1365020243.53</v>
      </c>
      <c r="K48" s="9">
        <v>28569874</v>
      </c>
      <c r="M48" s="21">
        <f t="shared" si="5"/>
        <v>2.09</v>
      </c>
      <c r="O48" s="9">
        <f t="shared" si="6"/>
        <v>24843368.695652172</v>
      </c>
      <c r="P48" s="44"/>
      <c r="Q48" s="45">
        <f t="shared" si="7"/>
        <v>1.82</v>
      </c>
      <c r="R48" s="44"/>
      <c r="S48" s="9">
        <f t="shared" si="8"/>
        <v>3726505.3043478262</v>
      </c>
      <c r="T48" s="44"/>
      <c r="U48" s="45">
        <f t="shared" si="9"/>
        <v>0.27</v>
      </c>
      <c r="X48" s="46"/>
      <c r="Y48" s="47"/>
    </row>
    <row r="49" spans="1:25" x14ac:dyDescent="0.2">
      <c r="B49" s="3">
        <v>370</v>
      </c>
      <c r="C49" s="2" t="s">
        <v>8</v>
      </c>
      <c r="E49" s="12" t="s">
        <v>71</v>
      </c>
      <c r="G49" s="37">
        <v>-20</v>
      </c>
      <c r="I49" s="38">
        <v>158265168.65000001</v>
      </c>
      <c r="K49" s="9">
        <v>4747955</v>
      </c>
      <c r="M49" s="21">
        <f t="shared" si="5"/>
        <v>3</v>
      </c>
      <c r="O49" s="9">
        <f t="shared" si="6"/>
        <v>3956629.166666667</v>
      </c>
      <c r="P49" s="44"/>
      <c r="Q49" s="45">
        <f t="shared" si="7"/>
        <v>2.5</v>
      </c>
      <c r="R49" s="44"/>
      <c r="S49" s="9">
        <f t="shared" si="8"/>
        <v>791325.83333333326</v>
      </c>
      <c r="T49" s="44"/>
      <c r="U49" s="45">
        <f t="shared" si="9"/>
        <v>0.5</v>
      </c>
      <c r="X49" s="46"/>
      <c r="Y49" s="47"/>
    </row>
    <row r="50" spans="1:25" x14ac:dyDescent="0.2">
      <c r="B50" s="3">
        <v>370.1</v>
      </c>
      <c r="C50" s="2" t="s">
        <v>38</v>
      </c>
      <c r="E50" s="12" t="s">
        <v>55</v>
      </c>
      <c r="G50" s="37">
        <v>-20</v>
      </c>
      <c r="I50" s="38">
        <v>838456573.17999995</v>
      </c>
      <c r="K50" s="9">
        <v>50307394</v>
      </c>
      <c r="M50" s="21">
        <f t="shared" si="5"/>
        <v>6</v>
      </c>
      <c r="O50" s="9">
        <f t="shared" si="6"/>
        <v>41922828.333333336</v>
      </c>
      <c r="P50" s="44"/>
      <c r="Q50" s="45">
        <f t="shared" si="7"/>
        <v>5</v>
      </c>
      <c r="R50" s="44"/>
      <c r="S50" s="9">
        <f t="shared" si="8"/>
        <v>8384565.666666666</v>
      </c>
      <c r="T50" s="44"/>
      <c r="U50" s="45">
        <f t="shared" si="9"/>
        <v>1</v>
      </c>
      <c r="X50" s="46"/>
      <c r="Y50" s="47"/>
    </row>
    <row r="51" spans="1:25" x14ac:dyDescent="0.2">
      <c r="B51" s="3">
        <v>371</v>
      </c>
      <c r="C51" s="2" t="s">
        <v>39</v>
      </c>
      <c r="E51" s="12" t="s">
        <v>90</v>
      </c>
      <c r="G51" s="37">
        <v>-10</v>
      </c>
      <c r="I51" s="38">
        <v>105497866.13</v>
      </c>
      <c r="K51" s="9">
        <v>3864387</v>
      </c>
      <c r="M51" s="21">
        <f t="shared" si="5"/>
        <v>3.66</v>
      </c>
      <c r="O51" s="9">
        <f t="shared" si="6"/>
        <v>3513079.0909090908</v>
      </c>
      <c r="P51" s="44"/>
      <c r="Q51" s="45">
        <f t="shared" si="7"/>
        <v>3.33</v>
      </c>
      <c r="R51" s="44"/>
      <c r="S51" s="9">
        <f t="shared" si="8"/>
        <v>351307.90909090912</v>
      </c>
      <c r="T51" s="44"/>
      <c r="U51" s="45">
        <f t="shared" si="9"/>
        <v>0.33</v>
      </c>
      <c r="X51" s="46"/>
      <c r="Y51" s="47"/>
    </row>
    <row r="52" spans="1:25" x14ac:dyDescent="0.2">
      <c r="B52" s="3">
        <v>371.4</v>
      </c>
      <c r="C52" s="2" t="s">
        <v>60</v>
      </c>
      <c r="E52" s="12" t="s">
        <v>58</v>
      </c>
      <c r="G52" s="37">
        <v>0</v>
      </c>
      <c r="I52" s="38">
        <v>10589731.76</v>
      </c>
      <c r="K52" s="9">
        <v>706335</v>
      </c>
      <c r="M52" s="21">
        <f t="shared" si="5"/>
        <v>6.67</v>
      </c>
      <c r="O52" s="9">
        <f t="shared" si="6"/>
        <v>706335</v>
      </c>
      <c r="P52" s="44"/>
      <c r="Q52" s="45">
        <f t="shared" si="7"/>
        <v>6.67</v>
      </c>
      <c r="R52" s="44"/>
      <c r="S52" s="9">
        <f t="shared" si="8"/>
        <v>0</v>
      </c>
      <c r="T52" s="44"/>
      <c r="U52" s="45">
        <f t="shared" si="9"/>
        <v>0</v>
      </c>
      <c r="X52" s="46"/>
      <c r="Y52" s="47"/>
    </row>
    <row r="53" spans="1:25" x14ac:dyDescent="0.2">
      <c r="B53" s="3">
        <v>373</v>
      </c>
      <c r="C53" s="2" t="s">
        <v>40</v>
      </c>
      <c r="E53" s="12" t="s">
        <v>91</v>
      </c>
      <c r="G53" s="37">
        <v>-10</v>
      </c>
      <c r="I53" s="39">
        <v>777697220.00999999</v>
      </c>
      <c r="K53" s="10">
        <v>21899954</v>
      </c>
      <c r="M53" s="21">
        <f t="shared" si="5"/>
        <v>2.82</v>
      </c>
      <c r="O53" s="10">
        <f t="shared" si="6"/>
        <v>19909049.09090909</v>
      </c>
      <c r="P53" s="44"/>
      <c r="Q53" s="45">
        <f t="shared" si="7"/>
        <v>2.56</v>
      </c>
      <c r="R53" s="44"/>
      <c r="S53" s="10">
        <f t="shared" si="8"/>
        <v>1990904.9090909092</v>
      </c>
      <c r="T53" s="44"/>
      <c r="U53" s="45">
        <f t="shared" si="9"/>
        <v>0.26</v>
      </c>
      <c r="X53" s="46"/>
      <c r="Y53" s="47"/>
    </row>
    <row r="54" spans="1:25" x14ac:dyDescent="0.2">
      <c r="M54" s="21"/>
      <c r="Q54" s="21"/>
      <c r="U54" s="21"/>
      <c r="X54" s="44"/>
      <c r="Y54" s="44"/>
    </row>
    <row r="55" spans="1:25" x14ac:dyDescent="0.2">
      <c r="A55" s="11" t="s">
        <v>13</v>
      </c>
      <c r="I55" s="40">
        <f>SUBTOTAL(9,I36:I53)</f>
        <v>24256896274.239998</v>
      </c>
      <c r="K55" s="18">
        <f>SUBTOTAL(9,K36:K53)</f>
        <v>641305387</v>
      </c>
      <c r="M55" s="22">
        <f>K55/$I55*100</f>
        <v>2.6438064447719332</v>
      </c>
      <c r="O55" s="18">
        <f>SUBTOTAL(9,O36:O53)</f>
        <v>515744141.70900607</v>
      </c>
      <c r="Q55" s="22">
        <f>O55/$I55*100</f>
        <v>2.1261753188791461</v>
      </c>
      <c r="S55" s="18">
        <f>SUBTOTAL(9,S36:S53)</f>
        <v>125561245.29099391</v>
      </c>
      <c r="U55" s="22">
        <f>S55/$I55*100</f>
        <v>0.51763112589278659</v>
      </c>
      <c r="X55" s="44"/>
      <c r="Y55" s="44"/>
    </row>
    <row r="56" spans="1:25" x14ac:dyDescent="0.2">
      <c r="M56" s="21"/>
      <c r="Q56" s="21"/>
      <c r="U56" s="21"/>
      <c r="X56" s="44"/>
      <c r="Y56" s="44"/>
    </row>
    <row r="57" spans="1:25" x14ac:dyDescent="0.2">
      <c r="A57" s="11" t="s">
        <v>14</v>
      </c>
      <c r="M57" s="21"/>
      <c r="Q57" s="21"/>
      <c r="U57" s="21"/>
      <c r="X57" s="44"/>
      <c r="Y57" s="44"/>
    </row>
    <row r="58" spans="1:25" x14ac:dyDescent="0.2">
      <c r="M58" s="21"/>
      <c r="Q58" s="21"/>
      <c r="U58" s="21"/>
      <c r="X58" s="44"/>
      <c r="Y58" s="44"/>
    </row>
    <row r="59" spans="1:25" x14ac:dyDescent="0.2">
      <c r="B59" s="3">
        <v>390</v>
      </c>
      <c r="C59" s="2" t="s">
        <v>7</v>
      </c>
      <c r="E59" s="12" t="s">
        <v>67</v>
      </c>
      <c r="G59" s="37">
        <v>10</v>
      </c>
      <c r="I59" s="38">
        <v>795906054.36000001</v>
      </c>
      <c r="K59" s="9">
        <v>11962468</v>
      </c>
      <c r="M59" s="21">
        <f t="shared" ref="M59:M66" si="10">+ROUND(K59/$I59*100,2)</f>
        <v>1.5</v>
      </c>
      <c r="O59" s="9">
        <f t="shared" ref="O59:O66" si="11">SUM(K59)-SUM(S59)</f>
        <v>13291631.111111112</v>
      </c>
      <c r="P59" s="44"/>
      <c r="Q59" s="45">
        <f t="shared" ref="Q59:Q66" si="12">+ROUND(O59/$I59*100,2)</f>
        <v>1.67</v>
      </c>
      <c r="R59" s="44"/>
      <c r="S59" s="9">
        <f t="shared" ref="S59:S66" si="13">$K59*(-$G59/(100-$G59))</f>
        <v>-1329163.111111111</v>
      </c>
      <c r="T59" s="44"/>
      <c r="U59" s="45">
        <f t="shared" ref="U59:U66" si="14">+ROUND(S59/$I59*100,2)</f>
        <v>-0.17</v>
      </c>
      <c r="X59" s="46"/>
      <c r="Y59" s="47"/>
    </row>
    <row r="60" spans="1:25" x14ac:dyDescent="0.2">
      <c r="B60" s="3">
        <v>392.1</v>
      </c>
      <c r="C60" s="2" t="s">
        <v>41</v>
      </c>
      <c r="E60" s="12" t="s">
        <v>76</v>
      </c>
      <c r="G60" s="37">
        <v>20</v>
      </c>
      <c r="I60" s="38">
        <v>16848882.93</v>
      </c>
      <c r="K60" s="9">
        <v>1915760</v>
      </c>
      <c r="M60" s="21">
        <f t="shared" si="10"/>
        <v>11.37</v>
      </c>
      <c r="O60" s="9">
        <f t="shared" si="11"/>
        <v>2394700</v>
      </c>
      <c r="P60" s="44"/>
      <c r="Q60" s="45">
        <f t="shared" si="12"/>
        <v>14.21</v>
      </c>
      <c r="R60" s="44"/>
      <c r="S60" s="9">
        <f t="shared" si="13"/>
        <v>-478940</v>
      </c>
      <c r="T60" s="44"/>
      <c r="U60" s="45">
        <f t="shared" si="14"/>
        <v>-2.84</v>
      </c>
      <c r="X60" s="46"/>
      <c r="Y60" s="47"/>
    </row>
    <row r="61" spans="1:25" x14ac:dyDescent="0.2">
      <c r="B61" s="3">
        <v>392.2</v>
      </c>
      <c r="C61" s="2" t="s">
        <v>42</v>
      </c>
      <c r="E61" s="12" t="s">
        <v>56</v>
      </c>
      <c r="G61" s="37">
        <v>20</v>
      </c>
      <c r="I61" s="38">
        <v>80399478.959999993</v>
      </c>
      <c r="K61" s="9">
        <v>7140960</v>
      </c>
      <c r="M61" s="21">
        <f t="shared" si="10"/>
        <v>8.8800000000000008</v>
      </c>
      <c r="O61" s="9">
        <f t="shared" si="11"/>
        <v>8926200</v>
      </c>
      <c r="P61" s="44"/>
      <c r="Q61" s="45">
        <f t="shared" si="12"/>
        <v>11.1</v>
      </c>
      <c r="R61" s="44"/>
      <c r="S61" s="9">
        <f t="shared" si="13"/>
        <v>-1785240</v>
      </c>
      <c r="T61" s="44"/>
      <c r="U61" s="45">
        <f t="shared" si="14"/>
        <v>-2.2200000000000002</v>
      </c>
      <c r="X61" s="46"/>
      <c r="Y61" s="47"/>
    </row>
    <row r="62" spans="1:25" x14ac:dyDescent="0.2">
      <c r="B62" s="3">
        <v>392.3</v>
      </c>
      <c r="C62" s="2" t="s">
        <v>43</v>
      </c>
      <c r="E62" s="12" t="s">
        <v>77</v>
      </c>
      <c r="G62" s="37">
        <v>20</v>
      </c>
      <c r="I62" s="38">
        <v>406416668.25999999</v>
      </c>
      <c r="K62" s="9">
        <v>25001996</v>
      </c>
      <c r="M62" s="21">
        <f t="shared" si="10"/>
        <v>6.15</v>
      </c>
      <c r="O62" s="9">
        <f t="shared" si="11"/>
        <v>31252495</v>
      </c>
      <c r="P62" s="44"/>
      <c r="Q62" s="45">
        <f t="shared" si="12"/>
        <v>7.69</v>
      </c>
      <c r="R62" s="44"/>
      <c r="S62" s="9">
        <f t="shared" si="13"/>
        <v>-6250499</v>
      </c>
      <c r="T62" s="44"/>
      <c r="U62" s="45">
        <f t="shared" si="14"/>
        <v>-1.54</v>
      </c>
      <c r="X62" s="46"/>
      <c r="Y62" s="47"/>
    </row>
    <row r="63" spans="1:25" x14ac:dyDescent="0.2">
      <c r="B63" s="3">
        <v>392.4</v>
      </c>
      <c r="C63" s="2" t="s">
        <v>44</v>
      </c>
      <c r="E63" s="12" t="s">
        <v>57</v>
      </c>
      <c r="G63" s="37">
        <v>20</v>
      </c>
      <c r="I63" s="38">
        <v>4637373.95</v>
      </c>
      <c r="K63" s="9">
        <v>375204</v>
      </c>
      <c r="M63" s="21">
        <f t="shared" si="10"/>
        <v>8.09</v>
      </c>
      <c r="O63" s="9">
        <f t="shared" si="11"/>
        <v>469005</v>
      </c>
      <c r="P63" s="44"/>
      <c r="Q63" s="45">
        <f t="shared" si="12"/>
        <v>10.11</v>
      </c>
      <c r="R63" s="44"/>
      <c r="S63" s="9">
        <f t="shared" si="13"/>
        <v>-93801</v>
      </c>
      <c r="T63" s="44"/>
      <c r="U63" s="45">
        <f t="shared" si="14"/>
        <v>-2.02</v>
      </c>
      <c r="X63" s="46"/>
      <c r="Y63" s="47"/>
    </row>
    <row r="64" spans="1:25" x14ac:dyDescent="0.2">
      <c r="B64" s="3">
        <v>392.9</v>
      </c>
      <c r="C64" s="2" t="s">
        <v>45</v>
      </c>
      <c r="E64" s="12" t="s">
        <v>78</v>
      </c>
      <c r="G64" s="37">
        <v>20</v>
      </c>
      <c r="I64" s="38">
        <v>38444580.549999997</v>
      </c>
      <c r="K64" s="9">
        <v>1536874</v>
      </c>
      <c r="M64" s="21">
        <f t="shared" si="10"/>
        <v>4</v>
      </c>
      <c r="O64" s="9">
        <f t="shared" si="11"/>
        <v>1921092.5</v>
      </c>
      <c r="P64" s="44"/>
      <c r="Q64" s="45">
        <f t="shared" si="12"/>
        <v>5</v>
      </c>
      <c r="R64" s="44"/>
      <c r="S64" s="9">
        <f t="shared" si="13"/>
        <v>-384218.5</v>
      </c>
      <c r="T64" s="44"/>
      <c r="U64" s="45">
        <f t="shared" si="14"/>
        <v>-1</v>
      </c>
      <c r="X64" s="46"/>
      <c r="Y64" s="47"/>
    </row>
    <row r="65" spans="1:25" x14ac:dyDescent="0.2">
      <c r="B65" s="3">
        <v>396.1</v>
      </c>
      <c r="C65" s="2" t="s">
        <v>9</v>
      </c>
      <c r="E65" s="12" t="s">
        <v>79</v>
      </c>
      <c r="G65" s="37">
        <v>20</v>
      </c>
      <c r="I65" s="38">
        <v>6977625.3899999997</v>
      </c>
      <c r="K65" s="9">
        <v>429141</v>
      </c>
      <c r="M65" s="21">
        <f t="shared" si="10"/>
        <v>6.15</v>
      </c>
      <c r="O65" s="9">
        <f t="shared" si="11"/>
        <v>536426.25</v>
      </c>
      <c r="P65" s="44"/>
      <c r="Q65" s="45">
        <f t="shared" si="12"/>
        <v>7.69</v>
      </c>
      <c r="R65" s="44"/>
      <c r="S65" s="9">
        <f t="shared" si="13"/>
        <v>-107285.25</v>
      </c>
      <c r="T65" s="44"/>
      <c r="U65" s="45">
        <f t="shared" si="14"/>
        <v>-1.54</v>
      </c>
      <c r="X65" s="46"/>
      <c r="Y65" s="47"/>
    </row>
    <row r="66" spans="1:25" x14ac:dyDescent="0.2">
      <c r="B66" s="3">
        <v>397.8</v>
      </c>
      <c r="C66" s="2" t="s">
        <v>46</v>
      </c>
      <c r="E66" s="12" t="s">
        <v>80</v>
      </c>
      <c r="G66" s="37">
        <v>0</v>
      </c>
      <c r="I66" s="39">
        <v>77992648.739999995</v>
      </c>
      <c r="K66" s="10">
        <v>3119706</v>
      </c>
      <c r="M66" s="21">
        <f t="shared" si="10"/>
        <v>4</v>
      </c>
      <c r="O66" s="10">
        <f t="shared" si="11"/>
        <v>3119706</v>
      </c>
      <c r="P66" s="44"/>
      <c r="Q66" s="45">
        <f t="shared" si="12"/>
        <v>4</v>
      </c>
      <c r="R66" s="44"/>
      <c r="S66" s="10">
        <f t="shared" si="13"/>
        <v>0</v>
      </c>
      <c r="T66" s="44"/>
      <c r="U66" s="45">
        <f t="shared" si="14"/>
        <v>0</v>
      </c>
      <c r="X66" s="46"/>
      <c r="Y66" s="47"/>
    </row>
    <row r="67" spans="1:25" x14ac:dyDescent="0.2">
      <c r="M67" s="21"/>
      <c r="Q67" s="21"/>
      <c r="U67" s="21"/>
    </row>
    <row r="68" spans="1:25" x14ac:dyDescent="0.2">
      <c r="A68" s="11" t="s">
        <v>15</v>
      </c>
      <c r="I68" s="41">
        <f>SUBTOTAL(9,I58:I66)</f>
        <v>1427623313.1400001</v>
      </c>
      <c r="K68" s="19">
        <f>SUBTOTAL(9,K58:K66)</f>
        <v>51482109</v>
      </c>
      <c r="M68" s="22">
        <f>K68/$I68*100</f>
        <v>3.6061409565221498</v>
      </c>
      <c r="O68" s="19">
        <f>SUBTOTAL(9,O58:O66)</f>
        <v>61911255.861111112</v>
      </c>
      <c r="Q68" s="22">
        <f>O68/$I68*100</f>
        <v>4.3366660722946442</v>
      </c>
      <c r="S68" s="19">
        <f>SUBTOTAL(9,S58:S66)</f>
        <v>-10429146.861111112</v>
      </c>
      <c r="U68" s="22">
        <f>S68/$I68*100</f>
        <v>-0.73052511577249479</v>
      </c>
    </row>
    <row r="69" spans="1:25" x14ac:dyDescent="0.2">
      <c r="A69" s="11"/>
      <c r="I69" s="42"/>
      <c r="K69" s="17"/>
      <c r="M69" s="22"/>
      <c r="O69" s="17"/>
      <c r="Q69" s="22"/>
      <c r="S69" s="17"/>
      <c r="U69" s="22"/>
    </row>
    <row r="70" spans="1:25" ht="13.5" thickBot="1" x14ac:dyDescent="0.25">
      <c r="A70" s="11" t="s">
        <v>50</v>
      </c>
      <c r="I70" s="43">
        <f>SUBTOTAL(9,I21:I68)</f>
        <v>34229788114.639996</v>
      </c>
      <c r="K70" s="20">
        <f>SUBTOTAL(9,K21:K68)</f>
        <v>882654884</v>
      </c>
      <c r="M70" s="22">
        <f>K70/$I70*100</f>
        <v>2.5786162655867879</v>
      </c>
      <c r="O70" s="20">
        <f>SUBTOTAL(9,O21:O68)</f>
        <v>738602961.96813905</v>
      </c>
      <c r="Q70" s="22">
        <f>O70/$I70*100</f>
        <v>2.1577783639631716</v>
      </c>
      <c r="S70" s="20">
        <f>SUBTOTAL(9,S21:S68)</f>
        <v>144051922.03186101</v>
      </c>
      <c r="U70" s="22">
        <f>S70/$I70*100</f>
        <v>0.42083790162361645</v>
      </c>
    </row>
    <row r="71" spans="1:25" ht="13.5" thickTop="1" x14ac:dyDescent="0.2"/>
  </sheetData>
  <pageMargins left="0.75" right="0.75" top="1" bottom="0.7" header="0.3" footer="0.3"/>
  <pageSetup scale="52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MB xmlns="C6A41C4A-D3AB-4B05-9A69-892D1DE3565A" xsi:nil="true"/>
    <SRCH_ObjectType xmlns="8b86ae58-4ff9-4300-8876-bb89783e485c">DRI</SRCH_ObjectType>
    <Pgs xmlns="C6A41C4A-D3AB-4B05-9A69-892D1DE3565A" xsi:nil="true"/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C6A41C4A-D3AB-4B05-9A69-892D1DE3565A" xsi:nil="true"/>
    <SRCH_DrSiteId xmlns="8b86ae58-4ff9-4300-8876-bb89783e485c" xsi:nil="true"/>
  </documentManagement>
</p:properties>
</file>

<file path=customXml/item2.xml>��< ? x m l   v e r s i o n = " 1 . 0 "   e n c o d i n g = " u t f - 1 6 " ? > < D a t a M a s h u p   s q m i d = " e d f b 0 b 8 4 - a c 8 1 - 4 6 c d - 9 0 1 f - a e 5 e 8 0 f f 4 1 1 9 "   x m l n s = " h t t p : / / s c h e m a s . m i c r o s o f t . c o m / D a t a M a s h u p " > A A A A A B c D A A B Q S w M E F A A C A A g A 8 Y G U U g E k K n e n A A A A + A A A A B I A H A B D b 2 5 m a W c v U G F j a 2 F n Z S 5 4 b W w g o h g A K K A U A A A A A A A A A A A A A A A A A A A A A A A A A A A A h Y / R C o I w G I V f R X b v N l f C k N 9 5 0 W 1 C I E W 3 Y y 4 d 6 Q w 3 0 3 f r o k f q F R L K 6 q 7 L c / g O f O d x u 0 M 2 t U 1 w 1 b 0 z n U 1 R h C k K t F V d a W y V o s G f Q o 4 y A T u p z r L S w Q x b l 0 z O p K j 2 / p I Q M o 4 j H l e 4 6 y v C K I 3 I M d 8 W q t a t D I 1 1 X l q l 0 W d V / l 8 h A Y e X j G C Y M x z z m G O 2 j o A s N e T G f h E 2 G 2 M K 5 K e E z d D 4 o d d C 2 3 B f A F k i k P c L 8 Q R Q S w M E F A A C A A g A 8 Y G U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G B l F I o i k e 4 D g A A A B E A A A A T A B w A R m 9 y b X V s Y X M v U 2 V j d G l v b j E u b S C i G A A o o B Q A A A A A A A A A A A A A A A A A A A A A A A A A A A A r T k 0 u y c z P U w i G 0 I b W A F B L A Q I t A B Q A A g A I A P G B l F I B J C p 3 p w A A A P g A A A A S A A A A A A A A A A A A A A A A A A A A A A B D b 2 5 m a W c v U G F j a 2 F n Z S 5 4 b W x Q S w E C L Q A U A A I A C A D x g Z R S D 8 r p q 6 Q A A A D p A A A A E w A A A A A A A A A A A A A A A A D z A A A A W 0 N v b n R l b n R f V H l w Z X N d L n h t b F B L A Q I t A B Q A A g A I A P G B l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9 9 a c U N Z z m Q 4 c G v b t B y 9 q M A A A A A A I A A A A A A A N m A A D A A A A A E A A A A B o k b X A j q K G 5 6 v G H + I T G + W E A A A A A B I A A A K A A A A A Q A A A A d 7 x / v z M O x b Z i Y d c m C p 1 Q Z V A A A A C g X 9 V E y J D D L 5 H 3 l R Y E a W W T L F i W e j Q D / R t i + g a X 8 r M 4 4 k Q 6 Q r o w p l 8 9 f J w I 9 C a + S q B j 5 U J B / m H v C d J + X v Y Y d 5 v A W i L T t J P Z K r J g f W T 1 9 g q Z f B Q A A A B c o 4 O 4 p + 2 5 V o c 2 I + T k d y c 8 K R q m Y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93118893EDD4D88BFABBE6B011F36" ma:contentTypeVersion="" ma:contentTypeDescription="Create a new document." ma:contentTypeScope="" ma:versionID="1434f9d27c234f6ead82086427319174">
  <xsd:schema xmlns:xsd="http://www.w3.org/2001/XMLSchema" xmlns:xs="http://www.w3.org/2001/XMLSchema" xmlns:p="http://schemas.microsoft.com/office/2006/metadata/properties" xmlns:ns2="c85253b9-0a55-49a1-98ad-b5b6252d7079" xmlns:ns3="C6A41C4A-D3AB-4B05-9A69-892D1DE3565A" xmlns:ns4="8b86ae58-4ff9-4300-8876-bb89783e485c" xmlns:ns5="3a6ed07f-74d3-4d6b-b2d6-faf8761c8676" targetNamespace="http://schemas.microsoft.com/office/2006/metadata/properties" ma:root="true" ma:fieldsID="72657641173f427a9a410083035d300a" ns2:_="" ns3:_="" ns4:_="" ns5:_="">
    <xsd:import namespace="c85253b9-0a55-49a1-98ad-b5b6252d7079"/>
    <xsd:import namespace="C6A41C4A-D3AB-4B05-9A69-892D1DE3565A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41C4A-D3AB-4B05-9A69-892D1DE3565A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C36A67-0B13-4E1E-9027-BDC4AB554384}">
  <ds:schemaRefs>
    <ds:schemaRef ds:uri="http://purl.org/dc/terms/"/>
    <ds:schemaRef ds:uri="http://schemas.microsoft.com/office/2006/documentManagement/types"/>
    <ds:schemaRef ds:uri="http://purl.org/dc/dcmitype/"/>
    <ds:schemaRef ds:uri="C6A41C4A-D3AB-4B05-9A69-892D1DE3565A"/>
    <ds:schemaRef ds:uri="http://purl.org/dc/elements/1.1/"/>
    <ds:schemaRef ds:uri="http://schemas.microsoft.com/office/2006/metadata/properties"/>
    <ds:schemaRef ds:uri="3a6ed07f-74d3-4d6b-b2d6-faf8761c8676"/>
    <ds:schemaRef ds:uri="http://schemas.microsoft.com/office/infopath/2007/PartnerControls"/>
    <ds:schemaRef ds:uri="c85253b9-0a55-49a1-98ad-b5b6252d7079"/>
    <ds:schemaRef ds:uri="http://schemas.openxmlformats.org/package/2006/metadata/core-properties"/>
    <ds:schemaRef ds:uri="8b86ae58-4ff9-4300-8876-bb89783e485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7016F0-C726-499A-B54D-3F677ECBEA3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98F05CF-D2CD-4A96-B739-D6361793A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C6A41C4A-D3AB-4B05-9A69-892D1DE3565A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12125A-B378-41DB-B2EA-C1927BF54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Rate Breakdown</vt:lpstr>
      <vt:lpstr>'Rate Breakdown'!Print_Area</vt:lpstr>
      <vt:lpstr>'Rate Breakdown'!Print_Titles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2021-05-04T16:16:22Z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0x010100EFF93118893EDD4D88BFABBE6B011F36</vt:lpwstr>
  </property>
</Properties>
</file>