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bookViews>
    <workbookView xWindow="30060" yWindow="2400" windowWidth="21600" windowHeight="11385" activeTab="0"/>
  </bookViews>
  <sheets>
    <sheet name="MFR_RD_E_8_SYA" sheetId="1" r:id="rId1"/>
  </sheets>
  <definedNames>
    <definedName name="_xlnm.Print_Area" localSheetId="0">MFR_RD_E_8_SYA!$A$1:$M$61</definedName>
    <definedName name="_xlnm.Print_Titles" localSheetId="0">MFR_RD_E_8_SYA!$A:$B,MFR_RD_E_8_SYA!$8:$21</definedName>
  </definedNames>
  <calcPr fullCalcOnLoad="1"/>
  <extLst/>
</workbook>
</file>

<file path=xl/sharedStrings.xml><?xml version="1.0" encoding="utf-8"?>
<sst xmlns="http://schemas.openxmlformats.org/spreadsheetml/2006/main" count="130" uniqueCount="129">
  <si>
    <t>Provide a schedule which shows the company-proposed increase in revenue</t>
  </si>
  <si>
    <t>Type of Data Shown:</t>
  </si>
  <si>
    <t>by rate schedule and the present and company-proposed class rates of return</t>
  </si>
  <si>
    <t>COMPANY: FLORIDA POWER &amp; LIGHT COMPANY</t>
  </si>
  <si>
    <t>under the proposed cost of service study. Provide justification for every </t>
  </si>
  <si>
    <t>class not left at the system rate of return.  If the increase from service</t>
  </si>
  <si>
    <t>charges by rate class does not equal that shown on Schedule E-13b or if the</t>
  </si>
  <si>
    <t>increase from sales of electricity does not equal that shown on Schedule E-13a, </t>
  </si>
  <si>
    <t>provide an explanation.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</si>
  <si>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</si>
  <si>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</si>
  <si>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</si>
  <si>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</si>
  <si>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</si>
  <si>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</si>
  <si>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</si>
  <si>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</si>
  <si>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</si>
  <si>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</si>
  <si>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</si>
  <si>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</si>
  <si>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</si>
  <si>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</si>
  <si>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Rate Class</t>
  </si>
  <si>
    <t>Present ROR</t>
  </si>
  <si>
    <t>Present Index</t>
  </si>
  <si>
    <t>Present Class Operating Revenue</t>
  </si>
  <si>
    <t>Increase from Service Charges</t>
  </si>
  <si>
    <t>Increase from Sales of Electricity</t>
  </si>
  <si>
    <t>Increase from Unbilled</t>
  </si>
  <si>
    <t>Total Increase</t>
  </si>
  <si>
    <t>Company Proposed ROR</t>
  </si>
  <si>
    <t>Company Proposed Index</t>
  </si>
  <si>
    <t>% Increase With Adjustment Clauses</t>
  </si>
  <si>
    <t>% Increase Without Adjustment Clauses</t>
  </si>
  <si>
    <t>1</t>
  </si>
  <si>
    <t>CILC-1D</t>
  </si>
  <si>
    <t>2</t>
  </si>
  <si>
    <t>CILC-1G</t>
  </si>
  <si>
    <t>3</t>
  </si>
  <si>
    <t>CILC-1T</t>
  </si>
  <si>
    <t>4</t>
  </si>
  <si>
    <t>GS(T)-1</t>
  </si>
  <si>
    <t>5</t>
  </si>
  <si>
    <t>GSCU-1</t>
  </si>
  <si>
    <t>6</t>
  </si>
  <si>
    <t>GSD(T)-1</t>
  </si>
  <si>
    <t>7</t>
  </si>
  <si>
    <t>GSLD(T)-1</t>
  </si>
  <si>
    <t>8</t>
  </si>
  <si>
    <t>GSLD(T)-2</t>
  </si>
  <si>
    <t>9</t>
  </si>
  <si>
    <t>GSLD(T)-3</t>
  </si>
  <si>
    <t>10</t>
  </si>
  <si>
    <t>MET</t>
  </si>
  <si>
    <t>11</t>
  </si>
  <si>
    <t>OL-1</t>
  </si>
  <si>
    <t>12</t>
  </si>
  <si>
    <t>OS-2</t>
  </si>
  <si>
    <t>13</t>
  </si>
  <si>
    <t>RS(T)-1</t>
  </si>
  <si>
    <t>14</t>
  </si>
  <si>
    <t>SL-1</t>
  </si>
  <si>
    <t>15</t>
  </si>
  <si>
    <t>SL-2</t>
  </si>
  <si>
    <t>16</t>
  </si>
  <si>
    <t>SST-DST</t>
  </si>
  <si>
    <t>17</t>
  </si>
  <si>
    <t>SST-TST</t>
  </si>
  <si>
    <t>18</t>
  </si>
  <si>
    <t>TOTAL RETAIL</t>
  </si>
  <si>
    <t>19</t>
  </si>
  <si>
    <t>20</t>
  </si>
  <si>
    <t>.</t>
  </si>
  <si>
    <t>1.5 X</t>
  </si>
  <si>
    <t>21</t>
  </si>
  <si>
    <t>Max</t>
  </si>
  <si>
    <t>22</t>
  </si>
  <si>
    <t/>
  </si>
  <si>
    <t>23</t>
  </si>
  <si>
    <t>24</t>
  </si>
  <si>
    <t>25</t>
  </si>
  <si>
    <t>26</t>
  </si>
  <si>
    <t>27</t>
  </si>
  <si>
    <t>28</t>
  </si>
  <si>
    <t>29</t>
  </si>
  <si>
    <t>TOTAL MAY NOT ADD DUE TO ROUNDING.</t>
  </si>
  <si>
    <t>30</t>
  </si>
  <si>
    <t>31</t>
  </si>
  <si>
    <t>32</t>
  </si>
  <si>
    <t>COMPANY-PROPOSED ALLOCATION OF THE RATE INCREASE BY RATE CLASS</t>
  </si>
  <si>
    <t>Page 1 of 1</t>
  </si>
  <si>
    <t>Supporting Schedules: E-1, E-5</t>
  </si>
  <si>
    <t>Recap Schedules:</t>
  </si>
  <si>
    <t>Witness:  Tiffany C. Cohen</t>
  </si>
  <si>
    <t>FLORIDA PUBLIC SERVICE COMMISSION                        EXPLANATION:</t>
  </si>
  <si>
    <t>SL-1M</t>
  </si>
  <si>
    <t>SL-2M</t>
  </si>
  <si>
    <t>DOCKET NO.:  20210015-EI</t>
  </si>
  <si>
    <t>2023 SUBSEQUENT YEAR ADJUSTMENT</t>
  </si>
  <si>
    <t>___ Projected Test Year Ended  __/__/__ </t>
  </si>
  <si>
    <t>___ Prior Year Ended __/__/__</t>
  </si>
  <si>
    <t>___ Historical Test Year Ended __/__/__</t>
  </si>
  <si>
    <r>
      <rPr>
        <u val="single"/>
        <sz val="10"/>
        <color indexed="8"/>
        <rFont val="Arial"/>
        <family val="2"/>
      </rPr>
      <t xml:space="preserve">  X  </t>
    </r>
    <r>
      <rPr>
        <sz val="10"/>
        <color indexed="8"/>
        <rFont val="Arial"/>
        <family val="2"/>
      </rPr>
      <t> Proj. Subsequent Yr. Ended </t>
    </r>
    <r>
      <rPr>
        <u val="single"/>
        <sz val="10"/>
        <color indexed="8"/>
        <rFont val="Arial"/>
        <family val="2"/>
      </rPr>
      <t>12</t>
    </r>
    <r>
      <rPr>
        <sz val="10"/>
        <color indexed="8"/>
        <rFont val="Arial"/>
        <family val="2"/>
      </rPr>
      <t>/</t>
    </r>
    <r>
      <rPr>
        <u val="single"/>
        <sz val="10"/>
        <color indexed="8"/>
        <rFont val="Arial"/>
        <family val="2"/>
      </rPr>
      <t>31</t>
    </r>
    <r>
      <rPr>
        <sz val="10"/>
        <color indexed="8"/>
        <rFont val="Arial"/>
        <family val="2"/>
      </rPr>
      <t>/</t>
    </r>
    <r>
      <rPr>
        <u val="single"/>
        <sz val="10"/>
        <color indexed="8"/>
        <rFont val="Arial"/>
        <family val="2"/>
      </rPr>
      <t>23</t>
    </r>
  </si>
  <si>
    <t>Rate classes left below the system rate of return are due to application of FPSC practice of limiting rate class increases to 1.5 times the system average increase.</t>
  </si>
  <si>
    <t>Schedule E-8 (with RSAM)</t>
  </si>
  <si>
    <t>         AND SUBSIDIARIES (CONSOLIDATED)</t>
  </si>
  <si>
    <t>SST-DST and SST-TST were designed as one rate class, which resulted in a % Increase with Adjustment Clauses of 13.6% in total.</t>
  </si>
  <si>
    <t>NOTES:</t>
  </si>
  <si>
    <t xml:space="preserve">Columns 2 and 3:  </t>
  </si>
  <si>
    <t>Columns 2 and 3 reflect FPL's as-filed 12CP 1/13th Cost of Service methodology.</t>
  </si>
  <si>
    <t xml:space="preserve">Column 4:  </t>
  </si>
  <si>
    <t>Column 4 reflects the as-filed Present Operating Revenue.</t>
  </si>
  <si>
    <t xml:space="preserve">Columns 5 through 8:  </t>
  </si>
  <si>
    <t>Information shown in Columns 5 through 8 reflects the negotiated revenue allocation pursuant to the Proposed Settlement Agreement.</t>
  </si>
  <si>
    <t>Increase from Service Charges in Column 5 includes Misc Service Revs - Other Billings (Minimum Bill).</t>
  </si>
  <si>
    <t xml:space="preserve">Columns 9 through 10:  </t>
  </si>
  <si>
    <t xml:space="preserve">The signatory parties did not agree to a specific cost of service methodology in the Proposed Settlement Agreement and, instead,      </t>
  </si>
  <si>
    <t>agreed to a specific allocation of the revenue increase consistent with prior settlement agreements.  Therefore, parity for each rate</t>
  </si>
  <si>
    <t xml:space="preserve">Column 11:  </t>
  </si>
  <si>
    <t xml:space="preserve">class under the Proposed Settlement Agreement cannot be determined by application of a "settlement cost of service".  As a proxy, FPL and Staff agreed that the Minimum </t>
  </si>
  <si>
    <t>Distribution System (MDS) cost of service methodology would be used to estimate the information shown in Columns 9 and 10 for the Proposed Settlement Agreement.</t>
  </si>
  <si>
    <t>The percent increase in column 11 includes 2023 proposed base revenues with adjustment clauses.</t>
  </si>
  <si>
    <t>Florida Power &amp; Light Company</t>
  </si>
  <si>
    <t>Docket No. 20210015-EI</t>
  </si>
  <si>
    <t>Staff's Fifth Data Request</t>
  </si>
  <si>
    <t>Request No. 2</t>
  </si>
  <si>
    <t>Tab 1 of 1</t>
  </si>
  <si>
    <t>Attachment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</si>
</sst>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_);[Red]\(#,##0.00%\);&quot; &quot;"/>
    <numFmt numFmtId="165" formatCode="#,##0%_);[Red]\(#,##0%\);&quot; &quot;"/>
    <numFmt numFmtId="166" formatCode="#,##0_);[Red]\(#,##0\);&quot; &quot;"/>
    <numFmt numFmtId="167" formatCode="#,##0_)"/>
    <numFmt numFmtId="168" formatCode="#,##0.0%_);[Red]\(#,##0.0%\);&quot; &quot;"/>
    <numFmt numFmtId="169" formatCode="#,##0_);\(#,##0\);&quot; &quot;"/>
    <numFmt numFmtId="170" formatCode="#,##0.0%_);\(#,##0.0%\);&quot; &quot;"/>
  </numFmts>
  <fonts count="10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FFFE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70C0"/>
      <name val="Arial"/>
      <family val="2"/>
    </font>
    <font>
      <u val="single"/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</border>
    <border>
      <left style="medium">
        <color indexed="8"/>
      </left>
      <right style="medium">
        <color indexed="8"/>
      </right>
      <top style="medium">
        <color indexed="8"/>
      </top>
      <bottom/>
    </border>
    <border>
      <left style="medium">
        <color indexed="8"/>
      </left>
      <right style="medium">
        <color indexed="8"/>
      </right>
      <top/>
      <bottom/>
    </border>
    <border>
      <left style="medium">
        <color indexed="8"/>
      </left>
      <right style="medium">
        <color indexed="8"/>
      </right>
      <top/>
      <bottom style="medium">
        <color indexed="8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0" fillId="0" borderId="0">
      <alignment/>
      <protection/>
    </xf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5" fillId="0" borderId="1" xfId="0" applyFont="1" applyBorder="1"/>
    <xf numFmtId="0" fontId="1" fillId="0" borderId="0" xfId="0" applyFont="1" applyFill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4" fillId="2" borderId="0" xfId="0" applyFont="1" applyFill="1"/>
    <xf numFmtId="166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2" borderId="0" xfId="25" applyFont="1" applyFill="1">
      <alignment/>
      <protection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  <cellStyle name="Normal 10 13" xfId="21"/>
    <cellStyle name="Comma 2" xfId="22"/>
    <cellStyle name="Currency 2" xfId="23"/>
    <cellStyle name="Percent 2" xfId="24"/>
    <cellStyle name="Normal 14" xfId="25"/>
    <cellStyle name="Normal 14 5" xfId="26"/>
    <cellStyle name="Percent 2 2" xfId="2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showGridLines="0" tabSelected="1" view="pageBreakPreview" zoomScaleSheetLayoutView="100" workbookViewId="0" topLeftCell="A1">
      <selection pane="topLeft" activeCell="A1" sqref="A1"/>
    </sheetView>
  </sheetViews>
  <sheetFormatPr defaultColWidth="9.140625" defaultRowHeight="14.5"/>
  <cols>
    <col min="1" max="1" width="5.45454545454545" style="4" customWidth="1"/>
    <col min="2" max="2" width="24.2727272727273" style="4" customWidth="1"/>
    <col min="3" max="3" width="14.4545454545455" style="4" customWidth="1"/>
    <col min="4" max="4" width="17.2727272727273" style="4" customWidth="1"/>
    <col min="5" max="7" width="14.4545454545455" style="4" customWidth="1"/>
    <col min="8" max="8" width="15.5454545454545" style="4" customWidth="1"/>
    <col min="9" max="9" width="17.8181818181818" style="4" bestFit="1" customWidth="1"/>
    <col min="10" max="10" width="17.2727272727273" style="4" bestFit="1" customWidth="1"/>
    <col min="11" max="13" width="14.4545454545455" style="4" customWidth="1"/>
    <col min="14" max="16384" width="9.18181818181818" style="4"/>
  </cols>
  <sheetData>
    <row r="1" ht="14.25">
      <c r="A1" s="40" t="s">
        <v>123</v>
      </c>
    </row>
    <row r="2" ht="14.25">
      <c r="A2" s="40" t="s">
        <v>124</v>
      </c>
    </row>
    <row r="3" ht="14.25">
      <c r="A3" s="40" t="s">
        <v>125</v>
      </c>
    </row>
    <row r="4" ht="14.25">
      <c r="A4" s="40" t="s">
        <v>126</v>
      </c>
    </row>
    <row r="5" ht="14.25">
      <c r="A5" s="40" t="s">
        <v>128</v>
      </c>
    </row>
    <row r="6" ht="14.25">
      <c r="A6" s="40" t="s">
        <v>127</v>
      </c>
    </row>
    <row r="7" spans="1:13" s="17" customFormat="1" ht="12.75">
      <c r="A7" s="17" t="s">
        <v>105</v>
      </c>
      <c r="D7" s="38" t="s">
        <v>90</v>
      </c>
      <c r="E7" s="38"/>
      <c r="F7" s="38"/>
      <c r="G7" s="38"/>
      <c r="H7" s="38"/>
      <c r="I7" s="38"/>
      <c r="M7" s="28" t="s">
        <v>91</v>
      </c>
    </row>
    <row r="8" spans="1:13" ht="15" thickBot="1">
      <c r="A8" s="26" t="s">
        <v>99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1" ht="14.25">
      <c r="A9" s="1" t="s">
        <v>95</v>
      </c>
      <c r="E9" s="10" t="s">
        <v>0</v>
      </c>
      <c r="F9" s="18"/>
      <c r="G9" s="18"/>
      <c r="H9" s="18"/>
      <c r="I9" s="18"/>
      <c r="K9" s="19" t="s">
        <v>1</v>
      </c>
    </row>
    <row r="10" spans="5:11" ht="14.25">
      <c r="E10" s="10" t="s">
        <v>2</v>
      </c>
      <c r="F10" s="18"/>
      <c r="G10" s="18"/>
      <c r="H10" s="18"/>
      <c r="I10" s="18"/>
      <c r="K10" s="19" t="s">
        <v>100</v>
      </c>
    </row>
    <row r="11" spans="1:13" ht="14.25">
      <c r="A11" s="1" t="s">
        <v>3</v>
      </c>
      <c r="E11" s="10" t="s">
        <v>4</v>
      </c>
      <c r="F11" s="18"/>
      <c r="G11" s="18"/>
      <c r="H11" s="18"/>
      <c r="I11" s="18"/>
      <c r="K11" s="19" t="s">
        <v>101</v>
      </c>
      <c r="L11" s="17"/>
      <c r="M11" s="17"/>
    </row>
    <row r="12" spans="2:13" ht="14.25">
      <c r="B12" s="1" t="s">
        <v>106</v>
      </c>
      <c r="E12" s="10" t="s">
        <v>5</v>
      </c>
      <c r="F12" s="18"/>
      <c r="G12" s="18"/>
      <c r="H12" s="18"/>
      <c r="I12" s="18"/>
      <c r="K12" s="19" t="s">
        <v>102</v>
      </c>
      <c r="L12" s="17"/>
      <c r="M12" s="17"/>
    </row>
    <row r="13" spans="5:13" ht="14.25">
      <c r="E13" s="10" t="s">
        <v>6</v>
      </c>
      <c r="F13" s="18"/>
      <c r="G13" s="18"/>
      <c r="H13" s="18"/>
      <c r="I13" s="18"/>
      <c r="K13" s="17" t="s">
        <v>103</v>
      </c>
      <c r="L13" s="17"/>
      <c r="M13" s="17"/>
    </row>
    <row r="14" spans="1:13" ht="14.25">
      <c r="A14" s="27" t="s">
        <v>98</v>
      </c>
      <c r="E14" s="10" t="s">
        <v>7</v>
      </c>
      <c r="F14" s="18"/>
      <c r="G14" s="18"/>
      <c r="H14" s="18"/>
      <c r="I14" s="18"/>
      <c r="K14" s="19" t="s">
        <v>94</v>
      </c>
      <c r="L14" s="17"/>
      <c r="M14" s="17"/>
    </row>
    <row r="15" spans="5:9" ht="14.25">
      <c r="E15" s="10" t="s">
        <v>8</v>
      </c>
      <c r="F15" s="18"/>
      <c r="G15" s="18"/>
      <c r="H15" s="18"/>
      <c r="I15" s="18"/>
    </row>
    <row r="17" ht="14.25">
      <c r="F17" s="1" t="s">
        <v>9</v>
      </c>
    </row>
    <row r="18" spans="1:13" ht="15" thickBo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4.25">
      <c r="A19" s="5"/>
      <c r="B19" s="6" t="s">
        <v>10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15</v>
      </c>
      <c r="H19" s="6" t="s">
        <v>16</v>
      </c>
      <c r="I19" s="6" t="s">
        <v>17</v>
      </c>
      <c r="J19" s="6" t="s">
        <v>18</v>
      </c>
      <c r="K19" s="6" t="s">
        <v>19</v>
      </c>
      <c r="L19" s="6" t="s">
        <v>20</v>
      </c>
      <c r="M19" s="6" t="s">
        <v>21</v>
      </c>
    </row>
    <row r="20" spans="1:13" ht="14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57.75" customHeight="1" thickBot="1">
      <c r="A21" s="8" t="s">
        <v>22</v>
      </c>
      <c r="B21" s="8" t="s">
        <v>23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28</v>
      </c>
      <c r="H21" s="8" t="s">
        <v>29</v>
      </c>
      <c r="I21" s="8" t="s">
        <v>30</v>
      </c>
      <c r="J21" s="8" t="s">
        <v>31</v>
      </c>
      <c r="K21" s="8" t="s">
        <v>32</v>
      </c>
      <c r="L21" s="25" t="s">
        <v>33</v>
      </c>
      <c r="M21" s="25" t="s">
        <v>34</v>
      </c>
    </row>
    <row r="22" spans="1:13" ht="14.25">
      <c r="A22" s="9" t="s">
        <v>35</v>
      </c>
      <c r="B22" s="29" t="s">
        <v>36</v>
      </c>
      <c r="C22" s="20">
        <v>0.041396068439750661</v>
      </c>
      <c r="D22" s="21">
        <v>0.86665540273386676</v>
      </c>
      <c r="E22" s="22">
        <v>108871.88900510615</v>
      </c>
      <c r="F22" s="22"/>
      <c r="G22" s="30">
        <f>I22-H22-F22</f>
        <v>15794.938036662425</v>
      </c>
      <c r="H22" s="30">
        <v>9.313024399999609</v>
      </c>
      <c r="I22" s="22">
        <v>15804.251061062425</v>
      </c>
      <c r="J22" s="20">
        <v>0.07056395654823</v>
      </c>
      <c r="K22" s="21">
        <f>+J22/$J$41</f>
        <v>1.0848680988832471</v>
      </c>
      <c r="L22" s="23">
        <v>0.079109796530210039</v>
      </c>
      <c r="M22" s="23">
        <v>0.14516374433735779</v>
      </c>
    </row>
    <row r="23" spans="1:13" ht="14.25">
      <c r="A23" s="9" t="s">
        <v>37</v>
      </c>
      <c r="B23" s="29" t="s">
        <v>38</v>
      </c>
      <c r="C23" s="20">
        <v>0.042793198686090501</v>
      </c>
      <c r="D23" s="21">
        <v>0.8959052934106978</v>
      </c>
      <c r="E23" s="22">
        <v>5244.5022063674087</v>
      </c>
      <c r="F23" s="22"/>
      <c r="G23" s="30">
        <f t="shared" si="0" ref="G23:G40">I23-H23-F23</f>
        <v>787.50098383510783</v>
      </c>
      <c r="H23" s="30">
        <v>0.41153946216015086</v>
      </c>
      <c r="I23" s="22">
        <v>787.91252329726797</v>
      </c>
      <c r="J23" s="20">
        <v>0.073553454164045448</v>
      </c>
      <c r="K23" s="21">
        <f t="shared" si="1" ref="K23:K41">+J23/$J$41</f>
        <v>1.1308293906493767</v>
      </c>
      <c r="L23" s="23">
        <v>0.085073673921559803</v>
      </c>
      <c r="M23" s="23">
        <v>0.15023590272126389</v>
      </c>
    </row>
    <row r="24" spans="1:13" ht="14.25">
      <c r="A24" s="9" t="s">
        <v>39</v>
      </c>
      <c r="B24" s="29" t="s">
        <v>40</v>
      </c>
      <c r="C24" s="20">
        <v>0.035707517267275647</v>
      </c>
      <c r="D24" s="21">
        <v>0.74756163868405456</v>
      </c>
      <c r="E24" s="22">
        <v>43444.50483328932</v>
      </c>
      <c r="F24" s="22"/>
      <c r="G24" s="30">
        <f t="shared" si="0"/>
        <v>6071.5569814170422</v>
      </c>
      <c r="H24" s="30">
        <v>5.6487573731578378</v>
      </c>
      <c r="I24" s="22">
        <v>6077.2057387901996</v>
      </c>
      <c r="J24" s="20">
        <v>0.049510159594920458</v>
      </c>
      <c r="K24" s="21">
        <f t="shared" si="1"/>
        <v>0.76118170440791133</v>
      </c>
      <c r="L24" s="23">
        <v>0.062283242123351082</v>
      </c>
      <c r="M24" s="23">
        <v>0.13988433662923339</v>
      </c>
    </row>
    <row r="25" spans="1:13" ht="14.25">
      <c r="A25" s="9" t="s">
        <v>41</v>
      </c>
      <c r="B25" s="29" t="s">
        <v>42</v>
      </c>
      <c r="C25" s="20">
        <v>0.049366485130910832</v>
      </c>
      <c r="D25" s="21">
        <v>1.0335216039888902</v>
      </c>
      <c r="E25" s="22">
        <v>604401.48333763494</v>
      </c>
      <c r="F25" s="22">
        <v>11120.125769999999</v>
      </c>
      <c r="G25" s="30">
        <f t="shared" si="0"/>
        <v>114412.7365491942</v>
      </c>
      <c r="H25" s="30">
        <v>30.872400909185977</v>
      </c>
      <c r="I25" s="22">
        <v>125563.73472010338</v>
      </c>
      <c r="J25" s="20">
        <v>0.068169200387711876</v>
      </c>
      <c r="K25" s="21">
        <f t="shared" si="1"/>
        <v>1.0480505125369579</v>
      </c>
      <c r="L25" s="23">
        <v>0.13490112961238282</v>
      </c>
      <c r="M25" s="23">
        <v>0.2077488857683033</v>
      </c>
    </row>
    <row r="26" spans="1:13" ht="14.25">
      <c r="A26" s="9" t="s">
        <v>43</v>
      </c>
      <c r="B26" s="29" t="s">
        <v>44</v>
      </c>
      <c r="C26" s="20">
        <v>0.067678532013345852</v>
      </c>
      <c r="D26" s="21">
        <v>1.4168970056620294</v>
      </c>
      <c r="E26" s="22">
        <v>4470.8929865275968</v>
      </c>
      <c r="F26" s="22">
        <v>0</v>
      </c>
      <c r="G26" s="30">
        <f t="shared" si="0"/>
        <v>691.85314788984272</v>
      </c>
      <c r="H26" s="30">
        <v>0.25556493529821644</v>
      </c>
      <c r="I26" s="22">
        <v>692.10871282514097</v>
      </c>
      <c r="J26" s="20">
        <v>0.049394953839466689</v>
      </c>
      <c r="K26" s="21">
        <f t="shared" si="1"/>
        <v>0.75941050201205196</v>
      </c>
      <c r="L26" s="23">
        <v>0.10010191277270981</v>
      </c>
      <c r="M26" s="23">
        <v>0.15480323839347365</v>
      </c>
    </row>
    <row r="27" spans="1:13" ht="14.25">
      <c r="A27" s="9" t="s">
        <v>45</v>
      </c>
      <c r="B27" s="29" t="s">
        <v>46</v>
      </c>
      <c r="C27" s="20">
        <v>0.039138842511288983</v>
      </c>
      <c r="D27" s="21">
        <v>0.81939881243859614</v>
      </c>
      <c r="E27" s="22">
        <v>1464508.7703133854</v>
      </c>
      <c r="F27" s="22">
        <v>0</v>
      </c>
      <c r="G27" s="30">
        <f t="shared" si="0"/>
        <v>240808.85788887521</v>
      </c>
      <c r="H27" s="30">
        <v>103.9762936869019</v>
      </c>
      <c r="I27" s="22">
        <v>240912.8341825621</v>
      </c>
      <c r="J27" s="20">
        <v>0.070023707211004607</v>
      </c>
      <c r="K27" s="21">
        <f t="shared" si="1"/>
        <v>1.0765621690563381</v>
      </c>
      <c r="L27" s="23">
        <v>0.095546185937252365</v>
      </c>
      <c r="M27" s="23">
        <v>0.16450077941903343</v>
      </c>
    </row>
    <row r="28" spans="1:13" ht="14.25">
      <c r="A28" s="9" t="s">
        <v>47</v>
      </c>
      <c r="B28" s="29" t="s">
        <v>48</v>
      </c>
      <c r="C28" s="20">
        <v>0.026389724051873686</v>
      </c>
      <c r="D28" s="21">
        <v>0.55248717543066161</v>
      </c>
      <c r="E28" s="22">
        <v>467944.38575724623</v>
      </c>
      <c r="F28" s="22">
        <v>0</v>
      </c>
      <c r="G28" s="30">
        <f t="shared" si="0"/>
        <v>71920.175217625932</v>
      </c>
      <c r="H28" s="30">
        <v>37.741761665506615</v>
      </c>
      <c r="I28" s="22">
        <v>71957.916979291433</v>
      </c>
      <c r="J28" s="20">
        <v>0.05404665294582784</v>
      </c>
      <c r="K28" s="21">
        <f t="shared" si="1"/>
        <v>0.83092689951798959</v>
      </c>
      <c r="L28" s="23">
        <v>0.084390437643787772</v>
      </c>
      <c r="M28" s="23">
        <v>0.15377450647868393</v>
      </c>
    </row>
    <row r="29" spans="1:13" ht="14.25">
      <c r="A29" s="9" t="s">
        <v>49</v>
      </c>
      <c r="B29" s="29" t="s">
        <v>50</v>
      </c>
      <c r="C29" s="20">
        <v>0.021590650574172882</v>
      </c>
      <c r="D29" s="21">
        <v>0.4520152438118516</v>
      </c>
      <c r="E29" s="22">
        <v>140200.0580099597</v>
      </c>
      <c r="F29" s="22">
        <v>0</v>
      </c>
      <c r="G29" s="30">
        <f t="shared" si="0"/>
        <v>21816.670884932675</v>
      </c>
      <c r="H29" s="30">
        <v>14.095085959037178</v>
      </c>
      <c r="I29" s="22">
        <v>21830.765970891713</v>
      </c>
      <c r="J29" s="20">
        <v>0.046838018757049876</v>
      </c>
      <c r="K29" s="21">
        <f t="shared" si="1"/>
        <v>0.72009953593926046</v>
      </c>
      <c r="L29" s="23">
        <v>0.078240455310588139</v>
      </c>
      <c r="M29" s="23">
        <v>0.15571153308182564</v>
      </c>
    </row>
    <row r="30" spans="1:13" ht="14.25">
      <c r="A30" s="9" t="s">
        <v>51</v>
      </c>
      <c r="B30" s="29" t="s">
        <v>52</v>
      </c>
      <c r="C30" s="20">
        <v>0.018319682614354255</v>
      </c>
      <c r="D30" s="21">
        <v>0.38353526101657576</v>
      </c>
      <c r="E30" s="22">
        <v>25164.841448010611</v>
      </c>
      <c r="F30" s="22">
        <v>0</v>
      </c>
      <c r="G30" s="30">
        <f t="shared" si="0"/>
        <v>4765.7784807500811</v>
      </c>
      <c r="H30" s="30">
        <v>3.5952292152256118</v>
      </c>
      <c r="I30" s="22">
        <v>4769.3737099653072</v>
      </c>
      <c r="J30" s="20">
        <v>0.035155204401414834</v>
      </c>
      <c r="K30" s="21">
        <f t="shared" si="1"/>
        <v>0.54048499588805332</v>
      </c>
      <c r="L30" s="23">
        <v>0.07904064150133587</v>
      </c>
      <c r="M30" s="23">
        <v>0.1895252835118636</v>
      </c>
    </row>
    <row r="31" spans="1:13" ht="14.25">
      <c r="A31" s="9" t="s">
        <v>53</v>
      </c>
      <c r="B31" s="29" t="s">
        <v>54</v>
      </c>
      <c r="C31" s="20">
        <v>0.044278277951770688</v>
      </c>
      <c r="D31" s="21">
        <v>0.92699645780383333</v>
      </c>
      <c r="E31" s="22">
        <v>4196.3143925417771</v>
      </c>
      <c r="F31" s="22">
        <v>0</v>
      </c>
      <c r="G31" s="30">
        <f t="shared" si="0"/>
        <v>1085.5196981036966</v>
      </c>
      <c r="H31" s="30">
        <v>0.30896995194675081</v>
      </c>
      <c r="I31" s="22">
        <v>1085.8286680556432</v>
      </c>
      <c r="J31" s="20">
        <v>0.089474568945401983</v>
      </c>
      <c r="K31" s="21">
        <f t="shared" si="1"/>
        <v>1.375604632428042</v>
      </c>
      <c r="L31" s="23">
        <v>0.1487853687125377</v>
      </c>
      <c r="M31" s="23">
        <v>0.25875770175502483</v>
      </c>
    </row>
    <row r="32" spans="1:13" ht="14.25">
      <c r="A32" s="9" t="s">
        <v>55</v>
      </c>
      <c r="B32" s="29" t="s">
        <v>56</v>
      </c>
      <c r="C32" s="20">
        <v>0.067512448398357669</v>
      </c>
      <c r="D32" s="21">
        <v>1.4134199299961463</v>
      </c>
      <c r="E32" s="22">
        <v>15166.909466231236</v>
      </c>
      <c r="F32" s="22">
        <v>0</v>
      </c>
      <c r="G32" s="30">
        <f t="shared" si="0"/>
        <v>1405.7764800700352</v>
      </c>
      <c r="H32" s="30">
        <v>0.32218183698769415</v>
      </c>
      <c r="I32" s="22">
        <v>1406.0986619070229</v>
      </c>
      <c r="J32" s="20">
        <v>0.039773570993037452</v>
      </c>
      <c r="K32" s="21">
        <f t="shared" si="1"/>
        <v>0.61148893088955814</v>
      </c>
      <c r="L32" s="23">
        <v>0.077947614582560665</v>
      </c>
      <c r="M32" s="23">
        <v>0.092708317738539159</v>
      </c>
    </row>
    <row r="33" spans="1:13" ht="14.25">
      <c r="A33" s="9" t="s">
        <v>57</v>
      </c>
      <c r="B33" s="29" t="s">
        <v>58</v>
      </c>
      <c r="C33" s="20">
        <v>0.042510652403698716</v>
      </c>
      <c r="D33" s="21">
        <v>0.88998999103086907</v>
      </c>
      <c r="E33" s="22">
        <v>1101.8154382220509</v>
      </c>
      <c r="F33" s="22">
        <v>0</v>
      </c>
      <c r="G33" s="30">
        <f t="shared" si="0"/>
        <v>221.00163816830124</v>
      </c>
      <c r="H33" s="30">
        <v>0.035994367439702864</v>
      </c>
      <c r="I33" s="22">
        <v>221.03763253574095</v>
      </c>
      <c r="J33" s="20">
        <v>0.15436519313005068</v>
      </c>
      <c r="K33" s="21">
        <f t="shared" si="1"/>
        <v>2.3732494859508271</v>
      </c>
      <c r="L33" s="23">
        <v>0.14678718147338213</v>
      </c>
      <c r="M33" s="23">
        <v>0.2006122122344004</v>
      </c>
    </row>
    <row r="34" spans="1:13" ht="14.25">
      <c r="A34" s="9" t="s">
        <v>59</v>
      </c>
      <c r="B34" s="29" t="s">
        <v>60</v>
      </c>
      <c r="C34" s="20">
        <v>0.054258567691788426</v>
      </c>
      <c r="D34" s="21">
        <v>1.1359407452697916</v>
      </c>
      <c r="E34" s="22">
        <v>4970048.783571451</v>
      </c>
      <c r="F34" s="22">
        <v>32069.886420000003</v>
      </c>
      <c r="G34" s="30">
        <f t="shared" si="0"/>
        <v>708981.37846635713</v>
      </c>
      <c r="H34" s="30">
        <v>238.34911111935824</v>
      </c>
      <c r="I34" s="22">
        <v>741289.61399747652</v>
      </c>
      <c r="J34" s="20">
        <v>0.064684017223534049</v>
      </c>
      <c r="K34" s="21">
        <f t="shared" si="1"/>
        <v>0.99446842589478912</v>
      </c>
      <c r="L34" s="23">
        <v>0.099244622587702336</v>
      </c>
      <c r="M34" s="23">
        <v>0.14915137582709798</v>
      </c>
    </row>
    <row r="35" spans="1:13" ht="14.25">
      <c r="A35" s="9" t="s">
        <v>61</v>
      </c>
      <c r="B35" s="29" t="s">
        <v>62</v>
      </c>
      <c r="C35" s="20">
        <v>0.060854271737489841</v>
      </c>
      <c r="D35" s="21">
        <v>1.2740263838699966</v>
      </c>
      <c r="E35" s="22">
        <v>130035.89836565264</v>
      </c>
      <c r="F35" s="22"/>
      <c r="G35" s="30">
        <f t="shared" si="0"/>
        <v>17430.867428976362</v>
      </c>
      <c r="H35" s="30">
        <v>1.4600987515243469</v>
      </c>
      <c r="I35" s="22">
        <v>17432.327527727888</v>
      </c>
      <c r="J35" s="20">
        <v>0.084201801966770587</v>
      </c>
      <c r="K35" s="21">
        <f t="shared" si="1"/>
        <v>1.2945397805152608</v>
      </c>
      <c r="L35" s="23">
        <v>0.12186003584963082</v>
      </c>
      <c r="M35" s="23">
        <v>0.13405780824237701</v>
      </c>
    </row>
    <row r="36" spans="1:13" ht="14.25">
      <c r="A36" s="9" t="s">
        <v>63</v>
      </c>
      <c r="B36" s="29" t="s">
        <v>96</v>
      </c>
      <c r="C36" s="20">
        <v>0.057493393048562678</v>
      </c>
      <c r="D36" s="21">
        <v>1.2036640576038893</v>
      </c>
      <c r="E36" s="22">
        <v>1155.090515195403</v>
      </c>
      <c r="F36" s="22"/>
      <c r="G36" s="30">
        <f t="shared" si="0"/>
        <v>169.54581938130551</v>
      </c>
      <c r="H36" s="30">
        <v>0.11766143860433341</v>
      </c>
      <c r="I36" s="22">
        <v>169.66348081990984</v>
      </c>
      <c r="J36" s="20">
        <v>0.11023698532062319</v>
      </c>
      <c r="K36" s="21">
        <f t="shared" si="1"/>
        <v>1.6948112682664576</v>
      </c>
      <c r="L36" s="23">
        <v>0.076980104596995322</v>
      </c>
      <c r="M36" s="23">
        <v>0.14688327762020312</v>
      </c>
    </row>
    <row r="37" spans="1:13" ht="14.25">
      <c r="A37" s="9" t="s">
        <v>65</v>
      </c>
      <c r="B37" s="29" t="s">
        <v>64</v>
      </c>
      <c r="C37" s="20">
        <v>0.052080667968705051</v>
      </c>
      <c r="D37" s="21">
        <v>1.0903449041002391</v>
      </c>
      <c r="E37" s="22">
        <v>1931.7081362105348</v>
      </c>
      <c r="F37" s="22"/>
      <c r="G37" s="30">
        <f t="shared" si="0"/>
        <v>302.87335930040018</v>
      </c>
      <c r="H37" s="30">
        <v>0.13699505064261378</v>
      </c>
      <c r="I37" s="22">
        <v>303.01035435104279</v>
      </c>
      <c r="J37" s="20">
        <v>0.090018796355492148</v>
      </c>
      <c r="K37" s="21">
        <f t="shared" si="1"/>
        <v>1.3839717221523991</v>
      </c>
      <c r="L37" s="23">
        <v>0.093482692575381471</v>
      </c>
      <c r="M37" s="23">
        <v>0.15686135429623618</v>
      </c>
    </row>
    <row r="38" spans="1:13" ht="14.25">
      <c r="A38" s="9" t="s">
        <v>67</v>
      </c>
      <c r="B38" s="29" t="s">
        <v>97</v>
      </c>
      <c r="C38" s="20">
        <v>0.13653337547604472</v>
      </c>
      <c r="D38" s="21">
        <v>2.8584209073386702</v>
      </c>
      <c r="E38" s="22">
        <v>1229.5687449489799</v>
      </c>
      <c r="F38" s="22"/>
      <c r="G38" s="30">
        <f t="shared" si="0"/>
        <v>272.92947188261269</v>
      </c>
      <c r="H38" s="30">
        <v>0.063255377999732285</v>
      </c>
      <c r="I38" s="22">
        <v>272.99272726061241</v>
      </c>
      <c r="J38" s="20">
        <v>0.16197698574940933</v>
      </c>
      <c r="K38" s="21">
        <f t="shared" si="1"/>
        <v>2.4902751091160047</v>
      </c>
      <c r="L38" s="23">
        <v>0.14882851316951298</v>
      </c>
      <c r="M38" s="23">
        <v>0.22202315111054652</v>
      </c>
    </row>
    <row r="39" spans="1:13" ht="14.25">
      <c r="A39" s="9" t="s">
        <v>69</v>
      </c>
      <c r="B39" s="29" t="s">
        <v>66</v>
      </c>
      <c r="C39" s="20">
        <v>0.080841774499158831</v>
      </c>
      <c r="D39" s="21">
        <v>1.6924786163753607</v>
      </c>
      <c r="E39" s="22">
        <v>1578.9028822936909</v>
      </c>
      <c r="F39" s="22"/>
      <c r="G39" s="30">
        <f t="shared" si="0"/>
        <v>-1008.6044284559775</v>
      </c>
      <c r="H39" s="30">
        <v>0.0051259940672002376</v>
      </c>
      <c r="I39" s="31">
        <v>-1008.5993024619104</v>
      </c>
      <c r="J39" s="20">
        <v>0.0278733421206399</v>
      </c>
      <c r="K39" s="21">
        <f t="shared" si="1"/>
        <v>0.42853180511884775</v>
      </c>
      <c r="L39" s="32">
        <v>-0.60106645016778715</v>
      </c>
      <c r="M39" s="32">
        <v>-0.63879755605785349</v>
      </c>
    </row>
    <row r="40" spans="1:13" ht="14.25">
      <c r="A40" s="9" t="s">
        <v>71</v>
      </c>
      <c r="B40" s="29" t="s">
        <v>68</v>
      </c>
      <c r="C40" s="20">
        <v>0.16729596056468404</v>
      </c>
      <c r="D40" s="21">
        <v>3.5024569613405694</v>
      </c>
      <c r="E40" s="22">
        <v>6033.2612227695909</v>
      </c>
      <c r="F40" s="22"/>
      <c r="G40" s="30">
        <f t="shared" si="0"/>
        <v>2431.6821667831255</v>
      </c>
      <c r="H40" s="30">
        <v>0.24007467397101259</v>
      </c>
      <c r="I40" s="22">
        <v>2431.9222414570963</v>
      </c>
      <c r="J40" s="20">
        <v>0.24824559659378437</v>
      </c>
      <c r="K40" s="21">
        <f t="shared" si="1"/>
        <v>3.8165905315805548</v>
      </c>
      <c r="L40" s="23">
        <v>0.2776734707280456</v>
      </c>
      <c r="M40" s="23">
        <v>0.40308585218869625</v>
      </c>
    </row>
    <row r="41" spans="1:13" ht="14.25">
      <c r="A41" s="9" t="s">
        <v>72</v>
      </c>
      <c r="B41" s="29" t="s">
        <v>70</v>
      </c>
      <c r="C41" s="20">
        <v>0.047765315151981576</v>
      </c>
      <c r="D41" s="21">
        <v>1</v>
      </c>
      <c r="E41" s="22">
        <f>SUM(E22:E40)</f>
        <v>7996729.5806330433</v>
      </c>
      <c r="F41" s="22">
        <f t="shared" si="2" ref="F41:I41">SUM(F22:F40)</f>
        <v>43190.012190000001</v>
      </c>
      <c r="G41" s="22">
        <f>ROUNDUP(SUM(G22:G40),0)</f>
        <v>1208364</v>
      </c>
      <c r="H41" s="30">
        <f t="shared" si="2"/>
        <v>446.94912616901473</v>
      </c>
      <c r="I41" s="22">
        <f t="shared" si="2"/>
        <v>1251999.9995879184</v>
      </c>
      <c r="J41" s="20">
        <v>0.065043811889083911</v>
      </c>
      <c r="K41" s="21">
        <f t="shared" si="1"/>
        <v>1</v>
      </c>
      <c r="L41" s="23">
        <v>0.099249240682714707</v>
      </c>
      <c r="M41" s="23">
        <v>0.15656400369222018</v>
      </c>
    </row>
    <row r="42" ht="14.25">
      <c r="A42" s="9" t="s">
        <v>75</v>
      </c>
    </row>
    <row r="43" spans="1:13" ht="14.25">
      <c r="A43" s="9" t="s">
        <v>77</v>
      </c>
      <c r="B43" s="2" t="s">
        <v>73</v>
      </c>
      <c r="C43" s="11">
        <v>0</v>
      </c>
      <c r="D43" s="12">
        <v>0</v>
      </c>
      <c r="E43" s="13">
        <v>0</v>
      </c>
      <c r="F43" s="14"/>
      <c r="G43" s="13">
        <v>0</v>
      </c>
      <c r="H43" s="13">
        <v>0</v>
      </c>
      <c r="I43" s="24"/>
      <c r="J43" s="11">
        <v>0</v>
      </c>
      <c r="K43" s="16" t="s">
        <v>74</v>
      </c>
      <c r="L43" s="23">
        <f>+L41*1.5</f>
        <v>0.14887386102407207</v>
      </c>
      <c r="M43" s="15"/>
    </row>
    <row r="44" spans="1:13" ht="14.25">
      <c r="A44" s="9" t="s">
        <v>79</v>
      </c>
      <c r="B44" s="2" t="s">
        <v>73</v>
      </c>
      <c r="C44" s="11">
        <v>0</v>
      </c>
      <c r="D44" s="12">
        <v>0</v>
      </c>
      <c r="E44" s="13">
        <v>0</v>
      </c>
      <c r="F44" s="14"/>
      <c r="G44" s="13">
        <v>0</v>
      </c>
      <c r="H44" s="13">
        <v>0</v>
      </c>
      <c r="I44" s="24"/>
      <c r="J44" s="11">
        <v>0</v>
      </c>
      <c r="K44" s="16" t="s">
        <v>76</v>
      </c>
      <c r="L44" s="15">
        <f>MAX(L22:L41)</f>
        <v>0.2776734707280456</v>
      </c>
      <c r="M44" s="15">
        <v>0</v>
      </c>
    </row>
    <row r="45" spans="1:13" ht="14.25">
      <c r="A45" s="9" t="s">
        <v>80</v>
      </c>
      <c r="B45" s="1" t="s">
        <v>78</v>
      </c>
      <c r="H45" s="22"/>
      <c r="I45" s="22"/>
      <c r="J45" s="20"/>
      <c r="K45" s="21"/>
      <c r="L45" s="23"/>
      <c r="M45" s="23"/>
    </row>
    <row r="46" spans="1:13" ht="14.25">
      <c r="A46" s="9" t="s">
        <v>81</v>
      </c>
      <c r="B46" s="4" t="s">
        <v>108</v>
      </c>
      <c r="H46" s="22"/>
      <c r="I46" s="22"/>
      <c r="J46" s="20"/>
      <c r="K46" s="21"/>
      <c r="L46" s="23"/>
      <c r="M46" s="23"/>
    </row>
    <row r="47" spans="1:13" ht="14.25">
      <c r="A47" s="9" t="s">
        <v>82</v>
      </c>
      <c r="B47" s="28" t="s">
        <v>109</v>
      </c>
      <c r="C47" s="39" t="s">
        <v>110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4.25">
      <c r="A48" s="9" t="s">
        <v>83</v>
      </c>
      <c r="B48" s="28" t="s">
        <v>111</v>
      </c>
      <c r="C48" s="17" t="s">
        <v>112</v>
      </c>
      <c r="H48" s="22"/>
      <c r="I48" s="22"/>
      <c r="J48" s="20"/>
      <c r="K48" s="21"/>
      <c r="L48" s="23"/>
      <c r="M48" s="23"/>
    </row>
    <row r="49" spans="1:13" ht="14.25">
      <c r="A49" s="9" t="s">
        <v>84</v>
      </c>
      <c r="B49" s="28" t="s">
        <v>113</v>
      </c>
      <c r="C49" s="17" t="s">
        <v>114</v>
      </c>
      <c r="H49" s="22"/>
      <c r="I49" s="22"/>
      <c r="J49" s="20"/>
      <c r="K49" s="21"/>
      <c r="L49" s="23"/>
      <c r="M49" s="23"/>
    </row>
    <row r="50" spans="1:13" ht="14.25">
      <c r="A50" s="9" t="s">
        <v>85</v>
      </c>
      <c r="B50" s="19"/>
      <c r="C50" s="19" t="s">
        <v>115</v>
      </c>
      <c r="H50" s="22"/>
      <c r="I50" s="22"/>
      <c r="J50" s="20"/>
      <c r="K50" s="21"/>
      <c r="L50" s="23"/>
      <c r="M50" s="23"/>
    </row>
    <row r="51" spans="1:13" ht="14.25">
      <c r="A51" s="9" t="s">
        <v>87</v>
      </c>
      <c r="B51" s="28" t="s">
        <v>116</v>
      </c>
      <c r="C51" s="33" t="s">
        <v>117</v>
      </c>
      <c r="H51" s="22"/>
      <c r="I51" s="22"/>
      <c r="J51" s="20"/>
      <c r="K51" s="21"/>
      <c r="L51" s="23"/>
      <c r="M51" s="23"/>
    </row>
    <row r="52" spans="1:13" ht="14.25">
      <c r="A52" s="9" t="s">
        <v>88</v>
      </c>
      <c r="B52" s="28"/>
      <c r="C52" s="33" t="s">
        <v>118</v>
      </c>
      <c r="H52" s="22"/>
      <c r="I52" s="22"/>
      <c r="J52" s="20"/>
      <c r="K52" s="21"/>
      <c r="L52" s="23"/>
      <c r="M52" s="23"/>
    </row>
    <row r="53" spans="1:13" ht="14.25">
      <c r="A53" s="9" t="s">
        <v>89</v>
      </c>
      <c r="B53" s="28"/>
      <c r="C53" s="33" t="s">
        <v>120</v>
      </c>
      <c r="H53" s="22"/>
      <c r="I53" s="22"/>
      <c r="J53" s="20"/>
      <c r="K53" s="21"/>
      <c r="L53" s="23"/>
      <c r="M53" s="23"/>
    </row>
    <row r="54" spans="1:13" ht="14.25">
      <c r="A54" s="9">
        <v>33</v>
      </c>
      <c r="B54" s="28"/>
      <c r="C54" s="33" t="s">
        <v>121</v>
      </c>
      <c r="H54" s="22"/>
      <c r="I54" s="22"/>
      <c r="J54" s="20"/>
      <c r="K54" s="21"/>
      <c r="L54" s="23"/>
      <c r="M54" s="23"/>
    </row>
    <row r="55" spans="1:13" ht="14.25">
      <c r="A55" s="9">
        <v>34</v>
      </c>
      <c r="B55" s="19"/>
      <c r="C55" s="19" t="s">
        <v>104</v>
      </c>
      <c r="H55" s="22"/>
      <c r="I55" s="22"/>
      <c r="J55" s="20"/>
      <c r="K55" s="21"/>
      <c r="L55" s="23"/>
      <c r="M55" s="23"/>
    </row>
    <row r="56" spans="1:13" ht="14.25">
      <c r="A56" s="9">
        <v>35</v>
      </c>
      <c r="B56" s="34" t="s">
        <v>119</v>
      </c>
      <c r="C56" s="19" t="s">
        <v>122</v>
      </c>
      <c r="H56" s="22"/>
      <c r="I56" s="22"/>
      <c r="J56" s="20"/>
      <c r="K56" s="21"/>
      <c r="L56" s="23"/>
      <c r="M56" s="23"/>
    </row>
    <row r="57" spans="1:13" ht="14.25">
      <c r="A57" s="9">
        <v>36</v>
      </c>
      <c r="B57" s="19"/>
      <c r="C57" s="35" t="s">
        <v>107</v>
      </c>
      <c r="D57" s="36"/>
      <c r="E57" s="36"/>
      <c r="F57" s="36"/>
      <c r="G57" s="36"/>
      <c r="H57" s="37"/>
      <c r="I57" s="22"/>
      <c r="J57" s="20"/>
      <c r="K57" s="21"/>
      <c r="L57" s="23"/>
      <c r="M57" s="23"/>
    </row>
    <row r="58" spans="1:13" ht="14.25">
      <c r="A58" s="9">
        <v>37</v>
      </c>
      <c r="C58" s="36"/>
      <c r="D58" s="36"/>
      <c r="E58" s="36"/>
      <c r="F58" s="36"/>
      <c r="G58" s="36"/>
      <c r="H58" s="37"/>
      <c r="I58" s="22"/>
      <c r="J58" s="20"/>
      <c r="K58" s="21"/>
      <c r="L58" s="23"/>
      <c r="M58" s="23"/>
    </row>
    <row r="59" spans="1:13" ht="14.25">
      <c r="A59" s="9">
        <v>38</v>
      </c>
      <c r="B59" s="19" t="s">
        <v>86</v>
      </c>
      <c r="C59" s="36"/>
      <c r="D59" s="36"/>
      <c r="E59" s="36"/>
      <c r="F59" s="36"/>
      <c r="G59" s="36"/>
      <c r="H59" s="37"/>
      <c r="I59" s="22"/>
      <c r="J59" s="20"/>
      <c r="K59" s="21"/>
      <c r="L59" s="23"/>
      <c r="M59" s="23"/>
    </row>
    <row r="60" spans="1:13" ht="15" thickBo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s="17" customFormat="1" ht="14.25">
      <c r="A61" s="17" t="s">
        <v>92</v>
      </c>
      <c r="B61" s="4"/>
      <c r="C61" s="4"/>
      <c r="D61" s="4"/>
      <c r="E61" s="4"/>
      <c r="F61" s="4"/>
      <c r="H61" s="22"/>
      <c r="I61" s="22"/>
      <c r="J61" s="20"/>
      <c r="K61" s="21"/>
      <c r="L61" s="23"/>
      <c r="M61" s="28" t="s">
        <v>93</v>
      </c>
    </row>
    <row r="62" spans="9:13" ht="14.25">
      <c r="I62" s="22"/>
      <c r="J62" s="20"/>
      <c r="K62" s="21"/>
      <c r="L62" s="23"/>
      <c r="M62" s="23"/>
    </row>
    <row r="63" spans="2:13" ht="14.25">
      <c r="B63" s="17"/>
      <c r="C63" s="17"/>
      <c r="D63" s="17"/>
      <c r="E63" s="17"/>
      <c r="F63" s="17"/>
      <c r="H63" s="22"/>
      <c r="I63" s="22"/>
      <c r="J63" s="20"/>
      <c r="K63" s="21"/>
      <c r="L63" s="23"/>
      <c r="M63" s="23"/>
    </row>
    <row r="64" spans="8:13" ht="14.25">
      <c r="H64" s="22"/>
      <c r="I64" s="22"/>
      <c r="J64" s="20"/>
      <c r="K64" s="21"/>
      <c r="L64" s="23"/>
      <c r="M64" s="23"/>
    </row>
    <row r="65" spans="8:13" ht="14.25">
      <c r="H65" s="22"/>
      <c r="I65" s="22"/>
      <c r="J65" s="20"/>
      <c r="K65" s="21"/>
      <c r="L65" s="23"/>
      <c r="M65" s="23"/>
    </row>
  </sheetData>
  <mergeCells count="2">
    <mergeCell ref="D7:I7"/>
    <mergeCell ref="C47:M47"/>
  </mergeCells>
  <printOptions horizontalCentered="1" verticalCentered="1"/>
  <pageMargins left="0.25" right="0.25" top="0.5" bottom="0.5" header="0.6" footer="0.9"/>
  <pageSetup orientation="landscape" scale="6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41366955C4349BC2BFD3AA1798D65" ma:contentTypeVersion="" ma:contentTypeDescription="Create a new document." ma:contentTypeScope="" ma:versionID="847e67c4f94d7e3a78417219eb7fcd9d">
  <xsd:schema xmlns:xsd="http://www.w3.org/2001/XMLSchema" xmlns:xs="http://www.w3.org/2001/XMLSchema" xmlns:p="http://schemas.microsoft.com/office/2006/metadata/properties" xmlns:ns2="c85253b9-0a55-49a1-98ad-b5b6252d7079" xmlns:ns3="6F247D41-6880-4F29-94C9-1BDAFE89799D" xmlns:ns4="8b86ae58-4ff9-4300-8876-bb89783e485c" xmlns:ns5="3a6ed07f-74d3-4d6b-b2d6-faf8761c8676" targetNamespace="http://schemas.microsoft.com/office/2006/metadata/properties" ma:root="true" ma:fieldsID="c653394ded0dc07a67b95106bf583958" ns2:_="" ns3:_="" ns4:_="" ns5:_="">
    <xsd:import namespace="c85253b9-0a55-49a1-98ad-b5b6252d7079"/>
    <xsd:import namespace="6F247D41-6880-4F29-94C9-1BDAFE89799D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D41-6880-4F29-94C9-1BDAFE89799D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MB xmlns="6F247D41-6880-4F29-94C9-1BDAFE89799D" xsi:nil="true"/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6F247D41-6880-4F29-94C9-1BDAFE89799D" xsi:nil="true"/>
    <Pgs xmlns="6F247D41-6880-4F29-94C9-1BDAFE89799D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2D153FE5-50BF-4268-B111-180E9EEC5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F247D41-6880-4F29-94C9-1BDAFE89799D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EA455-B0F1-4257-BAA6-ECB5DF75C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501EF-BF0D-44F8-BC69-01E96F10E215}">
  <ds:schemaRefs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F247D41-6880-4F29-94C9-1BDAFE8979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