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filterPrivacy="1" defaultThemeVersion="166925"/>
  <xr:revisionPtr revIDLastSave="0" documentId="13_ncr:1_{2C9BCB9D-E9F6-4879-A92F-0EA01A253082}" xr6:coauthVersionLast="46" xr6:coauthVersionMax="46" xr10:uidLastSave="{00000000-0000-0000-0000-000000000000}"/>
  <bookViews>
    <workbookView xWindow="-120" yWindow="-120" windowWidth="29040" windowHeight="15840" tabRatio="837" xr2:uid="{2E7881F2-18EB-4915-B330-F1844F62D9A6}"/>
  </bookViews>
  <sheets>
    <sheet name="Explanations" sheetId="18" r:id="rId1"/>
    <sheet name="Customers" sheetId="8" r:id="rId2"/>
    <sheet name="Average Use" sheetId="9" r:id="rId3"/>
    <sheet name="Peak Demands" sheetId="1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9" l="1"/>
  <c r="C16" i="9"/>
  <c r="D16" i="9"/>
  <c r="E16" i="9"/>
  <c r="F16" i="9"/>
  <c r="G16" i="9"/>
  <c r="H16" i="9"/>
  <c r="I16" i="9"/>
  <c r="J16" i="9"/>
  <c r="K16" i="9"/>
  <c r="B16" i="9"/>
  <c r="C5" i="9"/>
  <c r="C38" i="9" s="1"/>
  <c r="D5" i="9"/>
  <c r="D38" i="9" s="1"/>
  <c r="E5" i="9"/>
  <c r="F5" i="9"/>
  <c r="G5" i="9"/>
  <c r="G38" i="9" s="1"/>
  <c r="H5" i="9"/>
  <c r="I5" i="9"/>
  <c r="I38" i="9" s="1"/>
  <c r="J5" i="9"/>
  <c r="J38" i="9" s="1"/>
  <c r="K38" i="9"/>
  <c r="B5" i="9"/>
  <c r="L55" i="9"/>
  <c r="L54" i="9"/>
  <c r="J27" i="9" l="1"/>
  <c r="C27" i="9"/>
  <c r="K27" i="9"/>
  <c r="D27" i="9"/>
  <c r="B5" i="15" l="1"/>
  <c r="B6" i="15"/>
  <c r="C6" i="15"/>
  <c r="D6" i="15"/>
  <c r="E6" i="15"/>
  <c r="F6" i="15"/>
  <c r="G6" i="15"/>
  <c r="H6" i="15"/>
  <c r="I6" i="15"/>
  <c r="J6" i="15"/>
  <c r="C5" i="15"/>
  <c r="D5" i="15"/>
  <c r="E5" i="15"/>
  <c r="F5" i="15"/>
  <c r="G5" i="15"/>
  <c r="H5" i="15"/>
  <c r="I5" i="15"/>
  <c r="J5" i="15"/>
  <c r="L4" i="15"/>
  <c r="L3" i="15"/>
  <c r="L6" i="15" s="1"/>
  <c r="K41" i="8"/>
  <c r="K42" i="8"/>
  <c r="K43" i="8"/>
  <c r="K44" i="8"/>
  <c r="K32" i="8"/>
  <c r="K30" i="8"/>
  <c r="K29" i="8"/>
  <c r="K41" i="9"/>
  <c r="K30" i="9"/>
  <c r="L3" i="9"/>
  <c r="L4" i="9"/>
  <c r="L5" i="15" l="1"/>
  <c r="I30" i="9" l="1"/>
  <c r="J30" i="9"/>
  <c r="E27" i="9"/>
  <c r="E25" i="9"/>
  <c r="L21" i="9"/>
  <c r="L20" i="9"/>
  <c r="L19" i="9"/>
  <c r="L18" i="9"/>
  <c r="L17" i="9"/>
  <c r="L16" i="9"/>
  <c r="L15" i="9"/>
  <c r="L14" i="9"/>
  <c r="L5" i="9"/>
  <c r="L6" i="9"/>
  <c r="L7" i="9"/>
  <c r="L8" i="9"/>
  <c r="L9" i="9"/>
  <c r="L10" i="9"/>
  <c r="B26" i="9"/>
  <c r="C26" i="9"/>
  <c r="D26" i="9"/>
  <c r="E26" i="9"/>
  <c r="F26" i="9"/>
  <c r="G26" i="9"/>
  <c r="H26" i="9"/>
  <c r="I26" i="9"/>
  <c r="J26" i="9"/>
  <c r="K26" i="9"/>
  <c r="B27" i="9"/>
  <c r="F27" i="9"/>
  <c r="G27" i="9"/>
  <c r="H27" i="9"/>
  <c r="I27" i="9"/>
  <c r="B28" i="9"/>
  <c r="C28" i="9"/>
  <c r="D28" i="9"/>
  <c r="E28" i="9"/>
  <c r="F28" i="9"/>
  <c r="G28" i="9"/>
  <c r="H28" i="9"/>
  <c r="I28" i="9"/>
  <c r="J28" i="9"/>
  <c r="K28" i="9"/>
  <c r="B29" i="9"/>
  <c r="C29" i="9"/>
  <c r="D29" i="9"/>
  <c r="E29" i="9"/>
  <c r="F29" i="9"/>
  <c r="G29" i="9"/>
  <c r="H29" i="9"/>
  <c r="I29" i="9"/>
  <c r="J29" i="9"/>
  <c r="K29" i="9"/>
  <c r="B30" i="9"/>
  <c r="C30" i="9"/>
  <c r="D30" i="9"/>
  <c r="E30" i="9"/>
  <c r="F30" i="9"/>
  <c r="G30" i="9"/>
  <c r="H30" i="9"/>
  <c r="B31" i="9"/>
  <c r="C31" i="9"/>
  <c r="D31" i="9"/>
  <c r="E31" i="9"/>
  <c r="F31" i="9"/>
  <c r="G31" i="9"/>
  <c r="H31" i="9"/>
  <c r="I31" i="9"/>
  <c r="J31" i="9"/>
  <c r="K31" i="9"/>
  <c r="B32" i="9"/>
  <c r="C32" i="9"/>
  <c r="D32" i="9"/>
  <c r="E32" i="9"/>
  <c r="F32" i="9"/>
  <c r="G32" i="9"/>
  <c r="H32" i="9"/>
  <c r="I32" i="9"/>
  <c r="J32" i="9"/>
  <c r="K32" i="9"/>
  <c r="C25" i="9"/>
  <c r="D25" i="9"/>
  <c r="F25" i="9"/>
  <c r="G25" i="9"/>
  <c r="H25" i="9"/>
  <c r="I25" i="9"/>
  <c r="J25" i="9"/>
  <c r="K25" i="9"/>
  <c r="B37" i="9"/>
  <c r="C37" i="9"/>
  <c r="D37" i="9"/>
  <c r="E37" i="9"/>
  <c r="F37" i="9"/>
  <c r="G37" i="9"/>
  <c r="H37" i="9"/>
  <c r="I37" i="9"/>
  <c r="J37" i="9"/>
  <c r="K37" i="9"/>
  <c r="B38" i="9"/>
  <c r="E38" i="9"/>
  <c r="F38" i="9"/>
  <c r="B39" i="9"/>
  <c r="C39" i="9"/>
  <c r="D39" i="9"/>
  <c r="E39" i="9"/>
  <c r="F39" i="9"/>
  <c r="G39" i="9"/>
  <c r="H39" i="9"/>
  <c r="I39" i="9"/>
  <c r="J39" i="9"/>
  <c r="K39" i="9"/>
  <c r="B40" i="9"/>
  <c r="C40" i="9"/>
  <c r="D40" i="9"/>
  <c r="E40" i="9"/>
  <c r="F40" i="9"/>
  <c r="G40" i="9"/>
  <c r="H40" i="9"/>
  <c r="I40" i="9"/>
  <c r="J40" i="9"/>
  <c r="K40" i="9"/>
  <c r="B41" i="9"/>
  <c r="C41" i="9"/>
  <c r="D41" i="9"/>
  <c r="E41" i="9"/>
  <c r="F41" i="9"/>
  <c r="G41" i="9"/>
  <c r="H41" i="9"/>
  <c r="I41" i="9"/>
  <c r="J41" i="9"/>
  <c r="B42" i="9"/>
  <c r="C42" i="9"/>
  <c r="D42" i="9"/>
  <c r="E42" i="9"/>
  <c r="F42" i="9"/>
  <c r="G42" i="9"/>
  <c r="H42" i="9"/>
  <c r="I42" i="9"/>
  <c r="J42" i="9"/>
  <c r="K42" i="9"/>
  <c r="B43" i="9"/>
  <c r="C43" i="9"/>
  <c r="D43" i="9"/>
  <c r="E43" i="9"/>
  <c r="F43" i="9"/>
  <c r="G43" i="9"/>
  <c r="H43" i="9"/>
  <c r="I43" i="9"/>
  <c r="J43" i="9"/>
  <c r="K43" i="9"/>
  <c r="C36" i="9"/>
  <c r="D36" i="9"/>
  <c r="E36" i="9"/>
  <c r="F36" i="9"/>
  <c r="G36" i="9"/>
  <c r="H36" i="9"/>
  <c r="I36" i="9"/>
  <c r="J36" i="9"/>
  <c r="K36" i="9"/>
  <c r="B36" i="9"/>
  <c r="L16" i="8"/>
  <c r="L17" i="8"/>
  <c r="L18" i="8"/>
  <c r="L19" i="8"/>
  <c r="L20" i="8"/>
  <c r="L21" i="8"/>
  <c r="L22" i="8"/>
  <c r="L4" i="8"/>
  <c r="L5" i="8"/>
  <c r="L29" i="8" s="1"/>
  <c r="L6" i="8"/>
  <c r="L7" i="8"/>
  <c r="L8" i="8"/>
  <c r="L32" i="8" s="1"/>
  <c r="L9" i="8"/>
  <c r="L33" i="8" s="1"/>
  <c r="L10" i="8"/>
  <c r="B28" i="8"/>
  <c r="C28" i="8"/>
  <c r="D28" i="8"/>
  <c r="E28" i="8"/>
  <c r="F28" i="8"/>
  <c r="G28" i="8"/>
  <c r="H28" i="8"/>
  <c r="I28" i="8"/>
  <c r="J28" i="8"/>
  <c r="K28" i="8"/>
  <c r="B29" i="8"/>
  <c r="C29" i="8"/>
  <c r="D29" i="8"/>
  <c r="E29" i="8"/>
  <c r="F29" i="8"/>
  <c r="G29" i="8"/>
  <c r="H29" i="8"/>
  <c r="I29" i="8"/>
  <c r="J29" i="8"/>
  <c r="B30" i="8"/>
  <c r="C30" i="8"/>
  <c r="D30" i="8"/>
  <c r="E30" i="8"/>
  <c r="F30" i="8"/>
  <c r="G30" i="8"/>
  <c r="H30" i="8"/>
  <c r="I30" i="8"/>
  <c r="J30" i="8"/>
  <c r="B31" i="8"/>
  <c r="C31" i="8"/>
  <c r="D31" i="8"/>
  <c r="E31" i="8"/>
  <c r="F31" i="8"/>
  <c r="G31" i="8"/>
  <c r="H31" i="8"/>
  <c r="I31" i="8"/>
  <c r="J31" i="8"/>
  <c r="K31" i="8"/>
  <c r="B32" i="8"/>
  <c r="C32" i="8"/>
  <c r="D32" i="8"/>
  <c r="E32" i="8"/>
  <c r="F32" i="8"/>
  <c r="G32" i="8"/>
  <c r="H32" i="8"/>
  <c r="I32" i="8"/>
  <c r="J32" i="8"/>
  <c r="B33" i="8"/>
  <c r="C33" i="8"/>
  <c r="D33" i="8"/>
  <c r="E33" i="8"/>
  <c r="F33" i="8"/>
  <c r="G33" i="8"/>
  <c r="H33" i="8"/>
  <c r="I33" i="8"/>
  <c r="J33" i="8"/>
  <c r="K33" i="8"/>
  <c r="B34" i="8"/>
  <c r="C34" i="8"/>
  <c r="D34" i="8"/>
  <c r="E34" i="8"/>
  <c r="F34" i="8"/>
  <c r="G34" i="8"/>
  <c r="H34" i="8"/>
  <c r="I34" i="8"/>
  <c r="J34" i="8"/>
  <c r="K34" i="8"/>
  <c r="B40" i="8"/>
  <c r="C40" i="8"/>
  <c r="D40" i="8"/>
  <c r="E40" i="8"/>
  <c r="F40" i="8"/>
  <c r="G40" i="8"/>
  <c r="H40" i="8"/>
  <c r="I40" i="8"/>
  <c r="J40" i="8"/>
  <c r="K40" i="8"/>
  <c r="B41" i="8"/>
  <c r="C41" i="8"/>
  <c r="D41" i="8"/>
  <c r="E41" i="8"/>
  <c r="F41" i="8"/>
  <c r="G41" i="8"/>
  <c r="H41" i="8"/>
  <c r="I41" i="8"/>
  <c r="J41" i="8"/>
  <c r="B42" i="8"/>
  <c r="C42" i="8"/>
  <c r="D42" i="8"/>
  <c r="E42" i="8"/>
  <c r="F42" i="8"/>
  <c r="G42" i="8"/>
  <c r="H42" i="8"/>
  <c r="I42" i="8"/>
  <c r="J42" i="8"/>
  <c r="B43" i="8"/>
  <c r="C43" i="8"/>
  <c r="D43" i="8"/>
  <c r="E43" i="8"/>
  <c r="F43" i="8"/>
  <c r="G43" i="8"/>
  <c r="H43" i="8"/>
  <c r="I43" i="8"/>
  <c r="J43" i="8"/>
  <c r="B44" i="8"/>
  <c r="C44" i="8"/>
  <c r="D44" i="8"/>
  <c r="E44" i="8"/>
  <c r="F44" i="8"/>
  <c r="G44" i="8"/>
  <c r="H44" i="8"/>
  <c r="I44" i="8"/>
  <c r="J44" i="8"/>
  <c r="B45" i="8"/>
  <c r="C45" i="8"/>
  <c r="D45" i="8"/>
  <c r="E45" i="8"/>
  <c r="F45" i="8"/>
  <c r="G45" i="8"/>
  <c r="H45" i="8"/>
  <c r="I45" i="8"/>
  <c r="J45" i="8"/>
  <c r="K45" i="8"/>
  <c r="B46" i="8"/>
  <c r="C46" i="8"/>
  <c r="D46" i="8"/>
  <c r="E46" i="8"/>
  <c r="F46" i="8"/>
  <c r="G46" i="8"/>
  <c r="H46" i="8"/>
  <c r="I46" i="8"/>
  <c r="J46" i="8"/>
  <c r="K46" i="8"/>
  <c r="C39" i="8"/>
  <c r="D39" i="8"/>
  <c r="E39" i="8"/>
  <c r="F39" i="8"/>
  <c r="G39" i="8"/>
  <c r="H39" i="8"/>
  <c r="I39" i="8"/>
  <c r="J39" i="8"/>
  <c r="K39" i="8"/>
  <c r="L44" i="8" l="1"/>
  <c r="L45" i="8"/>
  <c r="L41" i="8"/>
  <c r="B25" i="9"/>
  <c r="B39" i="8"/>
  <c r="B27" i="8"/>
  <c r="C27" i="8"/>
  <c r="D27" i="8"/>
  <c r="E27" i="8"/>
  <c r="F27" i="8"/>
  <c r="G27" i="8"/>
  <c r="H27" i="8"/>
  <c r="I27" i="8"/>
  <c r="J27" i="8"/>
  <c r="K27" i="8"/>
  <c r="L15" i="8"/>
  <c r="L34" i="8"/>
  <c r="L3" i="8"/>
  <c r="L39" i="8" l="1"/>
  <c r="L25" i="9"/>
  <c r="L40" i="9"/>
  <c r="L29" i="9"/>
  <c r="L26" i="9"/>
  <c r="L37" i="9"/>
  <c r="L30" i="9"/>
  <c r="L41" i="9"/>
  <c r="L38" i="9"/>
  <c r="L27" i="9"/>
  <c r="L31" i="9"/>
  <c r="L42" i="9"/>
  <c r="L28" i="9"/>
  <c r="L39" i="9"/>
  <c r="L32" i="9"/>
  <c r="L43" i="9"/>
  <c r="L30" i="8"/>
  <c r="L42" i="8"/>
  <c r="L46" i="8"/>
  <c r="L31" i="8"/>
  <c r="L43" i="8"/>
  <c r="L28" i="8"/>
  <c r="L40" i="8"/>
  <c r="L27" i="8"/>
  <c r="L36" i="9"/>
</calcChain>
</file>

<file path=xl/sharedStrings.xml><?xml version="1.0" encoding="utf-8"?>
<sst xmlns="http://schemas.openxmlformats.org/spreadsheetml/2006/main" count="235" uniqueCount="58">
  <si>
    <t>Customers</t>
  </si>
  <si>
    <t>AUG-MAY</t>
  </si>
  <si>
    <t>Actual</t>
  </si>
  <si>
    <t>Projected</t>
  </si>
  <si>
    <t>% Variance</t>
  </si>
  <si>
    <t>Variance</t>
  </si>
  <si>
    <t>Residential</t>
  </si>
  <si>
    <t>Commercial</t>
  </si>
  <si>
    <t xml:space="preserve"> AUG 2020</t>
  </si>
  <si>
    <t xml:space="preserve"> SEP 2020</t>
  </si>
  <si>
    <t xml:space="preserve"> OCT 2020</t>
  </si>
  <si>
    <t xml:space="preserve"> NOV 2020</t>
  </si>
  <si>
    <t xml:space="preserve"> DEC 2020</t>
  </si>
  <si>
    <t xml:space="preserve"> JAN 2021</t>
  </si>
  <si>
    <t xml:space="preserve"> FEB 2021</t>
  </si>
  <si>
    <t xml:space="preserve"> MAR 2021</t>
  </si>
  <si>
    <t xml:space="preserve"> APR 2021</t>
  </si>
  <si>
    <t xml:space="preserve"> MAY 2021</t>
  </si>
  <si>
    <t>(+) Over Forecasting</t>
  </si>
  <si>
    <t>(-) Under Forecasting</t>
  </si>
  <si>
    <t>Temporary Svc.</t>
  </si>
  <si>
    <t>Industrial - GS</t>
  </si>
  <si>
    <t>Industrial - GSD</t>
  </si>
  <si>
    <t>Public Authorities - RS</t>
  </si>
  <si>
    <t>Public Authorities - GS</t>
  </si>
  <si>
    <t>Public Authorities - GSD</t>
  </si>
  <si>
    <t xml:space="preserve"> </t>
  </si>
  <si>
    <t>Average Use (kWh)</t>
  </si>
  <si>
    <t>Temporary Svc. (energy sales KWH)</t>
  </si>
  <si>
    <t>%Variance</t>
  </si>
  <si>
    <t>Non-Phosphate Peak Demand (kW-per-Customer)</t>
  </si>
  <si>
    <t>Actual Peak Demands</t>
  </si>
  <si>
    <t>Projected Peak Demands</t>
  </si>
  <si>
    <t>Sep 2020 - May 2021</t>
  </si>
  <si>
    <t>Month(s)</t>
  </si>
  <si>
    <t>Variance Explanation</t>
  </si>
  <si>
    <t xml:space="preserve"> Nov 2020</t>
  </si>
  <si>
    <t xml:space="preserve"> Dec 2020</t>
  </si>
  <si>
    <t xml:space="preserve"> Nov-Dec 2020, Feb-May 2021</t>
  </si>
  <si>
    <t>3.0% to 4.5%</t>
  </si>
  <si>
    <t>Sep 2020 / Jan,Apr, May 2021</t>
  </si>
  <si>
    <t>Customers are declining (by approx 18 customers), possible migration to another customer class (e.g. Commercial)</t>
  </si>
  <si>
    <t>Actuals are volatile. Overall, customer growth was stronger than expected by approximately 5 customers.</t>
  </si>
  <si>
    <t>Growth in temporary pole/meters on construction sites was greater than expected by an average of 424.</t>
  </si>
  <si>
    <t>&lt;----actual</t>
  </si>
  <si>
    <t>&lt;----projected</t>
  </si>
  <si>
    <t xml:space="preserve">Temporary Svc. </t>
  </si>
  <si>
    <t>November of 2020 was extremely hot. Cooling Degree-Days were more than 50% above normal.</t>
  </si>
  <si>
    <t xml:space="preserve"> -6% to -20%</t>
  </si>
  <si>
    <t xml:space="preserve"> -4.3% to -6.0%</t>
  </si>
  <si>
    <t>Mar-May 2021</t>
  </si>
  <si>
    <t xml:space="preserve"> -15.6% to 23.4%</t>
  </si>
  <si>
    <t>Forecast is on the low side and/or the seasonality in the model is off.</t>
  </si>
  <si>
    <t xml:space="preserve"> Jan 2021</t>
  </si>
  <si>
    <t>Non-phosphate kW/Customer</t>
  </si>
  <si>
    <t xml:space="preserve">Mild winter weather at the day/time of the peak. </t>
  </si>
  <si>
    <t>Average Use</t>
  </si>
  <si>
    <t xml:space="preserve">Peak Demands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</si>
</sst>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  <numFmt numFmtId="167" formatCode="0.0"/>
    <numFmt numFmtId="168" formatCode="#,##0.0_);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Fill="1"/>
    <xf numFmtId="0" fontId="5" fillId="0" borderId="0" xfId="0" applyFont="1" applyFill="1"/>
    <xf numFmtId="0" fontId="4" fillId="0" borderId="0" xfId="0" applyFont="1" applyFill="1"/>
    <xf numFmtId="37" fontId="4" fillId="0" borderId="0" xfId="3" applyNumberFormat="1" applyFont="1" applyFill="1"/>
    <xf numFmtId="37" fontId="4" fillId="0" borderId="0" xfId="2" applyNumberFormat="1" applyFont="1" applyFill="1"/>
    <xf numFmtId="37" fontId="6" fillId="0" borderId="0" xfId="0" applyNumberFormat="1" applyFont="1" applyFill="1"/>
    <xf numFmtId="37" fontId="4" fillId="0" borderId="0" xfId="3" applyNumberFormat="1" applyFont="1" applyFill="1" applyBorder="1"/>
    <xf numFmtId="37" fontId="4" fillId="0" borderId="0" xfId="2" applyNumberFormat="1" applyFont="1" applyFill="1" applyBorder="1"/>
    <xf numFmtId="37" fontId="4" fillId="0" borderId="0" xfId="0" applyNumberFormat="1" applyFont="1" applyFill="1" applyBorder="1"/>
    <xf numFmtId="164" fontId="4" fillId="0" borderId="0" xfId="1" applyNumberFormat="1" applyFont="1" applyFill="1"/>
    <xf numFmtId="164" fontId="5" fillId="0" borderId="0" xfId="1" applyNumberFormat="1" applyFont="1" applyFill="1"/>
    <xf numFmtId="166" fontId="4" fillId="0" borderId="0" xfId="4" applyNumberFormat="1" applyFont="1" applyFill="1"/>
    <xf numFmtId="0" fontId="7" fillId="0" borderId="0" xfId="0" quotePrefix="1" applyFont="1"/>
    <xf numFmtId="37" fontId="5" fillId="0" borderId="0" xfId="0" applyNumberFormat="1" applyFont="1" applyFill="1"/>
    <xf numFmtId="37" fontId="5" fillId="0" borderId="0" xfId="0" applyNumberFormat="1" applyFont="1" applyFill="1" applyBorder="1"/>
    <xf numFmtId="166" fontId="5" fillId="0" borderId="0" xfId="4" applyNumberFormat="1" applyFont="1" applyFill="1"/>
    <xf numFmtId="165" fontId="4" fillId="0" borderId="0" xfId="4" applyNumberFormat="1" applyFont="1" applyFill="1"/>
    <xf numFmtId="37" fontId="8" fillId="0" borderId="0" xfId="0" applyNumberFormat="1" applyFont="1" applyFill="1" applyAlignment="1">
      <alignment horizontal="center"/>
    </xf>
    <xf numFmtId="0" fontId="9" fillId="0" borderId="0" xfId="0" applyFont="1" applyFill="1"/>
    <xf numFmtId="164" fontId="4" fillId="0" borderId="0" xfId="0" applyNumberFormat="1" applyFont="1" applyFill="1"/>
    <xf numFmtId="164" fontId="4" fillId="2" borderId="0" xfId="1" applyNumberFormat="1" applyFont="1" applyFill="1"/>
    <xf numFmtId="4" fontId="6" fillId="0" borderId="0" xfId="0" applyNumberFormat="1" applyFont="1" applyFill="1"/>
    <xf numFmtId="4" fontId="4" fillId="0" borderId="0" xfId="0" applyNumberFormat="1" applyFont="1" applyFill="1"/>
    <xf numFmtId="166" fontId="4" fillId="2" borderId="0" xfId="4" applyNumberFormat="1" applyFont="1" applyFill="1"/>
    <xf numFmtId="167" fontId="4" fillId="0" borderId="0" xfId="0" applyNumberFormat="1" applyFont="1" applyFill="1"/>
    <xf numFmtId="168" fontId="5" fillId="0" borderId="0" xfId="0" applyNumberFormat="1" applyFont="1" applyFill="1"/>
    <xf numFmtId="164" fontId="0" fillId="0" borderId="0" xfId="0" applyNumberFormat="1" applyAlignment="1">
      <alignment horizontal="center"/>
    </xf>
    <xf numFmtId="0" fontId="0" fillId="4" borderId="3" xfId="0" applyFill="1" applyBorder="1"/>
    <xf numFmtId="0" fontId="2" fillId="4" borderId="6" xfId="0" applyFont="1" applyFill="1" applyBorder="1"/>
    <xf numFmtId="0" fontId="0" fillId="4" borderId="7" xfId="0" applyFont="1" applyFill="1" applyBorder="1"/>
    <xf numFmtId="0" fontId="2" fillId="4" borderId="6" xfId="0" applyFont="1" applyFill="1" applyBorder="1" applyAlignment="1">
      <alignment horizontal="center"/>
    </xf>
    <xf numFmtId="0" fontId="0" fillId="4" borderId="8" xfId="0" applyFont="1" applyFill="1" applyBorder="1"/>
    <xf numFmtId="0" fontId="2" fillId="4" borderId="9" xfId="0" applyFont="1" applyFill="1" applyBorder="1" applyAlignment="1">
      <alignment horizontal="center"/>
    </xf>
    <xf numFmtId="0" fontId="0" fillId="4" borderId="7" xfId="0" applyFill="1" applyBorder="1"/>
    <xf numFmtId="0" fontId="2" fillId="4" borderId="8" xfId="0" applyFont="1" applyFill="1" applyBorder="1"/>
    <xf numFmtId="0" fontId="4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164" fontId="0" fillId="4" borderId="5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vertical="center" wrapText="1"/>
    </xf>
    <xf numFmtId="17" fontId="0" fillId="4" borderId="2" xfId="0" applyNumberFormat="1" applyFill="1" applyBorder="1" applyAlignment="1">
      <alignment horizontal="center" vertical="center"/>
    </xf>
    <xf numFmtId="0" fontId="4" fillId="4" borderId="1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vertical="center"/>
    </xf>
    <xf numFmtId="0" fontId="0" fillId="4" borderId="10" xfId="0" applyFill="1" applyBorder="1" applyAlignment="1">
      <alignment horizontal="center" vertical="center"/>
    </xf>
    <xf numFmtId="0" fontId="0" fillId="4" borderId="1" xfId="0" applyFill="1" applyBorder="1"/>
    <xf numFmtId="0" fontId="0" fillId="4" borderId="12" xfId="0" applyFill="1" applyBorder="1" applyAlignment="1">
      <alignment vertical="center" wrapText="1"/>
    </xf>
    <xf numFmtId="0" fontId="4" fillId="4" borderId="14" xfId="0" applyFont="1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17" fontId="0" fillId="4" borderId="14" xfId="0" applyNumberFormat="1" applyFill="1" applyBorder="1" applyAlignment="1">
      <alignment horizontal="center" vertical="center"/>
    </xf>
    <xf numFmtId="0" fontId="0" fillId="4" borderId="16" xfId="0" applyFill="1" applyBorder="1" applyAlignment="1">
      <alignment vertical="center"/>
    </xf>
    <xf numFmtId="164" fontId="0" fillId="4" borderId="13" xfId="0" applyNumberFormat="1" applyFill="1" applyBorder="1" applyAlignment="1">
      <alignment horizontal="center" vertical="center"/>
    </xf>
    <xf numFmtId="0" fontId="0" fillId="4" borderId="15" xfId="0" applyFill="1" applyBorder="1"/>
    <xf numFmtId="0" fontId="0" fillId="4" borderId="16" xfId="0" applyFill="1" applyBorder="1" applyAlignment="1">
      <alignment vertical="center" wrapText="1"/>
    </xf>
    <xf numFmtId="0" fontId="2" fillId="4" borderId="11" xfId="0" applyFont="1" applyFill="1" applyBorder="1"/>
    <xf numFmtId="0" fontId="0" fillId="4" borderId="1" xfId="0" applyFont="1" applyFill="1" applyBorder="1"/>
    <xf numFmtId="0" fontId="2" fillId="4" borderId="11" xfId="0" applyFont="1" applyFill="1" applyBorder="1" applyAlignment="1">
      <alignment horizontal="center"/>
    </xf>
    <xf numFmtId="0" fontId="0" fillId="4" borderId="12" xfId="0" applyFont="1" applyFill="1" applyBorder="1"/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17" xfId="0" applyFont="1" applyFill="1" applyBorder="1" applyAlignment="1">
      <alignment vertical="center"/>
    </xf>
    <xf numFmtId="0" fontId="0" fillId="4" borderId="18" xfId="0" applyFill="1" applyBorder="1" applyAlignment="1">
      <alignment vertical="center"/>
    </xf>
    <xf numFmtId="17" fontId="0" fillId="4" borderId="17" xfId="0" applyNumberFormat="1" applyFill="1" applyBorder="1" applyAlignment="1">
      <alignment horizontal="center" vertical="center"/>
    </xf>
    <xf numFmtId="0" fontId="0" fillId="4" borderId="19" xfId="0" applyFill="1" applyBorder="1" applyAlignment="1">
      <alignment vertical="center"/>
    </xf>
    <xf numFmtId="164" fontId="0" fillId="4" borderId="20" xfId="0" applyNumberFormat="1" applyFill="1" applyBorder="1" applyAlignment="1">
      <alignment horizontal="center" vertical="center"/>
    </xf>
    <xf numFmtId="0" fontId="0" fillId="4" borderId="18" xfId="0" applyFill="1" applyBorder="1"/>
    <xf numFmtId="0" fontId="0" fillId="4" borderId="19" xfId="0" applyFill="1" applyBorder="1" applyAlignment="1">
      <alignment vertical="center" wrapText="1"/>
    </xf>
    <xf numFmtId="164" fontId="0" fillId="4" borderId="10" xfId="0" applyNumberFormat="1" applyFill="1" applyBorder="1" applyAlignment="1">
      <alignment horizontal="center" vertical="center"/>
    </xf>
    <xf numFmtId="37" fontId="5" fillId="3" borderId="0" xfId="0" applyNumberFormat="1" applyFont="1" applyFill="1" applyAlignment="1">
      <alignment horizontal="center"/>
    </xf>
    <xf numFmtId="37" fontId="10" fillId="3" borderId="0" xfId="0" applyNumberFormat="1" applyFont="1" applyFill="1" applyAlignment="1">
      <alignment horizontal="center" vertical="center"/>
    </xf>
  </cellXfs>
  <cellStyles count="5">
    <cellStyle name="Comma" xfId="4" builtinId="3"/>
    <cellStyle name="Normal" xfId="0" builtinId="0"/>
    <cellStyle name="Normal 15 2" xfId="2" xr:uid="{7F560BF4-5172-4862-A9E5-F62762824D8F}"/>
    <cellStyle name="Normal 39" xfId="3" xr:uid="{03F03B27-1948-4833-93FE-CAE7D277C36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9C48A-819C-4352-A9FB-291E6F96758E}">
  <dimension ref="B1:J26"/>
  <sheetViews>
    <sheetView tabSelected="1" workbookViewId="0">
      <selection activeCell="K3" sqref="K3"/>
    </sheetView>
  </sheetViews>
  <sheetFormatPr defaultRowHeight="15" x14ac:dyDescent="0.25"/>
  <cols>
    <col min="1" max="1" width="4.140625" customWidth="1"/>
    <col min="2" max="2" width="24.5703125" bestFit="1" customWidth="1"/>
    <col min="3" max="3" width="3.140625" customWidth="1"/>
    <col min="4" max="4" width="25.7109375" style="1" bestFit="1" customWidth="1"/>
    <col min="5" max="5" width="4" customWidth="1"/>
    <col min="6" max="6" width="14.5703125" style="1" bestFit="1" customWidth="1"/>
    <col min="7" max="7" width="3.85546875" customWidth="1"/>
    <col min="8" max="8" width="35.140625" customWidth="1"/>
  </cols>
  <sheetData>
    <row r="1" spans="2:10" ht="15.75" thickBot="1" x14ac:dyDescent="0.3">
      <c r="J1" s="14" t="s">
        <v>18</v>
      </c>
    </row>
    <row r="2" spans="2:10" x14ac:dyDescent="0.25">
      <c r="B2" s="30" t="s">
        <v>0</v>
      </c>
      <c r="C2" s="31"/>
      <c r="D2" s="32" t="s">
        <v>34</v>
      </c>
      <c r="E2" s="33"/>
      <c r="F2" s="34" t="s">
        <v>29</v>
      </c>
      <c r="G2" s="35"/>
      <c r="H2" s="36" t="s">
        <v>35</v>
      </c>
      <c r="J2" s="14" t="s">
        <v>19</v>
      </c>
    </row>
    <row r="3" spans="2:10" ht="45" x14ac:dyDescent="0.25">
      <c r="B3" s="44" t="s">
        <v>20</v>
      </c>
      <c r="C3" s="45"/>
      <c r="D3" s="46" t="s">
        <v>33</v>
      </c>
      <c r="E3" s="47"/>
      <c r="F3" s="48" t="s">
        <v>48</v>
      </c>
      <c r="G3" s="49"/>
      <c r="H3" s="50" t="s">
        <v>43</v>
      </c>
    </row>
    <row r="4" spans="2:10" ht="60" x14ac:dyDescent="0.25">
      <c r="B4" s="51" t="s">
        <v>21</v>
      </c>
      <c r="C4" s="52"/>
      <c r="D4" s="53" t="s">
        <v>38</v>
      </c>
      <c r="E4" s="54"/>
      <c r="F4" s="55" t="s">
        <v>39</v>
      </c>
      <c r="G4" s="56"/>
      <c r="H4" s="57" t="s">
        <v>41</v>
      </c>
    </row>
    <row r="5" spans="2:10" ht="60.75" thickBot="1" x14ac:dyDescent="0.3">
      <c r="B5" s="37" t="s">
        <v>23</v>
      </c>
      <c r="C5" s="38"/>
      <c r="D5" s="39" t="s">
        <v>40</v>
      </c>
      <c r="E5" s="40"/>
      <c r="F5" s="41" t="s">
        <v>49</v>
      </c>
      <c r="G5" s="29"/>
      <c r="H5" s="42" t="s">
        <v>42</v>
      </c>
    </row>
    <row r="6" spans="2:10" x14ac:dyDescent="0.25">
      <c r="B6" s="30" t="s">
        <v>56</v>
      </c>
      <c r="C6" s="31"/>
      <c r="D6" s="32" t="s">
        <v>34</v>
      </c>
      <c r="E6" s="33"/>
      <c r="F6" s="34" t="s">
        <v>29</v>
      </c>
      <c r="G6" s="35"/>
      <c r="H6" s="36" t="s">
        <v>35</v>
      </c>
    </row>
    <row r="7" spans="2:10" ht="45" x14ac:dyDescent="0.25">
      <c r="B7" s="44" t="s">
        <v>6</v>
      </c>
      <c r="C7" s="45"/>
      <c r="D7" s="46" t="s">
        <v>36</v>
      </c>
      <c r="E7" s="47"/>
      <c r="F7" s="48">
        <v>-0.156</v>
      </c>
      <c r="G7" s="49"/>
      <c r="H7" s="50" t="s">
        <v>47</v>
      </c>
    </row>
    <row r="8" spans="2:10" ht="45" x14ac:dyDescent="0.25">
      <c r="B8" s="64" t="s">
        <v>46</v>
      </c>
      <c r="C8" s="65"/>
      <c r="D8" s="66" t="s">
        <v>36</v>
      </c>
      <c r="E8" s="67"/>
      <c r="F8" s="68">
        <v>-0.28499999999999998</v>
      </c>
      <c r="G8" s="69"/>
      <c r="H8" s="70" t="s">
        <v>47</v>
      </c>
    </row>
    <row r="9" spans="2:10" ht="30" x14ac:dyDescent="0.25">
      <c r="B9" s="44" t="s">
        <v>23</v>
      </c>
      <c r="C9" s="45"/>
      <c r="D9" s="46" t="s">
        <v>50</v>
      </c>
      <c r="E9" s="47"/>
      <c r="F9" s="71" t="s">
        <v>51</v>
      </c>
      <c r="G9" s="49"/>
      <c r="H9" s="50" t="s">
        <v>52</v>
      </c>
    </row>
    <row r="10" spans="2:10" x14ac:dyDescent="0.25">
      <c r="B10" s="58" t="s">
        <v>57</v>
      </c>
      <c r="C10" s="59"/>
      <c r="D10" s="60" t="s">
        <v>34</v>
      </c>
      <c r="E10" s="61"/>
      <c r="F10" s="62" t="s">
        <v>29</v>
      </c>
      <c r="G10" s="49"/>
      <c r="H10" s="63" t="s">
        <v>35</v>
      </c>
    </row>
    <row r="11" spans="2:10" ht="30" x14ac:dyDescent="0.25">
      <c r="B11" s="44" t="s">
        <v>54</v>
      </c>
      <c r="C11" s="45"/>
      <c r="D11" s="46" t="s">
        <v>37</v>
      </c>
      <c r="E11" s="47"/>
      <c r="F11" s="48">
        <v>0.249</v>
      </c>
      <c r="G11" s="49"/>
      <c r="H11" s="50" t="s">
        <v>55</v>
      </c>
    </row>
    <row r="12" spans="2:10" ht="30.75" thickBot="1" x14ac:dyDescent="0.3">
      <c r="B12" s="37" t="s">
        <v>54</v>
      </c>
      <c r="C12" s="38"/>
      <c r="D12" s="43" t="s">
        <v>53</v>
      </c>
      <c r="E12" s="40"/>
      <c r="F12" s="41">
        <v>0.52700000000000002</v>
      </c>
      <c r="G12" s="29"/>
      <c r="H12" s="42" t="s">
        <v>55</v>
      </c>
    </row>
    <row r="13" spans="2:10" x14ac:dyDescent="0.25">
      <c r="F13" s="28"/>
    </row>
    <row r="14" spans="2:10" x14ac:dyDescent="0.25">
      <c r="F14" s="28"/>
    </row>
    <row r="15" spans="2:10" x14ac:dyDescent="0.25">
      <c r="F15" s="28"/>
    </row>
    <row r="16" spans="2:10" x14ac:dyDescent="0.25">
      <c r="F16" s="28"/>
    </row>
    <row r="17" spans="6:6" x14ac:dyDescent="0.25">
      <c r="F17" s="28"/>
    </row>
    <row r="18" spans="6:6" x14ac:dyDescent="0.25">
      <c r="F18" s="28"/>
    </row>
    <row r="19" spans="6:6" x14ac:dyDescent="0.25">
      <c r="F19" s="28"/>
    </row>
    <row r="20" spans="6:6" x14ac:dyDescent="0.25">
      <c r="F20" s="28"/>
    </row>
    <row r="21" spans="6:6" x14ac:dyDescent="0.25">
      <c r="F21" s="28"/>
    </row>
    <row r="22" spans="6:6" x14ac:dyDescent="0.25">
      <c r="F22" s="28"/>
    </row>
    <row r="23" spans="6:6" x14ac:dyDescent="0.25">
      <c r="F23" s="28"/>
    </row>
    <row r="24" spans="6:6" x14ac:dyDescent="0.25">
      <c r="F24" s="28"/>
    </row>
    <row r="25" spans="6:6" x14ac:dyDescent="0.25">
      <c r="F25" s="28"/>
    </row>
    <row r="26" spans="6:6" x14ac:dyDescent="0.25">
      <c r="F26" s="28"/>
    </row>
  </sheetData>
  <phoneticPr fontId="3" type="noConversion"/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0C90-5931-45B1-B73B-41C906712B65}">
  <dimension ref="A1:V46"/>
  <sheetViews>
    <sheetView zoomScale="90" zoomScaleNormal="90" workbookViewId="0">
      <selection activeCell="F23" sqref="F23"/>
    </sheetView>
  </sheetViews>
  <sheetFormatPr defaultColWidth="8.7109375" defaultRowHeight="12.75" x14ac:dyDescent="0.2"/>
  <cols>
    <col min="1" max="1" width="20.28515625" style="2" bestFit="1" customWidth="1"/>
    <col min="2" max="2" width="12.5703125" style="2" bestFit="1" customWidth="1"/>
    <col min="3" max="11" width="9.42578125" style="2" bestFit="1" customWidth="1"/>
    <col min="12" max="12" width="11.42578125" style="2" bestFit="1" customWidth="1"/>
    <col min="13" max="16384" width="8.7109375" style="2"/>
  </cols>
  <sheetData>
    <row r="1" spans="1:22" x14ac:dyDescent="0.2">
      <c r="B1" s="72" t="s">
        <v>2</v>
      </c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22" s="20" customFormat="1" x14ac:dyDescent="0.2">
      <c r="A2" s="3" t="s">
        <v>0</v>
      </c>
      <c r="B2" s="19" t="s">
        <v>8</v>
      </c>
      <c r="C2" s="19" t="s">
        <v>9</v>
      </c>
      <c r="D2" s="19" t="s">
        <v>10</v>
      </c>
      <c r="E2" s="19" t="s">
        <v>11</v>
      </c>
      <c r="F2" s="19" t="s">
        <v>12</v>
      </c>
      <c r="G2" s="19" t="s">
        <v>13</v>
      </c>
      <c r="H2" s="19" t="s">
        <v>14</v>
      </c>
      <c r="I2" s="19" t="s">
        <v>15</v>
      </c>
      <c r="J2" s="19" t="s">
        <v>16</v>
      </c>
      <c r="K2" s="19" t="s">
        <v>17</v>
      </c>
      <c r="L2" s="19" t="s">
        <v>1</v>
      </c>
    </row>
    <row r="3" spans="1:22" x14ac:dyDescent="0.2">
      <c r="A3" s="4" t="s">
        <v>6</v>
      </c>
      <c r="B3" s="13">
        <v>700620</v>
      </c>
      <c r="C3" s="13">
        <v>701710</v>
      </c>
      <c r="D3" s="13">
        <v>702314</v>
      </c>
      <c r="E3" s="13">
        <v>703466</v>
      </c>
      <c r="F3" s="13">
        <v>704497</v>
      </c>
      <c r="G3" s="13">
        <v>705705</v>
      </c>
      <c r="H3" s="13">
        <v>706568</v>
      </c>
      <c r="I3" s="13">
        <v>708807</v>
      </c>
      <c r="J3" s="13">
        <v>709759</v>
      </c>
      <c r="K3" s="13">
        <v>711353</v>
      </c>
      <c r="L3" s="7">
        <f>AVERAGE(B3:K3)</f>
        <v>705479.9</v>
      </c>
      <c r="P3" s="23"/>
      <c r="Q3" s="23"/>
      <c r="R3" s="23"/>
    </row>
    <row r="4" spans="1:22" x14ac:dyDescent="0.2">
      <c r="A4" s="4" t="s">
        <v>7</v>
      </c>
      <c r="B4" s="13">
        <v>73510</v>
      </c>
      <c r="C4" s="13">
        <v>73630</v>
      </c>
      <c r="D4" s="13">
        <v>73617</v>
      </c>
      <c r="E4" s="13">
        <v>73642</v>
      </c>
      <c r="F4" s="13">
        <v>73769</v>
      </c>
      <c r="G4" s="13">
        <v>73798</v>
      </c>
      <c r="H4" s="13">
        <v>73951</v>
      </c>
      <c r="I4" s="13">
        <v>74292</v>
      </c>
      <c r="J4" s="13">
        <v>74358</v>
      </c>
      <c r="K4" s="13">
        <v>74254</v>
      </c>
      <c r="L4" s="7">
        <f t="shared" ref="L4:L10" si="0">AVERAGE(B4:K4)</f>
        <v>73882.100000000006</v>
      </c>
      <c r="P4" s="23"/>
      <c r="Q4" s="23"/>
      <c r="R4" s="23"/>
    </row>
    <row r="5" spans="1:22" x14ac:dyDescent="0.2">
      <c r="A5" s="4" t="s">
        <v>20</v>
      </c>
      <c r="B5" s="13">
        <v>3021</v>
      </c>
      <c r="C5" s="13">
        <v>3218</v>
      </c>
      <c r="D5" s="13">
        <v>3440</v>
      </c>
      <c r="E5" s="13">
        <v>3447</v>
      </c>
      <c r="F5" s="13">
        <v>3401</v>
      </c>
      <c r="G5" s="13">
        <v>3306</v>
      </c>
      <c r="H5" s="13">
        <v>3463</v>
      </c>
      <c r="I5" s="13">
        <v>3673</v>
      </c>
      <c r="J5" s="13">
        <v>3769</v>
      </c>
      <c r="K5" s="13">
        <v>3650</v>
      </c>
      <c r="L5" s="7">
        <f t="shared" si="0"/>
        <v>3438.8</v>
      </c>
      <c r="P5" s="23"/>
      <c r="Q5" s="23"/>
      <c r="R5" s="23"/>
    </row>
    <row r="6" spans="1:22" x14ac:dyDescent="0.2">
      <c r="A6" s="4" t="s">
        <v>21</v>
      </c>
      <c r="B6" s="13">
        <v>613</v>
      </c>
      <c r="C6" s="13">
        <v>604</v>
      </c>
      <c r="D6" s="13">
        <v>600</v>
      </c>
      <c r="E6" s="13">
        <v>599</v>
      </c>
      <c r="F6" s="13">
        <v>598</v>
      </c>
      <c r="G6" s="13">
        <v>601</v>
      </c>
      <c r="H6" s="13">
        <v>598</v>
      </c>
      <c r="I6" s="13">
        <v>595</v>
      </c>
      <c r="J6" s="13">
        <v>591</v>
      </c>
      <c r="K6" s="13">
        <v>590</v>
      </c>
      <c r="L6" s="7">
        <f t="shared" si="0"/>
        <v>598.9</v>
      </c>
      <c r="P6" s="23"/>
      <c r="Q6" s="23"/>
      <c r="R6" s="23"/>
    </row>
    <row r="7" spans="1:22" x14ac:dyDescent="0.2">
      <c r="A7" s="4" t="s">
        <v>22</v>
      </c>
      <c r="B7" s="13">
        <v>768</v>
      </c>
      <c r="C7" s="13">
        <v>769</v>
      </c>
      <c r="D7" s="13">
        <v>769</v>
      </c>
      <c r="E7" s="13">
        <v>769</v>
      </c>
      <c r="F7" s="13">
        <v>768</v>
      </c>
      <c r="G7" s="13">
        <v>768</v>
      </c>
      <c r="H7" s="13">
        <v>761</v>
      </c>
      <c r="I7" s="13">
        <v>771</v>
      </c>
      <c r="J7" s="13">
        <v>764</v>
      </c>
      <c r="K7" s="13">
        <v>766</v>
      </c>
      <c r="L7" s="7">
        <f t="shared" si="0"/>
        <v>767.3</v>
      </c>
      <c r="P7" s="23"/>
      <c r="Q7" s="23"/>
      <c r="R7" s="23"/>
    </row>
    <row r="8" spans="1:22" x14ac:dyDescent="0.2">
      <c r="A8" s="4" t="s">
        <v>23</v>
      </c>
      <c r="B8" s="13">
        <v>214</v>
      </c>
      <c r="C8" s="13">
        <v>227</v>
      </c>
      <c r="D8" s="13">
        <v>219</v>
      </c>
      <c r="E8" s="13">
        <v>210</v>
      </c>
      <c r="F8" s="13">
        <v>209</v>
      </c>
      <c r="G8" s="13">
        <v>220</v>
      </c>
      <c r="H8" s="13">
        <v>214</v>
      </c>
      <c r="I8" s="13">
        <v>213</v>
      </c>
      <c r="J8" s="13">
        <v>219</v>
      </c>
      <c r="K8" s="13">
        <v>217</v>
      </c>
      <c r="L8" s="7">
        <f t="shared" si="0"/>
        <v>216.2</v>
      </c>
      <c r="P8" s="23"/>
      <c r="Q8" s="23"/>
      <c r="R8" s="23"/>
    </row>
    <row r="9" spans="1:22" x14ac:dyDescent="0.2">
      <c r="A9" s="4" t="s">
        <v>24</v>
      </c>
      <c r="B9" s="13">
        <v>7053</v>
      </c>
      <c r="C9" s="13">
        <v>7059</v>
      </c>
      <c r="D9" s="13">
        <v>7068</v>
      </c>
      <c r="E9" s="13">
        <v>7061</v>
      </c>
      <c r="F9" s="13">
        <v>7079</v>
      </c>
      <c r="G9" s="13">
        <v>7080</v>
      </c>
      <c r="H9" s="13">
        <v>7084</v>
      </c>
      <c r="I9" s="13">
        <v>7090</v>
      </c>
      <c r="J9" s="13">
        <v>7117</v>
      </c>
      <c r="K9" s="13">
        <v>7105</v>
      </c>
      <c r="L9" s="7">
        <f t="shared" si="0"/>
        <v>7079.6</v>
      </c>
      <c r="P9" s="23"/>
      <c r="Q9" s="23"/>
      <c r="R9" s="23"/>
    </row>
    <row r="10" spans="1:22" x14ac:dyDescent="0.2">
      <c r="A10" s="4" t="s">
        <v>25</v>
      </c>
      <c r="B10" s="13">
        <v>1873</v>
      </c>
      <c r="C10" s="13">
        <v>1884</v>
      </c>
      <c r="D10" s="13">
        <v>1891</v>
      </c>
      <c r="E10" s="13">
        <v>1894</v>
      </c>
      <c r="F10" s="13">
        <v>1893</v>
      </c>
      <c r="G10" s="13">
        <v>1898</v>
      </c>
      <c r="H10" s="13">
        <v>1896</v>
      </c>
      <c r="I10" s="13">
        <v>1899</v>
      </c>
      <c r="J10" s="13">
        <v>1924</v>
      </c>
      <c r="K10" s="13">
        <v>1901</v>
      </c>
      <c r="L10" s="7">
        <f t="shared" si="0"/>
        <v>1895.3</v>
      </c>
      <c r="P10" s="23"/>
      <c r="Q10" s="23"/>
      <c r="R10" s="23"/>
    </row>
    <row r="13" spans="1:22" x14ac:dyDescent="0.2">
      <c r="B13" s="72" t="s">
        <v>3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Q13" s="23"/>
      <c r="R13" s="23"/>
    </row>
    <row r="14" spans="1:22" x14ac:dyDescent="0.2">
      <c r="A14" s="3" t="s">
        <v>0</v>
      </c>
      <c r="B14" s="19" t="s">
        <v>8</v>
      </c>
      <c r="C14" s="19" t="s">
        <v>9</v>
      </c>
      <c r="D14" s="19" t="s">
        <v>10</v>
      </c>
      <c r="E14" s="19" t="s">
        <v>11</v>
      </c>
      <c r="F14" s="19" t="s">
        <v>12</v>
      </c>
      <c r="G14" s="19" t="s">
        <v>13</v>
      </c>
      <c r="H14" s="19" t="s">
        <v>14</v>
      </c>
      <c r="I14" s="19" t="s">
        <v>15</v>
      </c>
      <c r="J14" s="19" t="s">
        <v>16</v>
      </c>
      <c r="K14" s="19" t="s">
        <v>17</v>
      </c>
      <c r="L14" s="19" t="s">
        <v>1</v>
      </c>
      <c r="Q14" s="23"/>
      <c r="R14" s="23"/>
    </row>
    <row r="15" spans="1:22" x14ac:dyDescent="0.2">
      <c r="A15" s="4" t="s">
        <v>6</v>
      </c>
      <c r="B15" s="5">
        <v>699871.51</v>
      </c>
      <c r="C15" s="5">
        <v>700772.321</v>
      </c>
      <c r="D15" s="6">
        <v>702201.53300000005</v>
      </c>
      <c r="E15" s="5">
        <v>703106.34299999999</v>
      </c>
      <c r="F15" s="5">
        <v>704158.85400000005</v>
      </c>
      <c r="G15" s="5">
        <v>705552.44299999997</v>
      </c>
      <c r="H15" s="5">
        <v>706810.63500000001</v>
      </c>
      <c r="I15" s="5">
        <v>708554.00899999996</v>
      </c>
      <c r="J15" s="5">
        <v>709545.74699999997</v>
      </c>
      <c r="K15" s="5">
        <v>710434.66200000001</v>
      </c>
      <c r="L15" s="7">
        <f>AVERAGE(B15:K15)</f>
        <v>705100.80570000003</v>
      </c>
      <c r="O15" s="23"/>
      <c r="P15" s="23"/>
      <c r="Q15" s="23"/>
      <c r="R15" s="23"/>
      <c r="U15" s="23"/>
      <c r="V15" s="23"/>
    </row>
    <row r="16" spans="1:22" x14ac:dyDescent="0.2">
      <c r="A16" s="4" t="s">
        <v>7</v>
      </c>
      <c r="B16" s="5">
        <v>73538.733999999997</v>
      </c>
      <c r="C16" s="5">
        <v>73593.479000000007</v>
      </c>
      <c r="D16" s="6">
        <v>73595.441000000006</v>
      </c>
      <c r="E16" s="5">
        <v>73607.578999999998</v>
      </c>
      <c r="F16" s="5">
        <v>73660.479999999996</v>
      </c>
      <c r="G16" s="5">
        <v>73697.929999999993</v>
      </c>
      <c r="H16" s="5">
        <v>73799.755000000005</v>
      </c>
      <c r="I16" s="5">
        <v>73936.936000000002</v>
      </c>
      <c r="J16" s="5">
        <v>73959.995999999999</v>
      </c>
      <c r="K16" s="5">
        <v>73959.210999999996</v>
      </c>
      <c r="L16" s="7">
        <f t="shared" ref="L16:L22" si="1">AVERAGE(B16:K16)</f>
        <v>73734.954100000003</v>
      </c>
      <c r="O16" s="23"/>
      <c r="P16" s="23"/>
      <c r="Q16" s="23"/>
      <c r="R16" s="23"/>
      <c r="U16" s="23"/>
      <c r="V16" s="23"/>
    </row>
    <row r="17" spans="1:22" x14ac:dyDescent="0.2">
      <c r="A17" s="4" t="s">
        <v>20</v>
      </c>
      <c r="B17" s="5">
        <v>3054.056</v>
      </c>
      <c r="C17" s="5">
        <v>3027.4879999999998</v>
      </c>
      <c r="D17" s="6">
        <v>3019.761</v>
      </c>
      <c r="E17" s="5">
        <v>3017.0369999999998</v>
      </c>
      <c r="F17" s="5">
        <v>2990.9119999999998</v>
      </c>
      <c r="G17" s="5">
        <v>3007.5369999999998</v>
      </c>
      <c r="H17" s="5">
        <v>3003.596</v>
      </c>
      <c r="I17" s="5">
        <v>3010.1729999999998</v>
      </c>
      <c r="J17" s="5">
        <v>3001.989</v>
      </c>
      <c r="K17" s="5">
        <v>3012.6880000000001</v>
      </c>
      <c r="L17" s="7">
        <f t="shared" si="1"/>
        <v>3014.5237000000002</v>
      </c>
      <c r="O17" s="23"/>
      <c r="P17" s="23"/>
      <c r="Q17" s="23"/>
      <c r="R17" s="23"/>
      <c r="U17" s="23"/>
      <c r="V17" s="23"/>
    </row>
    <row r="18" spans="1:22" x14ac:dyDescent="0.2">
      <c r="A18" s="4" t="s">
        <v>21</v>
      </c>
      <c r="B18" s="5">
        <v>616.88199999999995</v>
      </c>
      <c r="C18" s="5">
        <v>616.93799999999999</v>
      </c>
      <c r="D18" s="6">
        <v>616.96699999999998</v>
      </c>
      <c r="E18" s="5">
        <v>616.971</v>
      </c>
      <c r="F18" s="5">
        <v>616.95299999999997</v>
      </c>
      <c r="G18" s="5">
        <v>616.91300000000001</v>
      </c>
      <c r="H18" s="5">
        <v>616.85799999999995</v>
      </c>
      <c r="I18" s="5">
        <v>616.78800000000001</v>
      </c>
      <c r="J18" s="5">
        <v>616.70299999999997</v>
      </c>
      <c r="K18" s="5">
        <v>616.60599999999999</v>
      </c>
      <c r="L18" s="7">
        <f t="shared" si="1"/>
        <v>616.85789999999997</v>
      </c>
      <c r="O18" s="23"/>
      <c r="P18" s="23"/>
      <c r="Q18" s="23"/>
      <c r="R18" s="23"/>
      <c r="U18" s="23"/>
      <c r="V18" s="23"/>
    </row>
    <row r="19" spans="1:22" x14ac:dyDescent="0.2">
      <c r="A19" s="4" t="s">
        <v>22</v>
      </c>
      <c r="B19" s="5">
        <v>770.32399999999996</v>
      </c>
      <c r="C19" s="5">
        <v>770.64800000000002</v>
      </c>
      <c r="D19" s="5">
        <v>770.96900000000005</v>
      </c>
      <c r="E19" s="5">
        <v>771.28800000000001</v>
      </c>
      <c r="F19" s="5">
        <v>771.60299999999995</v>
      </c>
      <c r="G19" s="5">
        <v>771.91300000000001</v>
      </c>
      <c r="H19" s="5">
        <v>772.21600000000001</v>
      </c>
      <c r="I19" s="5">
        <v>772.51199999999994</v>
      </c>
      <c r="J19" s="5">
        <v>772.80100000000004</v>
      </c>
      <c r="K19" s="5">
        <v>773.08100000000002</v>
      </c>
      <c r="L19" s="7">
        <f t="shared" si="1"/>
        <v>771.7355</v>
      </c>
      <c r="O19" s="23"/>
      <c r="P19" s="23"/>
      <c r="Q19" s="23"/>
      <c r="R19" s="23"/>
      <c r="U19" s="23"/>
      <c r="V19" s="23"/>
    </row>
    <row r="20" spans="1:22" x14ac:dyDescent="0.2">
      <c r="A20" s="4" t="s">
        <v>23</v>
      </c>
      <c r="B20" s="5">
        <v>214.167</v>
      </c>
      <c r="C20" s="5">
        <v>213.36</v>
      </c>
      <c r="D20" s="5">
        <v>212.57300000000001</v>
      </c>
      <c r="E20" s="5">
        <v>211.81399999999999</v>
      </c>
      <c r="F20" s="5">
        <v>211.07400000000001</v>
      </c>
      <c r="G20" s="5">
        <v>210.36099999999999</v>
      </c>
      <c r="H20" s="5">
        <v>209.67</v>
      </c>
      <c r="I20" s="5">
        <v>208.989</v>
      </c>
      <c r="J20" s="5">
        <v>208.34</v>
      </c>
      <c r="K20" s="5">
        <v>207.708</v>
      </c>
      <c r="L20" s="7">
        <f t="shared" si="1"/>
        <v>210.8056</v>
      </c>
      <c r="O20" s="23"/>
      <c r="P20" s="23"/>
      <c r="Q20" s="23"/>
      <c r="R20" s="23"/>
      <c r="U20" s="23"/>
      <c r="V20" s="23"/>
    </row>
    <row r="21" spans="1:22" x14ac:dyDescent="0.2">
      <c r="A21" s="4" t="s">
        <v>24</v>
      </c>
      <c r="B21" s="5">
        <v>7077.1329999999998</v>
      </c>
      <c r="C21" s="5">
        <v>7083.0959999999995</v>
      </c>
      <c r="D21" s="5">
        <v>7088.8680000000004</v>
      </c>
      <c r="E21" s="5">
        <v>7094.8310000000001</v>
      </c>
      <c r="F21" s="5">
        <v>7100.6030000000001</v>
      </c>
      <c r="G21" s="5">
        <v>7106.5659999999998</v>
      </c>
      <c r="H21" s="5">
        <v>7112.53</v>
      </c>
      <c r="I21" s="5">
        <v>7117.9170000000004</v>
      </c>
      <c r="J21" s="5">
        <v>7123.8810000000003</v>
      </c>
      <c r="K21" s="5">
        <v>7129.652</v>
      </c>
      <c r="L21" s="7">
        <f t="shared" si="1"/>
        <v>7103.5077000000001</v>
      </c>
      <c r="O21" s="23"/>
      <c r="P21" s="23"/>
      <c r="Q21" s="23"/>
      <c r="R21" s="23"/>
      <c r="U21" s="23"/>
      <c r="V21" s="23"/>
    </row>
    <row r="22" spans="1:22" x14ac:dyDescent="0.2">
      <c r="A22" s="4" t="s">
        <v>25</v>
      </c>
      <c r="B22" s="8">
        <v>1878.3869999999999</v>
      </c>
      <c r="C22" s="8">
        <v>1879.5940000000001</v>
      </c>
      <c r="D22" s="9">
        <v>1880.761</v>
      </c>
      <c r="E22" s="8">
        <v>1881.9680000000001</v>
      </c>
      <c r="F22" s="8">
        <v>1883.135</v>
      </c>
      <c r="G22" s="8">
        <v>1884.3420000000001</v>
      </c>
      <c r="H22" s="8">
        <v>1885.548</v>
      </c>
      <c r="I22" s="8">
        <v>1886.6379999999999</v>
      </c>
      <c r="J22" s="8">
        <v>1887.845</v>
      </c>
      <c r="K22" s="8">
        <v>1889.0119999999999</v>
      </c>
      <c r="L22" s="7">
        <f t="shared" si="1"/>
        <v>1883.723</v>
      </c>
      <c r="O22" s="23"/>
      <c r="P22" s="23"/>
      <c r="Q22" s="23"/>
      <c r="U22" s="23"/>
      <c r="V22" s="23"/>
    </row>
    <row r="23" spans="1:22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O23" s="23"/>
      <c r="P23" s="23"/>
      <c r="Q23" s="23"/>
      <c r="U23" s="23"/>
      <c r="V23" s="23"/>
    </row>
    <row r="24" spans="1:22" x14ac:dyDescent="0.2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O24" s="23"/>
      <c r="P24" s="23"/>
      <c r="Q24" s="23"/>
      <c r="U24" s="23"/>
      <c r="V24" s="23"/>
    </row>
    <row r="25" spans="1:22" x14ac:dyDescent="0.2">
      <c r="B25" s="72" t="s">
        <v>4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N25" s="14" t="s">
        <v>18</v>
      </c>
      <c r="O25" s="4"/>
      <c r="P25" s="4"/>
      <c r="Q25" s="4"/>
    </row>
    <row r="26" spans="1:22" x14ac:dyDescent="0.2">
      <c r="A26" s="3" t="s">
        <v>0</v>
      </c>
      <c r="B26" s="19" t="s">
        <v>8</v>
      </c>
      <c r="C26" s="19" t="s">
        <v>9</v>
      </c>
      <c r="D26" s="19" t="s">
        <v>10</v>
      </c>
      <c r="E26" s="19" t="s">
        <v>11</v>
      </c>
      <c r="F26" s="19" t="s">
        <v>12</v>
      </c>
      <c r="G26" s="19" t="s">
        <v>13</v>
      </c>
      <c r="H26" s="19" t="s">
        <v>14</v>
      </c>
      <c r="I26" s="19" t="s">
        <v>15</v>
      </c>
      <c r="J26" s="19" t="s">
        <v>16</v>
      </c>
      <c r="K26" s="19" t="s">
        <v>17</v>
      </c>
      <c r="L26" s="19" t="s">
        <v>1</v>
      </c>
      <c r="N26" s="14" t="s">
        <v>19</v>
      </c>
      <c r="O26" s="4"/>
      <c r="P26" s="4"/>
      <c r="Q26" s="4"/>
    </row>
    <row r="27" spans="1:22" x14ac:dyDescent="0.2">
      <c r="A27" s="4" t="s">
        <v>6</v>
      </c>
      <c r="B27" s="11">
        <f>+Customers!B15/Customers!B3-1</f>
        <v>-1.068325197682074E-3</v>
      </c>
      <c r="C27" s="11">
        <f>+Customers!C15/Customers!C3-1</f>
        <v>-1.336277094526217E-3</v>
      </c>
      <c r="D27" s="11">
        <f>+Customers!D15/Customers!D3-1</f>
        <v>-1.6013777313272914E-4</v>
      </c>
      <c r="E27" s="11">
        <f>+Customers!E15/Customers!E3-1</f>
        <v>-5.1126422598957166E-4</v>
      </c>
      <c r="F27" s="11">
        <f>+Customers!F15/Customers!F3-1</f>
        <v>-4.7998217167699586E-4</v>
      </c>
      <c r="G27" s="11">
        <f>+Customers!G15/Customers!G3-1</f>
        <v>-2.1617673107043878E-4</v>
      </c>
      <c r="H27" s="11">
        <f>+Customers!H15/Customers!H3-1</f>
        <v>3.4339936142036009E-4</v>
      </c>
      <c r="I27" s="11">
        <f>+Customers!I15/Customers!I3-1</f>
        <v>-3.5692508680085222E-4</v>
      </c>
      <c r="J27" s="11">
        <f>+Customers!J15/Customers!J3-1</f>
        <v>-3.0045832458625021E-4</v>
      </c>
      <c r="K27" s="11">
        <f>+Customers!K15/Customers!K3-1</f>
        <v>-1.2909736797341864E-3</v>
      </c>
      <c r="L27" s="12">
        <f>+Customers!L15/Customers!L3-1</f>
        <v>-5.373566277366848E-4</v>
      </c>
      <c r="N27" s="4"/>
      <c r="O27" s="4"/>
      <c r="P27" s="4"/>
      <c r="Q27" s="4"/>
    </row>
    <row r="28" spans="1:22" x14ac:dyDescent="0.2">
      <c r="A28" s="4" t="s">
        <v>7</v>
      </c>
      <c r="B28" s="11">
        <f>+Customers!B16/Customers!B4-1</f>
        <v>3.9088559379663046E-4</v>
      </c>
      <c r="C28" s="11">
        <f>+Customers!C16/Customers!C4-1</f>
        <v>-4.9600706233865477E-4</v>
      </c>
      <c r="D28" s="11">
        <f>+Customers!D16/Customers!D4-1</f>
        <v>-2.928535528478049E-4</v>
      </c>
      <c r="E28" s="11">
        <f>+Customers!E16/Customers!E4-1</f>
        <v>-4.6740990195814902E-4</v>
      </c>
      <c r="F28" s="11">
        <f>+Customers!F16/Customers!F4-1</f>
        <v>-1.4710786373680618E-3</v>
      </c>
      <c r="G28" s="11">
        <f>+Customers!G16/Customers!G4-1</f>
        <v>-1.3559988075558804E-3</v>
      </c>
      <c r="H28" s="11">
        <f>+Customers!H16/Customers!H4-1</f>
        <v>-2.0452056091194715E-3</v>
      </c>
      <c r="I28" s="11">
        <f>+Customers!I16/Customers!I4-1</f>
        <v>-4.7793032897216481E-3</v>
      </c>
      <c r="J28" s="11">
        <f>+Customers!J16/Customers!J4-1</f>
        <v>-5.3525377229081128E-3</v>
      </c>
      <c r="K28" s="11">
        <f>+Customers!K16/Customers!K4-1</f>
        <v>-3.9700083497186123E-3</v>
      </c>
      <c r="L28" s="12">
        <f>+Customers!L16/Customers!L4-1</f>
        <v>-1.9916312611579778E-3</v>
      </c>
      <c r="N28" s="14"/>
      <c r="O28" s="4"/>
      <c r="P28" s="4"/>
      <c r="Q28" s="4"/>
    </row>
    <row r="29" spans="1:22" x14ac:dyDescent="0.2">
      <c r="A29" s="4" t="s">
        <v>20</v>
      </c>
      <c r="B29" s="11">
        <f>+Customers!B17/Customers!B5-1</f>
        <v>1.0942072161535865E-2</v>
      </c>
      <c r="C29" s="22">
        <f>+Customers!C17/Customers!C5-1</f>
        <v>-5.9201988812927375E-2</v>
      </c>
      <c r="D29" s="22">
        <f>+Customers!D17/Customers!D5-1</f>
        <v>-0.12216250000000006</v>
      </c>
      <c r="E29" s="22">
        <f>+Customers!E17/Customers!E5-1</f>
        <v>-0.12473542210617938</v>
      </c>
      <c r="F29" s="22">
        <f>+Customers!F17/Customers!F5-1</f>
        <v>-0.12057865333725382</v>
      </c>
      <c r="G29" s="22">
        <f>+Customers!G17/Customers!G5-1</f>
        <v>-9.027918935269208E-2</v>
      </c>
      <c r="H29" s="22">
        <f>+Customers!H17/Customers!H5-1</f>
        <v>-0.13266069881605547</v>
      </c>
      <c r="I29" s="22">
        <f>+Customers!I17/Customers!I5-1</f>
        <v>-0.1804592975769127</v>
      </c>
      <c r="J29" s="22">
        <f>+Customers!J17/Customers!J5-1</f>
        <v>-0.20350517378615018</v>
      </c>
      <c r="K29" s="22">
        <f>+Customers!K17/Customers!K5-1</f>
        <v>-0.17460602739726028</v>
      </c>
      <c r="L29" s="12">
        <f>+Customers!L17/Customers!L5-1</f>
        <v>-0.12337917296731415</v>
      </c>
      <c r="N29" s="14"/>
      <c r="O29" s="4"/>
      <c r="P29" s="4"/>
      <c r="Q29" s="4"/>
    </row>
    <row r="30" spans="1:22" x14ac:dyDescent="0.2">
      <c r="A30" s="4" t="s">
        <v>21</v>
      </c>
      <c r="B30" s="11">
        <f>+Customers!B18/Customers!B6-1</f>
        <v>6.3327895595430839E-3</v>
      </c>
      <c r="C30" s="11">
        <f>+Customers!C18/Customers!C6-1</f>
        <v>2.1420529801324584E-2</v>
      </c>
      <c r="D30" s="11">
        <f>+Customers!D18/Customers!D6-1</f>
        <v>2.8278333333333405E-2</v>
      </c>
      <c r="E30" s="22">
        <f>+Customers!E18/Customers!E6-1</f>
        <v>3.0001669449081891E-2</v>
      </c>
      <c r="F30" s="22">
        <f>+Customers!F18/Customers!F6-1</f>
        <v>3.1693979933110406E-2</v>
      </c>
      <c r="G30" s="11">
        <f>+Customers!G18/Customers!G6-1</f>
        <v>2.647753743760406E-2</v>
      </c>
      <c r="H30" s="22">
        <f>+Customers!H18/Customers!H6-1</f>
        <v>3.1535117056856077E-2</v>
      </c>
      <c r="I30" s="22">
        <f>+Customers!I18/Customers!I6-1</f>
        <v>3.6618487394957988E-2</v>
      </c>
      <c r="J30" s="22">
        <f>+Customers!J18/Customers!J6-1</f>
        <v>4.3490693739424602E-2</v>
      </c>
      <c r="K30" s="22">
        <f>+Customers!K18/Customers!K6-1</f>
        <v>4.5094915254237256E-2</v>
      </c>
      <c r="L30" s="12">
        <f>+Customers!L18/Customers!L6-1</f>
        <v>2.9984805476707344E-2</v>
      </c>
      <c r="N30" s="14"/>
      <c r="O30" s="4"/>
      <c r="P30" s="4"/>
      <c r="Q30" s="4"/>
    </row>
    <row r="31" spans="1:22" x14ac:dyDescent="0.2">
      <c r="A31" s="4" t="s">
        <v>22</v>
      </c>
      <c r="B31" s="11">
        <f>+Customers!B19/Customers!B7-1</f>
        <v>3.0260416666665346E-3</v>
      </c>
      <c r="C31" s="11">
        <f>+Customers!C19/Customers!C7-1</f>
        <v>2.143042912873927E-3</v>
      </c>
      <c r="D31" s="11">
        <f>+Customers!D19/Customers!D7-1</f>
        <v>2.5604681404423069E-3</v>
      </c>
      <c r="E31" s="11">
        <f>+Customers!E19/Customers!E7-1</f>
        <v>2.9752925877764014E-3</v>
      </c>
      <c r="F31" s="11">
        <f>+Customers!F19/Customers!F7-1</f>
        <v>4.6914062499998632E-3</v>
      </c>
      <c r="G31" s="11">
        <f>+Customers!G19/Customers!G7-1</f>
        <v>5.0950520833332735E-3</v>
      </c>
      <c r="H31" s="11">
        <f>+Customers!H19/Customers!H7-1</f>
        <v>1.4738501971090612E-2</v>
      </c>
      <c r="I31" s="11">
        <f>+Customers!I19/Customers!I7-1</f>
        <v>1.9610894941632928E-3</v>
      </c>
      <c r="J31" s="11">
        <f>+Customers!J19/Customers!J7-1</f>
        <v>1.1519633507853566E-2</v>
      </c>
      <c r="K31" s="11">
        <f>+Customers!K19/Customers!K7-1</f>
        <v>9.2441253263708667E-3</v>
      </c>
      <c r="L31" s="12">
        <f>+Customers!L19/Customers!L7-1</f>
        <v>5.7806594552327617E-3</v>
      </c>
      <c r="N31" s="4"/>
      <c r="O31" s="4"/>
      <c r="P31" s="4"/>
      <c r="Q31" s="4"/>
    </row>
    <row r="32" spans="1:22" x14ac:dyDescent="0.2">
      <c r="A32" s="4" t="s">
        <v>23</v>
      </c>
      <c r="B32" s="11">
        <f>+Customers!B20/Customers!B8-1</f>
        <v>7.8037383177576025E-4</v>
      </c>
      <c r="C32" s="22">
        <f>+Customers!C20/Customers!C8-1</f>
        <v>-6.0088105726872176E-2</v>
      </c>
      <c r="D32" s="11">
        <f>+Customers!D20/Customers!D8-1</f>
        <v>-2.9347031963470327E-2</v>
      </c>
      <c r="E32" s="11">
        <f>+Customers!E20/Customers!E8-1</f>
        <v>8.6380952380951115E-3</v>
      </c>
      <c r="F32" s="11">
        <f>+Customers!F20/Customers!F8-1</f>
        <v>9.9234449760765564E-3</v>
      </c>
      <c r="G32" s="22">
        <f>+Customers!G20/Customers!G8-1</f>
        <v>-4.3813636363636443E-2</v>
      </c>
      <c r="H32" s="11">
        <f>+Customers!H20/Customers!H8-1</f>
        <v>-2.023364485981316E-2</v>
      </c>
      <c r="I32" s="11">
        <f>+Customers!I20/Customers!I8-1</f>
        <v>-1.8830985915492926E-2</v>
      </c>
      <c r="J32" s="22">
        <f>+Customers!J20/Customers!J8-1</f>
        <v>-4.8675799086758009E-2</v>
      </c>
      <c r="K32" s="22">
        <f>+Customers!K20/Customers!K8-1</f>
        <v>-4.2820276497695819E-2</v>
      </c>
      <c r="L32" s="12">
        <f>+Customers!L20/Customers!L8-1</f>
        <v>-2.495097132284918E-2</v>
      </c>
      <c r="N32" s="4"/>
      <c r="O32" s="4"/>
      <c r="P32" s="4"/>
      <c r="Q32" s="4"/>
    </row>
    <row r="33" spans="1:17" x14ac:dyDescent="0.2">
      <c r="A33" s="4" t="s">
        <v>24</v>
      </c>
      <c r="B33" s="11">
        <f>+Customers!B21/Customers!B9-1</f>
        <v>3.421664539912106E-3</v>
      </c>
      <c r="C33" s="11">
        <f>+Customers!C21/Customers!C9-1</f>
        <v>3.4135146621334655E-3</v>
      </c>
      <c r="D33" s="11">
        <f>+Customers!D21/Customers!D9-1</f>
        <v>2.9524617996605773E-3</v>
      </c>
      <c r="E33" s="11">
        <f>+Customers!E21/Customers!E9-1</f>
        <v>4.7912476986262664E-3</v>
      </c>
      <c r="F33" s="11">
        <f>+Customers!F21/Customers!F9-1</f>
        <v>3.0517022178273567E-3</v>
      </c>
      <c r="G33" s="11">
        <f>+Customers!G21/Customers!G9-1</f>
        <v>3.7522598870056711E-3</v>
      </c>
      <c r="H33" s="11">
        <f>+Customers!H21/Customers!H9-1</f>
        <v>4.0273856578203482E-3</v>
      </c>
      <c r="I33" s="11">
        <f>+Customers!I21/Customers!I9-1</f>
        <v>3.9375176304654591E-3</v>
      </c>
      <c r="J33" s="11">
        <f>+Customers!J21/Customers!J9-1</f>
        <v>9.6683996065771716E-4</v>
      </c>
      <c r="K33" s="11">
        <f>+Customers!K21/Customers!K9-1</f>
        <v>3.4696692470090884E-3</v>
      </c>
      <c r="L33" s="12">
        <f>+Customers!L21/Customers!L9-1</f>
        <v>3.3769845753996997E-3</v>
      </c>
      <c r="N33" s="4"/>
      <c r="O33" s="4"/>
      <c r="P33" s="4"/>
      <c r="Q33" s="4"/>
    </row>
    <row r="34" spans="1:17" x14ac:dyDescent="0.2">
      <c r="A34" s="4" t="s">
        <v>25</v>
      </c>
      <c r="B34" s="11">
        <f>+Customers!B22/Customers!B10-1</f>
        <v>2.8761345435130981E-3</v>
      </c>
      <c r="C34" s="11">
        <f>+Customers!C22/Customers!C10-1</f>
        <v>-2.3386411889596559E-3</v>
      </c>
      <c r="D34" s="11">
        <f>+Customers!D22/Customers!D10-1</f>
        <v>-5.414595452141735E-3</v>
      </c>
      <c r="E34" s="11">
        <f>+Customers!E22/Customers!E10-1</f>
        <v>-6.3526927138330969E-3</v>
      </c>
      <c r="F34" s="11">
        <f>+Customers!F22/Customers!F10-1</f>
        <v>-5.2113048071843471E-3</v>
      </c>
      <c r="G34" s="11">
        <f>+Customers!G22/Customers!G10-1</f>
        <v>-7.1959957850368239E-3</v>
      </c>
      <c r="H34" s="11">
        <f>+Customers!H22/Customers!H10-1</f>
        <v>-5.5126582278480774E-3</v>
      </c>
      <c r="I34" s="11">
        <f>+Customers!I22/Customers!I10-1</f>
        <v>-6.5097419694576386E-3</v>
      </c>
      <c r="J34" s="11">
        <f>+Customers!J22/Customers!J10-1</f>
        <v>-1.8791580041579992E-2</v>
      </c>
      <c r="K34" s="11">
        <f>+Customers!K22/Customers!K10-1</f>
        <v>-6.3061546554444847E-3</v>
      </c>
      <c r="L34" s="12">
        <f>+Customers!L22/Customers!L10-1</f>
        <v>-6.1082678203978613E-3</v>
      </c>
      <c r="N34" s="4"/>
      <c r="O34" s="4"/>
      <c r="P34" s="4"/>
      <c r="Q34" s="4"/>
    </row>
    <row r="37" spans="1:17" x14ac:dyDescent="0.2">
      <c r="B37" s="72" t="s">
        <v>5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</row>
    <row r="38" spans="1:17" x14ac:dyDescent="0.2">
      <c r="A38" s="3" t="s">
        <v>0</v>
      </c>
      <c r="B38" s="19" t="s">
        <v>8</v>
      </c>
      <c r="C38" s="19" t="s">
        <v>9</v>
      </c>
      <c r="D38" s="19" t="s">
        <v>10</v>
      </c>
      <c r="E38" s="19" t="s">
        <v>11</v>
      </c>
      <c r="F38" s="19" t="s">
        <v>12</v>
      </c>
      <c r="G38" s="19" t="s">
        <v>13</v>
      </c>
      <c r="H38" s="19" t="s">
        <v>14</v>
      </c>
      <c r="I38" s="19" t="s">
        <v>15</v>
      </c>
      <c r="J38" s="19" t="s">
        <v>16</v>
      </c>
      <c r="K38" s="19" t="s">
        <v>17</v>
      </c>
      <c r="L38" s="19" t="s">
        <v>1</v>
      </c>
    </row>
    <row r="39" spans="1:17" x14ac:dyDescent="0.2">
      <c r="A39" s="4" t="s">
        <v>6</v>
      </c>
      <c r="B39" s="13">
        <f t="shared" ref="B39:L39" si="2">+B15-B3</f>
        <v>-748.48999999999069</v>
      </c>
      <c r="C39" s="13">
        <f t="shared" si="2"/>
        <v>-937.67900000000373</v>
      </c>
      <c r="D39" s="13">
        <f t="shared" si="2"/>
        <v>-112.46699999994598</v>
      </c>
      <c r="E39" s="13">
        <f t="shared" si="2"/>
        <v>-359.65700000000652</v>
      </c>
      <c r="F39" s="13">
        <f t="shared" si="2"/>
        <v>-338.14599999994971</v>
      </c>
      <c r="G39" s="13">
        <f t="shared" si="2"/>
        <v>-152.5570000000298</v>
      </c>
      <c r="H39" s="13">
        <f t="shared" si="2"/>
        <v>242.63500000000931</v>
      </c>
      <c r="I39" s="13">
        <f t="shared" si="2"/>
        <v>-252.99100000003818</v>
      </c>
      <c r="J39" s="13">
        <f t="shared" si="2"/>
        <v>-213.25300000002608</v>
      </c>
      <c r="K39" s="13">
        <f t="shared" si="2"/>
        <v>-918.33799999998882</v>
      </c>
      <c r="L39" s="13">
        <f t="shared" si="2"/>
        <v>-379.09429999999702</v>
      </c>
    </row>
    <row r="40" spans="1:17" x14ac:dyDescent="0.2">
      <c r="A40" s="4" t="s">
        <v>7</v>
      </c>
      <c r="B40" s="13">
        <f t="shared" ref="B40:L40" si="3">+B16-B4</f>
        <v>28.73399999999674</v>
      </c>
      <c r="C40" s="13">
        <f t="shared" si="3"/>
        <v>-36.520999999993364</v>
      </c>
      <c r="D40" s="13">
        <f t="shared" si="3"/>
        <v>-21.55899999999383</v>
      </c>
      <c r="E40" s="13">
        <f t="shared" si="3"/>
        <v>-34.421000000002095</v>
      </c>
      <c r="F40" s="13">
        <f t="shared" si="3"/>
        <v>-108.52000000000407</v>
      </c>
      <c r="G40" s="13">
        <f t="shared" si="3"/>
        <v>-100.07000000000698</v>
      </c>
      <c r="H40" s="13">
        <f t="shared" si="3"/>
        <v>-151.24499999999534</v>
      </c>
      <c r="I40" s="13">
        <f t="shared" si="3"/>
        <v>-355.06399999999849</v>
      </c>
      <c r="J40" s="13">
        <f t="shared" si="3"/>
        <v>-398.00400000000081</v>
      </c>
      <c r="K40" s="13">
        <f t="shared" si="3"/>
        <v>-294.78900000000431</v>
      </c>
      <c r="L40" s="13">
        <f t="shared" si="3"/>
        <v>-147.14590000000317</v>
      </c>
    </row>
    <row r="41" spans="1:17" x14ac:dyDescent="0.2">
      <c r="A41" s="4" t="s">
        <v>20</v>
      </c>
      <c r="B41" s="13">
        <f t="shared" ref="B41:L41" si="4">+B17-B5</f>
        <v>33.05600000000004</v>
      </c>
      <c r="C41" s="25">
        <f t="shared" si="4"/>
        <v>-190.51200000000017</v>
      </c>
      <c r="D41" s="25">
        <f t="shared" si="4"/>
        <v>-420.23900000000003</v>
      </c>
      <c r="E41" s="25">
        <f t="shared" si="4"/>
        <v>-429.96300000000019</v>
      </c>
      <c r="F41" s="25">
        <f t="shared" si="4"/>
        <v>-410.08800000000019</v>
      </c>
      <c r="G41" s="25">
        <f t="shared" si="4"/>
        <v>-298.46300000000019</v>
      </c>
      <c r="H41" s="25">
        <f t="shared" si="4"/>
        <v>-459.404</v>
      </c>
      <c r="I41" s="25">
        <f t="shared" si="4"/>
        <v>-662.82700000000023</v>
      </c>
      <c r="J41" s="25">
        <f t="shared" si="4"/>
        <v>-767.01099999999997</v>
      </c>
      <c r="K41" s="25">
        <f t="shared" si="4"/>
        <v>-637.3119999999999</v>
      </c>
      <c r="L41" s="13">
        <f t="shared" si="4"/>
        <v>-424.27629999999999</v>
      </c>
    </row>
    <row r="42" spans="1:17" x14ac:dyDescent="0.2">
      <c r="A42" s="4" t="s">
        <v>21</v>
      </c>
      <c r="B42" s="13">
        <f t="shared" ref="B42:L42" si="5">+B18-B6</f>
        <v>3.8819999999999482</v>
      </c>
      <c r="C42" s="13">
        <f t="shared" si="5"/>
        <v>12.937999999999988</v>
      </c>
      <c r="D42" s="13">
        <f t="shared" si="5"/>
        <v>16.966999999999985</v>
      </c>
      <c r="E42" s="25">
        <f t="shared" si="5"/>
        <v>17.971000000000004</v>
      </c>
      <c r="F42" s="25">
        <f t="shared" si="5"/>
        <v>18.952999999999975</v>
      </c>
      <c r="G42" s="13">
        <f t="shared" si="5"/>
        <v>15.913000000000011</v>
      </c>
      <c r="H42" s="25">
        <f t="shared" si="5"/>
        <v>18.857999999999947</v>
      </c>
      <c r="I42" s="25">
        <f t="shared" si="5"/>
        <v>21.788000000000011</v>
      </c>
      <c r="J42" s="25">
        <f t="shared" si="5"/>
        <v>25.702999999999975</v>
      </c>
      <c r="K42" s="25">
        <f t="shared" si="5"/>
        <v>26.605999999999995</v>
      </c>
      <c r="L42" s="13">
        <f t="shared" si="5"/>
        <v>17.957899999999995</v>
      </c>
    </row>
    <row r="43" spans="1:17" x14ac:dyDescent="0.2">
      <c r="A43" s="4" t="s">
        <v>22</v>
      </c>
      <c r="B43" s="13">
        <f t="shared" ref="B43:L43" si="6">+B19-B7</f>
        <v>2.3239999999999554</v>
      </c>
      <c r="C43" s="13">
        <f t="shared" si="6"/>
        <v>1.6480000000000246</v>
      </c>
      <c r="D43" s="13">
        <f t="shared" si="6"/>
        <v>1.9690000000000509</v>
      </c>
      <c r="E43" s="13">
        <f t="shared" si="6"/>
        <v>2.2880000000000109</v>
      </c>
      <c r="F43" s="13">
        <f t="shared" si="6"/>
        <v>3.6029999999999518</v>
      </c>
      <c r="G43" s="13">
        <f t="shared" si="6"/>
        <v>3.9130000000000109</v>
      </c>
      <c r="H43" s="13">
        <f t="shared" si="6"/>
        <v>11.216000000000008</v>
      </c>
      <c r="I43" s="13">
        <f t="shared" si="6"/>
        <v>1.5119999999999436</v>
      </c>
      <c r="J43" s="13">
        <f t="shared" si="6"/>
        <v>8.8010000000000446</v>
      </c>
      <c r="K43" s="13">
        <f t="shared" si="6"/>
        <v>7.0810000000000173</v>
      </c>
      <c r="L43" s="13">
        <f t="shared" si="6"/>
        <v>4.4355000000000473</v>
      </c>
    </row>
    <row r="44" spans="1:17" x14ac:dyDescent="0.2">
      <c r="A44" s="4" t="s">
        <v>23</v>
      </c>
      <c r="B44" s="13">
        <f t="shared" ref="B44:L44" si="7">+B20-B8</f>
        <v>0.16700000000000159</v>
      </c>
      <c r="C44" s="25">
        <f t="shared" si="7"/>
        <v>-13.639999999999986</v>
      </c>
      <c r="D44" s="13">
        <f t="shared" si="7"/>
        <v>-6.4269999999999925</v>
      </c>
      <c r="E44" s="13">
        <f t="shared" si="7"/>
        <v>1.813999999999993</v>
      </c>
      <c r="F44" s="13">
        <f t="shared" si="7"/>
        <v>2.0740000000000123</v>
      </c>
      <c r="G44" s="25">
        <f t="shared" si="7"/>
        <v>-9.63900000000001</v>
      </c>
      <c r="H44" s="13">
        <f t="shared" si="7"/>
        <v>-4.3300000000000125</v>
      </c>
      <c r="I44" s="13">
        <f t="shared" si="7"/>
        <v>-4.0109999999999957</v>
      </c>
      <c r="J44" s="25">
        <f t="shared" si="7"/>
        <v>-10.659999999999997</v>
      </c>
      <c r="K44" s="25">
        <f t="shared" si="7"/>
        <v>-9.2920000000000016</v>
      </c>
      <c r="L44" s="13">
        <f t="shared" si="7"/>
        <v>-5.3943999999999903</v>
      </c>
    </row>
    <row r="45" spans="1:17" x14ac:dyDescent="0.2">
      <c r="A45" s="4" t="s">
        <v>24</v>
      </c>
      <c r="B45" s="13">
        <f t="shared" ref="B45:L45" si="8">+B21-B9</f>
        <v>24.132999999999811</v>
      </c>
      <c r="C45" s="13">
        <f t="shared" si="8"/>
        <v>24.095999999999549</v>
      </c>
      <c r="D45" s="13">
        <f t="shared" si="8"/>
        <v>20.868000000000393</v>
      </c>
      <c r="E45" s="13">
        <f t="shared" si="8"/>
        <v>33.831000000000131</v>
      </c>
      <c r="F45" s="13">
        <f t="shared" si="8"/>
        <v>21.603000000000065</v>
      </c>
      <c r="G45" s="13">
        <f t="shared" si="8"/>
        <v>26.565999999999804</v>
      </c>
      <c r="H45" s="13">
        <f t="shared" si="8"/>
        <v>28.529999999999745</v>
      </c>
      <c r="I45" s="13">
        <f t="shared" si="8"/>
        <v>27.917000000000371</v>
      </c>
      <c r="J45" s="13">
        <f t="shared" si="8"/>
        <v>6.8810000000003129</v>
      </c>
      <c r="K45" s="13">
        <f t="shared" si="8"/>
        <v>24.652000000000044</v>
      </c>
      <c r="L45" s="13">
        <f t="shared" si="8"/>
        <v>23.90769999999975</v>
      </c>
    </row>
    <row r="46" spans="1:17" x14ac:dyDescent="0.2">
      <c r="A46" s="4" t="s">
        <v>25</v>
      </c>
      <c r="B46" s="13">
        <f t="shared" ref="B46:L46" si="9">+B22-B10</f>
        <v>5.3869999999999436</v>
      </c>
      <c r="C46" s="13">
        <f t="shared" si="9"/>
        <v>-4.4059999999999491</v>
      </c>
      <c r="D46" s="13">
        <f t="shared" si="9"/>
        <v>-10.239000000000033</v>
      </c>
      <c r="E46" s="13">
        <f t="shared" si="9"/>
        <v>-12.031999999999925</v>
      </c>
      <c r="F46" s="13">
        <f t="shared" si="9"/>
        <v>-9.8650000000000091</v>
      </c>
      <c r="G46" s="13">
        <f t="shared" si="9"/>
        <v>-13.657999999999902</v>
      </c>
      <c r="H46" s="13">
        <f t="shared" si="9"/>
        <v>-10.451999999999998</v>
      </c>
      <c r="I46" s="13">
        <f t="shared" si="9"/>
        <v>-12.36200000000008</v>
      </c>
      <c r="J46" s="13">
        <f t="shared" si="9"/>
        <v>-36.154999999999973</v>
      </c>
      <c r="K46" s="13">
        <f t="shared" si="9"/>
        <v>-11.988000000000056</v>
      </c>
      <c r="L46" s="13">
        <f t="shared" si="9"/>
        <v>-11.576999999999998</v>
      </c>
    </row>
  </sheetData>
  <mergeCells count="4">
    <mergeCell ref="B1:L1"/>
    <mergeCell ref="B13:L13"/>
    <mergeCell ref="B25:L25"/>
    <mergeCell ref="B37:L37"/>
  </mergeCells>
  <phoneticPr fontId="3" type="noConversion"/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F02A-8833-4E93-BD77-8D97FF34EBFD}">
  <dimension ref="A1:U55"/>
  <sheetViews>
    <sheetView zoomScale="85" zoomScaleNormal="85" workbookViewId="0">
      <selection activeCell="B23" sqref="B23:L23"/>
    </sheetView>
  </sheetViews>
  <sheetFormatPr defaultColWidth="8.7109375" defaultRowHeight="12.75" x14ac:dyDescent="0.2"/>
  <cols>
    <col min="1" max="1" width="30.140625" style="4" customWidth="1"/>
    <col min="2" max="2" width="12.5703125" style="4" bestFit="1" customWidth="1"/>
    <col min="3" max="6" width="11.85546875" style="4" bestFit="1" customWidth="1"/>
    <col min="7" max="7" width="10.140625" style="4" bestFit="1" customWidth="1"/>
    <col min="8" max="8" width="10.85546875" style="4" bestFit="1" customWidth="1"/>
    <col min="9" max="10" width="11.85546875" style="4" bestFit="1" customWidth="1"/>
    <col min="11" max="11" width="11.140625" style="4" bestFit="1" customWidth="1"/>
    <col min="12" max="12" width="11.42578125" style="3" bestFit="1" customWidth="1"/>
    <col min="13" max="16384" width="8.7109375" style="4"/>
  </cols>
  <sheetData>
    <row r="1" spans="1:21" x14ac:dyDescent="0.2">
      <c r="B1" s="72" t="s">
        <v>2</v>
      </c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21" x14ac:dyDescent="0.2">
      <c r="A2" s="3" t="s">
        <v>27</v>
      </c>
      <c r="B2" s="19" t="s">
        <v>8</v>
      </c>
      <c r="C2" s="19" t="s">
        <v>9</v>
      </c>
      <c r="D2" s="19" t="s">
        <v>10</v>
      </c>
      <c r="E2" s="19" t="s">
        <v>11</v>
      </c>
      <c r="F2" s="19" t="s">
        <v>12</v>
      </c>
      <c r="G2" s="19" t="s">
        <v>13</v>
      </c>
      <c r="H2" s="19" t="s">
        <v>14</v>
      </c>
      <c r="I2" s="19" t="s">
        <v>15</v>
      </c>
      <c r="J2" s="19" t="s">
        <v>16</v>
      </c>
      <c r="K2" s="19" t="s">
        <v>17</v>
      </c>
      <c r="L2" s="19" t="s">
        <v>1</v>
      </c>
    </row>
    <row r="3" spans="1:21" x14ac:dyDescent="0.2">
      <c r="A3" s="4" t="s">
        <v>6</v>
      </c>
      <c r="B3" s="13">
        <v>1600.81</v>
      </c>
      <c r="C3" s="13">
        <v>1460.16</v>
      </c>
      <c r="D3" s="13">
        <v>1317.77</v>
      </c>
      <c r="E3" s="13">
        <v>1194.8499999999999</v>
      </c>
      <c r="F3" s="13">
        <v>992.82</v>
      </c>
      <c r="G3" s="13">
        <v>1065.67</v>
      </c>
      <c r="H3" s="13">
        <v>948.2</v>
      </c>
      <c r="I3" s="13">
        <v>888.52</v>
      </c>
      <c r="J3" s="13">
        <v>976.52</v>
      </c>
      <c r="K3" s="13">
        <v>1146.9572293924396</v>
      </c>
      <c r="L3" s="15">
        <f t="shared" ref="L3:L10" si="0">SUM(B3:K3)</f>
        <v>11592.277229392441</v>
      </c>
    </row>
    <row r="4" spans="1:21" x14ac:dyDescent="0.2">
      <c r="A4" s="4" t="s">
        <v>7</v>
      </c>
      <c r="B4" s="13">
        <v>8018.19</v>
      </c>
      <c r="C4" s="13">
        <v>7699.67</v>
      </c>
      <c r="D4" s="13">
        <v>7288.42</v>
      </c>
      <c r="E4" s="13">
        <v>7150.16</v>
      </c>
      <c r="F4" s="13">
        <v>6239.56</v>
      </c>
      <c r="G4" s="13">
        <v>6189.05</v>
      </c>
      <c r="H4" s="13">
        <v>5674.68</v>
      </c>
      <c r="I4" s="13">
        <v>5953.01</v>
      </c>
      <c r="J4" s="13">
        <v>6289.44</v>
      </c>
      <c r="K4" s="13">
        <v>6782.310111239799</v>
      </c>
      <c r="L4" s="15">
        <f t="shared" si="0"/>
        <v>67284.490111239807</v>
      </c>
      <c r="R4" s="24"/>
    </row>
    <row r="5" spans="1:21" x14ac:dyDescent="0.2">
      <c r="A5" s="4" t="s">
        <v>46</v>
      </c>
      <c r="B5" s="13">
        <f>+B54/Customers!B5</f>
        <v>470.42171466401851</v>
      </c>
      <c r="C5" s="13">
        <f>+C54/Customers!C5</f>
        <v>437.7691112492231</v>
      </c>
      <c r="D5" s="13">
        <f>+D54/Customers!D5</f>
        <v>386.58575581395348</v>
      </c>
      <c r="E5" s="13">
        <f>+E54/Customers!E5</f>
        <v>389.38352190310417</v>
      </c>
      <c r="F5" s="13">
        <f>+F54/Customers!F5</f>
        <v>246.62216995001469</v>
      </c>
      <c r="G5" s="13">
        <f>+G54/Customers!G5</f>
        <v>225.81851179673322</v>
      </c>
      <c r="H5" s="13">
        <f>+H54/Customers!H5</f>
        <v>209.90990470690153</v>
      </c>
      <c r="I5" s="13">
        <f>+I54/Customers!I5</f>
        <v>196.56874489518106</v>
      </c>
      <c r="J5" s="13">
        <f>+J54/Customers!J5</f>
        <v>224.51366410188379</v>
      </c>
      <c r="K5" s="13">
        <v>290.55178082191782</v>
      </c>
      <c r="L5" s="15">
        <f t="shared" si="0"/>
        <v>3078.1448799029317</v>
      </c>
      <c r="R5" s="24"/>
    </row>
    <row r="6" spans="1:21" x14ac:dyDescent="0.2">
      <c r="A6" s="4" t="s">
        <v>21</v>
      </c>
      <c r="B6" s="13">
        <v>2661.06</v>
      </c>
      <c r="C6" s="13">
        <v>2461.9299999999998</v>
      </c>
      <c r="D6" s="13">
        <v>2361.7600000000002</v>
      </c>
      <c r="E6" s="13">
        <v>2239.9</v>
      </c>
      <c r="F6" s="13">
        <v>1812.21</v>
      </c>
      <c r="G6" s="13">
        <v>1671.8</v>
      </c>
      <c r="H6" s="13">
        <v>1670.87</v>
      </c>
      <c r="I6" s="13">
        <v>1733.78</v>
      </c>
      <c r="J6" s="13">
        <v>1863.12</v>
      </c>
      <c r="K6" s="13">
        <v>2121.2932203389832</v>
      </c>
      <c r="L6" s="15">
        <f t="shared" si="0"/>
        <v>20597.723220338979</v>
      </c>
      <c r="R6" s="24"/>
      <c r="T6" s="24"/>
      <c r="U6" s="24"/>
    </row>
    <row r="7" spans="1:21" x14ac:dyDescent="0.2">
      <c r="A7" s="4" t="s">
        <v>22</v>
      </c>
      <c r="B7" s="13">
        <v>110488.67</v>
      </c>
      <c r="C7" s="13">
        <v>106169.78</v>
      </c>
      <c r="D7" s="13">
        <v>102526.55</v>
      </c>
      <c r="E7" s="13">
        <v>103608.77</v>
      </c>
      <c r="F7" s="13">
        <v>95460.26</v>
      </c>
      <c r="G7" s="13">
        <v>97416.48</v>
      </c>
      <c r="H7" s="13">
        <v>91391.29</v>
      </c>
      <c r="I7" s="13">
        <v>95137.31</v>
      </c>
      <c r="J7" s="13">
        <v>98729</v>
      </c>
      <c r="K7" s="13">
        <v>102452.51436031332</v>
      </c>
      <c r="L7" s="15">
        <f t="shared" si="0"/>
        <v>1003380.6243603134</v>
      </c>
      <c r="R7" s="24"/>
      <c r="T7" s="24"/>
      <c r="U7" s="24"/>
    </row>
    <row r="8" spans="1:21" x14ac:dyDescent="0.2">
      <c r="A8" s="4" t="s">
        <v>23</v>
      </c>
      <c r="B8" s="13">
        <v>659.48</v>
      </c>
      <c r="C8" s="13">
        <v>581.5</v>
      </c>
      <c r="D8" s="13">
        <v>544.59</v>
      </c>
      <c r="E8" s="13">
        <v>485.25</v>
      </c>
      <c r="F8" s="13">
        <v>409.71</v>
      </c>
      <c r="G8" s="13">
        <v>431.72</v>
      </c>
      <c r="H8" s="13">
        <v>446.41</v>
      </c>
      <c r="I8" s="13">
        <v>432.29</v>
      </c>
      <c r="J8" s="13">
        <v>449.55</v>
      </c>
      <c r="K8" s="13">
        <v>561.85253456221199</v>
      </c>
      <c r="L8" s="15">
        <f t="shared" si="0"/>
        <v>5002.352534562212</v>
      </c>
      <c r="R8" s="24"/>
      <c r="T8" s="24"/>
      <c r="U8" s="24"/>
    </row>
    <row r="9" spans="1:21" x14ac:dyDescent="0.2">
      <c r="A9" s="4" t="s">
        <v>24</v>
      </c>
      <c r="B9" s="13">
        <v>882.55</v>
      </c>
      <c r="C9" s="13">
        <v>881.55</v>
      </c>
      <c r="D9" s="13">
        <v>873.62</v>
      </c>
      <c r="E9" s="13">
        <v>862.94</v>
      </c>
      <c r="F9" s="13">
        <v>815.07</v>
      </c>
      <c r="G9" s="13">
        <v>818.91</v>
      </c>
      <c r="H9" s="13">
        <v>773.55</v>
      </c>
      <c r="I9" s="13">
        <v>765.63</v>
      </c>
      <c r="J9" s="13">
        <v>788.62</v>
      </c>
      <c r="K9" s="13">
        <v>841.79465165376496</v>
      </c>
      <c r="L9" s="15">
        <f t="shared" si="0"/>
        <v>8304.2346516537655</v>
      </c>
      <c r="R9" s="24"/>
      <c r="T9" s="24"/>
      <c r="U9" s="24"/>
    </row>
    <row r="10" spans="1:21" x14ac:dyDescent="0.2">
      <c r="A10" s="4" t="s">
        <v>25</v>
      </c>
      <c r="B10" s="13">
        <v>85063.15</v>
      </c>
      <c r="C10" s="13">
        <v>89628.47</v>
      </c>
      <c r="D10" s="13">
        <v>83205.990000000005</v>
      </c>
      <c r="E10" s="13">
        <v>82094.789999999994</v>
      </c>
      <c r="F10" s="13">
        <v>73415.56</v>
      </c>
      <c r="G10" s="13">
        <v>73338.2</v>
      </c>
      <c r="H10" s="13">
        <v>67287.7</v>
      </c>
      <c r="I10" s="13">
        <v>69920.479999999996</v>
      </c>
      <c r="J10" s="13">
        <v>72543.520000000004</v>
      </c>
      <c r="K10" s="13">
        <v>75459.770120988949</v>
      </c>
      <c r="L10" s="15">
        <f t="shared" si="0"/>
        <v>771957.63012098894</v>
      </c>
      <c r="R10" s="24"/>
      <c r="U10" s="24"/>
    </row>
    <row r="11" spans="1:21" x14ac:dyDescent="0.2">
      <c r="R11" s="24"/>
      <c r="U11" s="24"/>
    </row>
    <row r="12" spans="1:21" x14ac:dyDescent="0.2">
      <c r="B12" s="72" t="s">
        <v>3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R12" s="24"/>
      <c r="U12" s="24"/>
    </row>
    <row r="13" spans="1:21" x14ac:dyDescent="0.2">
      <c r="A13" s="3" t="s">
        <v>27</v>
      </c>
      <c r="B13" s="19" t="s">
        <v>8</v>
      </c>
      <c r="C13" s="19" t="s">
        <v>9</v>
      </c>
      <c r="D13" s="19" t="s">
        <v>10</v>
      </c>
      <c r="E13" s="19" t="s">
        <v>11</v>
      </c>
      <c r="F13" s="19" t="s">
        <v>12</v>
      </c>
      <c r="G13" s="19" t="s">
        <v>13</v>
      </c>
      <c r="H13" s="19" t="s">
        <v>14</v>
      </c>
      <c r="I13" s="19" t="s">
        <v>15</v>
      </c>
      <c r="J13" s="19" t="s">
        <v>16</v>
      </c>
      <c r="K13" s="19" t="s">
        <v>17</v>
      </c>
      <c r="L13" s="19" t="s">
        <v>1</v>
      </c>
      <c r="R13" s="24"/>
      <c r="S13" s="24"/>
      <c r="T13" s="24"/>
      <c r="U13" s="24"/>
    </row>
    <row r="14" spans="1:21" x14ac:dyDescent="0.2">
      <c r="A14" s="4" t="s">
        <v>6</v>
      </c>
      <c r="B14" s="5">
        <v>1430.76</v>
      </c>
      <c r="C14" s="5">
        <v>1447.259</v>
      </c>
      <c r="D14" s="6">
        <v>1295.048</v>
      </c>
      <c r="E14" s="5">
        <v>1008.794</v>
      </c>
      <c r="F14" s="5">
        <v>923.26900000000001</v>
      </c>
      <c r="G14" s="5">
        <v>999.65899999999999</v>
      </c>
      <c r="H14" s="5">
        <v>887.85400000000004</v>
      </c>
      <c r="I14" s="5">
        <v>844.2</v>
      </c>
      <c r="J14" s="5">
        <v>902.88900000000001</v>
      </c>
      <c r="K14" s="5">
        <v>1056.0920000000001</v>
      </c>
      <c r="L14" s="15">
        <f>SUM(B14:K14)</f>
        <v>10795.824000000001</v>
      </c>
      <c r="R14" s="24"/>
      <c r="S14" s="24"/>
      <c r="T14" s="24"/>
      <c r="U14" s="24"/>
    </row>
    <row r="15" spans="1:21" x14ac:dyDescent="0.2">
      <c r="A15" s="4" t="s">
        <v>7</v>
      </c>
      <c r="B15" s="5">
        <v>8040.5690000000004</v>
      </c>
      <c r="C15" s="5">
        <v>8019.5460000000003</v>
      </c>
      <c r="D15" s="6">
        <v>7566.9319999999998</v>
      </c>
      <c r="E15" s="5">
        <v>6754.8289999999997</v>
      </c>
      <c r="F15" s="5">
        <v>6398.5910000000003</v>
      </c>
      <c r="G15" s="5">
        <v>6462.7309999999998</v>
      </c>
      <c r="H15" s="5">
        <v>6098.1570000000002</v>
      </c>
      <c r="I15" s="5">
        <v>6151.549</v>
      </c>
      <c r="J15" s="5">
        <v>6510.482</v>
      </c>
      <c r="K15" s="5">
        <v>6952.3059999999996</v>
      </c>
      <c r="L15" s="15">
        <f t="shared" ref="L15:L21" si="1">SUM(B15:K15)</f>
        <v>68955.691999999995</v>
      </c>
      <c r="R15" s="24"/>
      <c r="S15" s="24"/>
      <c r="T15" s="24"/>
      <c r="U15" s="24"/>
    </row>
    <row r="16" spans="1:21" x14ac:dyDescent="0.2">
      <c r="A16" s="4" t="s">
        <v>46</v>
      </c>
      <c r="B16" s="5">
        <f>+B55/Customers!B17</f>
        <v>400.29622475815768</v>
      </c>
      <c r="C16" s="5">
        <f>+C55/Customers!C17</f>
        <v>383.42900219587989</v>
      </c>
      <c r="D16" s="5">
        <f>+D55/Customers!D17</f>
        <v>345.82493184063242</v>
      </c>
      <c r="E16" s="5">
        <f>+E55/Customers!E17</f>
        <v>278.55766899776171</v>
      </c>
      <c r="F16" s="5">
        <f>+F55/Customers!F17</f>
        <v>239.13180327605764</v>
      </c>
      <c r="G16" s="5">
        <f>+G55/Customers!G17</f>
        <v>252.03539840075118</v>
      </c>
      <c r="H16" s="5">
        <f>+H55/Customers!H17</f>
        <v>222.43499491942327</v>
      </c>
      <c r="I16" s="5">
        <f>+I55/Customers!I17</f>
        <v>205.45037710457174</v>
      </c>
      <c r="J16" s="5">
        <f>+J55/Customers!J17</f>
        <v>225.29608436273415</v>
      </c>
      <c r="K16" s="5">
        <f>+K55/Customers!K17</f>
        <v>284.2549391108538</v>
      </c>
      <c r="L16" s="15">
        <f t="shared" si="1"/>
        <v>2836.7114249668234</v>
      </c>
      <c r="R16" s="24"/>
      <c r="S16" s="24"/>
      <c r="T16" s="24"/>
      <c r="U16" s="24"/>
    </row>
    <row r="17" spans="1:21" x14ac:dyDescent="0.2">
      <c r="A17" s="4" t="s">
        <v>21</v>
      </c>
      <c r="B17" s="5">
        <v>2620.7069999999999</v>
      </c>
      <c r="C17" s="5">
        <v>2543.6120000000001</v>
      </c>
      <c r="D17" s="6">
        <v>2392.299</v>
      </c>
      <c r="E17" s="5">
        <v>2128.6390000000001</v>
      </c>
      <c r="F17" s="5">
        <v>1806.9839999999999</v>
      </c>
      <c r="G17" s="5">
        <v>1793.271</v>
      </c>
      <c r="H17" s="5">
        <v>1837.171</v>
      </c>
      <c r="I17" s="5">
        <v>1795.06</v>
      </c>
      <c r="J17" s="5">
        <v>1919.0160000000001</v>
      </c>
      <c r="K17" s="5">
        <v>2111.846</v>
      </c>
      <c r="L17" s="15">
        <f t="shared" si="1"/>
        <v>20948.605000000003</v>
      </c>
      <c r="S17" s="24"/>
      <c r="T17" s="24"/>
      <c r="U17" s="24"/>
    </row>
    <row r="18" spans="1:21" x14ac:dyDescent="0.2">
      <c r="A18" s="4" t="s">
        <v>22</v>
      </c>
      <c r="B18" s="5">
        <v>107732.09299999999</v>
      </c>
      <c r="C18" s="5">
        <v>107811.32</v>
      </c>
      <c r="D18" s="6">
        <v>102218.773</v>
      </c>
      <c r="E18" s="5">
        <v>99006.009000000005</v>
      </c>
      <c r="F18" s="5">
        <v>97567.232999999993</v>
      </c>
      <c r="G18" s="5">
        <v>96513.441000000006</v>
      </c>
      <c r="H18" s="5">
        <v>94102.456000000006</v>
      </c>
      <c r="I18" s="5">
        <v>96481.494999999995</v>
      </c>
      <c r="J18" s="5">
        <v>103847.20600000001</v>
      </c>
      <c r="K18" s="5">
        <v>104987.19100000001</v>
      </c>
      <c r="L18" s="15">
        <f t="shared" si="1"/>
        <v>1010267.2170000001</v>
      </c>
      <c r="S18" s="24"/>
      <c r="T18" s="24"/>
      <c r="U18" s="24"/>
    </row>
    <row r="19" spans="1:21" x14ac:dyDescent="0.2">
      <c r="A19" s="4" t="s">
        <v>23</v>
      </c>
      <c r="B19" s="5">
        <v>597.86500000000001</v>
      </c>
      <c r="C19" s="5">
        <v>655.63699999999994</v>
      </c>
      <c r="D19" s="6">
        <v>624.99099999999999</v>
      </c>
      <c r="E19" s="5">
        <v>487.63900000000001</v>
      </c>
      <c r="F19" s="5">
        <v>397.13499999999999</v>
      </c>
      <c r="G19" s="5">
        <v>369.517</v>
      </c>
      <c r="H19" s="5">
        <v>401.47</v>
      </c>
      <c r="I19" s="5">
        <v>346.72899999999998</v>
      </c>
      <c r="J19" s="5">
        <v>379.28</v>
      </c>
      <c r="K19" s="5">
        <v>430.51600000000002</v>
      </c>
      <c r="L19" s="15">
        <f t="shared" si="1"/>
        <v>4690.7789999999995</v>
      </c>
      <c r="S19" s="24"/>
      <c r="T19" s="24"/>
      <c r="U19" s="24"/>
    </row>
    <row r="20" spans="1:21" x14ac:dyDescent="0.2">
      <c r="A20" s="4" t="s">
        <v>24</v>
      </c>
      <c r="B20" s="5">
        <v>919.20399999999995</v>
      </c>
      <c r="C20" s="5">
        <v>946.88699999999994</v>
      </c>
      <c r="D20" s="5">
        <v>916.20399999999995</v>
      </c>
      <c r="E20" s="5">
        <v>851.99800000000005</v>
      </c>
      <c r="F20" s="5">
        <v>800.47699999999998</v>
      </c>
      <c r="G20" s="5">
        <v>854.10699999999997</v>
      </c>
      <c r="H20" s="5">
        <v>833.13099999999997</v>
      </c>
      <c r="I20" s="5">
        <v>828.98099999999999</v>
      </c>
      <c r="J20" s="5">
        <v>809.14</v>
      </c>
      <c r="K20" s="5">
        <v>822.15800000000002</v>
      </c>
      <c r="L20" s="15">
        <f t="shared" si="1"/>
        <v>8582.2870000000003</v>
      </c>
      <c r="S20" s="24"/>
      <c r="T20" s="24"/>
      <c r="U20" s="24"/>
    </row>
    <row r="21" spans="1:21" x14ac:dyDescent="0.2">
      <c r="A21" s="4" t="s">
        <v>25</v>
      </c>
      <c r="B21" s="8">
        <v>82792.347999999998</v>
      </c>
      <c r="C21" s="8">
        <v>92727.027000000002</v>
      </c>
      <c r="D21" s="9">
        <v>85055.365999999995</v>
      </c>
      <c r="E21" s="8">
        <v>76178.264999999999</v>
      </c>
      <c r="F21" s="8">
        <v>72248.657000000007</v>
      </c>
      <c r="G21" s="8">
        <v>72779.485000000001</v>
      </c>
      <c r="H21" s="8">
        <v>69798.460000000006</v>
      </c>
      <c r="I21" s="8">
        <v>69808.304999999993</v>
      </c>
      <c r="J21" s="8">
        <v>73614.377999999997</v>
      </c>
      <c r="K21" s="8">
        <v>77413.437000000005</v>
      </c>
      <c r="L21" s="15">
        <f t="shared" si="1"/>
        <v>772415.728</v>
      </c>
      <c r="S21" s="24"/>
      <c r="T21" s="24"/>
      <c r="U21" s="24"/>
    </row>
    <row r="22" spans="1:21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6"/>
    </row>
    <row r="23" spans="1:21" x14ac:dyDescent="0.2">
      <c r="B23" s="72" t="s">
        <v>4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N23" s="14" t="s">
        <v>18</v>
      </c>
    </row>
    <row r="24" spans="1:21" x14ac:dyDescent="0.2">
      <c r="A24" s="3" t="s">
        <v>27</v>
      </c>
      <c r="B24" s="19" t="s">
        <v>8</v>
      </c>
      <c r="C24" s="19" t="s">
        <v>9</v>
      </c>
      <c r="D24" s="19" t="s">
        <v>10</v>
      </c>
      <c r="E24" s="19" t="s">
        <v>11</v>
      </c>
      <c r="F24" s="19" t="s">
        <v>12</v>
      </c>
      <c r="G24" s="19" t="s">
        <v>13</v>
      </c>
      <c r="H24" s="19" t="s">
        <v>14</v>
      </c>
      <c r="I24" s="19" t="s">
        <v>15</v>
      </c>
      <c r="J24" s="19" t="s">
        <v>16</v>
      </c>
      <c r="K24" s="19" t="s">
        <v>17</v>
      </c>
      <c r="L24" s="19" t="s">
        <v>1</v>
      </c>
      <c r="N24" s="14" t="s">
        <v>19</v>
      </c>
    </row>
    <row r="25" spans="1:21" x14ac:dyDescent="0.2">
      <c r="A25" s="4" t="s">
        <v>6</v>
      </c>
      <c r="B25" s="11">
        <f>+'Average Use'!B14/'Average Use'!B3-1</f>
        <v>-0.10622747234212682</v>
      </c>
      <c r="C25" s="11">
        <f>+'Average Use'!C14/'Average Use'!C3-1</f>
        <v>-8.8353331141792779E-3</v>
      </c>
      <c r="D25" s="11">
        <f>+'Average Use'!D14/'Average Use'!D3-1</f>
        <v>-1.7242766188333314E-2</v>
      </c>
      <c r="E25" s="22">
        <f>+'Average Use'!E14/'Average Use'!E3-1</f>
        <v>-0.15571494329832192</v>
      </c>
      <c r="F25" s="11">
        <f>+'Average Use'!F14/'Average Use'!F3-1</f>
        <v>-7.0053987631191972E-2</v>
      </c>
      <c r="G25" s="11">
        <f>+'Average Use'!G14/'Average Use'!G3-1</f>
        <v>-6.1943190668781178E-2</v>
      </c>
      <c r="H25" s="11">
        <f>+'Average Use'!H14/'Average Use'!H3-1</f>
        <v>-6.3642691415313202E-2</v>
      </c>
      <c r="I25" s="11">
        <f>+'Average Use'!I14/'Average Use'!I3-1</f>
        <v>-4.9880700490703589E-2</v>
      </c>
      <c r="J25" s="11">
        <f>+'Average Use'!J14/'Average Use'!J3-1</f>
        <v>-7.5401425470036476E-2</v>
      </c>
      <c r="K25" s="11">
        <f>+'Average Use'!K14/'Average Use'!K3-1</f>
        <v>-7.9222857717695438E-2</v>
      </c>
      <c r="L25" s="12">
        <f>+'Average Use'!L14/'Average Use'!L3-1</f>
        <v>-6.8705502260851592E-2</v>
      </c>
    </row>
    <row r="26" spans="1:21" x14ac:dyDescent="0.2">
      <c r="A26" s="4" t="s">
        <v>7</v>
      </c>
      <c r="B26" s="11">
        <f>+'Average Use'!B15/'Average Use'!B4-1</f>
        <v>2.7910288980432796E-3</v>
      </c>
      <c r="C26" s="11">
        <f>+'Average Use'!C15/'Average Use'!C4-1</f>
        <v>4.1544118124543061E-2</v>
      </c>
      <c r="D26" s="11">
        <f>+'Average Use'!D15/'Average Use'!D4-1</f>
        <v>3.821294601573455E-2</v>
      </c>
      <c r="E26" s="11">
        <f>+'Average Use'!E15/'Average Use'!E4-1</f>
        <v>-5.5289811696521474E-2</v>
      </c>
      <c r="F26" s="11">
        <f>+'Average Use'!F15/'Average Use'!F4-1</f>
        <v>2.5487534377424126E-2</v>
      </c>
      <c r="G26" s="11">
        <f>+'Average Use'!G15/'Average Use'!G4-1</f>
        <v>4.4220195345004321E-2</v>
      </c>
      <c r="H26" s="11">
        <f>+'Average Use'!H15/'Average Use'!H4-1</f>
        <v>7.4625705766668826E-2</v>
      </c>
      <c r="I26" s="11">
        <f>+'Average Use'!I15/'Average Use'!I4-1</f>
        <v>3.3351027463417671E-2</v>
      </c>
      <c r="J26" s="11">
        <f>+'Average Use'!J15/'Average Use'!J4-1</f>
        <v>3.5144941362029058E-2</v>
      </c>
      <c r="K26" s="11">
        <f>+'Average Use'!K15/'Average Use'!K4-1</f>
        <v>2.5064599815110222E-2</v>
      </c>
      <c r="L26" s="12">
        <f>+'Average Use'!L15/'Average Use'!L4-1</f>
        <v>2.4837847266097057E-2</v>
      </c>
      <c r="N26" s="14"/>
    </row>
    <row r="27" spans="1:21" x14ac:dyDescent="0.2">
      <c r="A27" s="4" t="s">
        <v>28</v>
      </c>
      <c r="B27" s="11">
        <f>+'Average Use'!B16/'Average Use'!B5-1</f>
        <v>-0.14906941520747063</v>
      </c>
      <c r="C27" s="11">
        <f>+'Average Use'!C16/'Average Use'!C5-1</f>
        <v>-0.1241296100089786</v>
      </c>
      <c r="D27" s="11">
        <f>+'Average Use'!D16/'Average Use'!D5-1</f>
        <v>-0.10543798720027708</v>
      </c>
      <c r="E27" s="22">
        <f>+'Average Use'!E16/'Average Use'!E5-1</f>
        <v>-0.28461875418785909</v>
      </c>
      <c r="F27" s="11">
        <f>+'Average Use'!F16/'Average Use'!F5-1</f>
        <v>-3.0371830218975049E-2</v>
      </c>
      <c r="G27" s="11">
        <f>+'Average Use'!G16/'Average Use'!G5-1</f>
        <v>0.11609715428297851</v>
      </c>
      <c r="H27" s="11">
        <f>+'Average Use'!H16/'Average Use'!H5-1</f>
        <v>5.9668886182434377E-2</v>
      </c>
      <c r="I27" s="11">
        <f>+'Average Use'!I16/'Average Use'!I5-1</f>
        <v>4.5183338857491151E-2</v>
      </c>
      <c r="J27" s="11">
        <f>+'Average Use'!J16/'Average Use'!J5-1</f>
        <v>3.48495608933308E-3</v>
      </c>
      <c r="K27" s="11">
        <f>+'Average Use'!K16/'Average Use'!K5-1</f>
        <v>-2.1672012104869576E-2</v>
      </c>
      <c r="L27" s="12">
        <f>+'Average Use'!L16/'Average Use'!L5-1</f>
        <v>-7.8434727524495762E-2</v>
      </c>
      <c r="N27" s="14"/>
    </row>
    <row r="28" spans="1:21" x14ac:dyDescent="0.2">
      <c r="A28" s="4" t="s">
        <v>21</v>
      </c>
      <c r="B28" s="11">
        <f>+'Average Use'!B17/'Average Use'!B6-1</f>
        <v>-1.5164257852134155E-2</v>
      </c>
      <c r="C28" s="11">
        <f>+'Average Use'!C17/'Average Use'!C6-1</f>
        <v>3.3178035118788918E-2</v>
      </c>
      <c r="D28" s="11">
        <f>+'Average Use'!D17/'Average Use'!D6-1</f>
        <v>1.2930611069710718E-2</v>
      </c>
      <c r="E28" s="11">
        <f>+'Average Use'!E17/'Average Use'!E6-1</f>
        <v>-4.9672306799410704E-2</v>
      </c>
      <c r="F28" s="11">
        <f>+'Average Use'!F17/'Average Use'!F6-1</f>
        <v>-2.88377174830734E-3</v>
      </c>
      <c r="G28" s="11">
        <f>+'Average Use'!G17/'Average Use'!G6-1</f>
        <v>7.2658810862543444E-2</v>
      </c>
      <c r="H28" s="11">
        <f>+'Average Use'!H17/'Average Use'!H6-1</f>
        <v>9.9529586383141799E-2</v>
      </c>
      <c r="I28" s="11">
        <f>+'Average Use'!I17/'Average Use'!I6-1</f>
        <v>3.5344738086723781E-2</v>
      </c>
      <c r="J28" s="11">
        <f>+'Average Use'!J17/'Average Use'!J6-1</f>
        <v>3.000128816179326E-2</v>
      </c>
      <c r="K28" s="11">
        <f>+'Average Use'!K17/'Average Use'!K6-1</f>
        <v>-4.4535193194430445E-3</v>
      </c>
      <c r="L28" s="12">
        <f>+'Average Use'!L17/'Average Use'!L6-1</f>
        <v>1.7034978861865113E-2</v>
      </c>
      <c r="N28" s="14"/>
    </row>
    <row r="29" spans="1:21" x14ac:dyDescent="0.2">
      <c r="A29" s="4" t="s">
        <v>22</v>
      </c>
      <c r="B29" s="11">
        <f>+'Average Use'!B18/'Average Use'!B7-1</f>
        <v>-2.494895630475058E-2</v>
      </c>
      <c r="C29" s="11">
        <f>+'Average Use'!C18/'Average Use'!C7-1</f>
        <v>1.5461461820868605E-2</v>
      </c>
      <c r="D29" s="11">
        <f>+'Average Use'!D18/'Average Use'!D7-1</f>
        <v>-3.0019248672661369E-3</v>
      </c>
      <c r="E29" s="11">
        <f>+'Average Use'!E18/'Average Use'!E7-1</f>
        <v>-4.4424434340838093E-2</v>
      </c>
      <c r="F29" s="11">
        <f>+'Average Use'!F18/'Average Use'!F7-1</f>
        <v>2.2071729115340721E-2</v>
      </c>
      <c r="G29" s="11">
        <f>+'Average Use'!G18/'Average Use'!G7-1</f>
        <v>-9.2698791826597571E-3</v>
      </c>
      <c r="H29" s="11">
        <f>+'Average Use'!H18/'Average Use'!H7-1</f>
        <v>2.9665474685826254E-2</v>
      </c>
      <c r="I29" s="11">
        <f>+'Average Use'!I18/'Average Use'!I7-1</f>
        <v>1.4128894331782105E-2</v>
      </c>
      <c r="J29" s="11">
        <f>+'Average Use'!J18/'Average Use'!J7-1</f>
        <v>5.1840958583597496E-2</v>
      </c>
      <c r="K29" s="11">
        <f>+'Average Use'!K18/'Average Use'!K7-1</f>
        <v>2.4740014000754762E-2</v>
      </c>
      <c r="L29" s="12">
        <f>+'Average Use'!L18/'Average Use'!L7-1</f>
        <v>6.8633900959340632E-3</v>
      </c>
    </row>
    <row r="30" spans="1:21" x14ac:dyDescent="0.2">
      <c r="A30" s="4" t="s">
        <v>23</v>
      </c>
      <c r="B30" s="11">
        <f>+'Average Use'!B19/'Average Use'!B8-1</f>
        <v>-9.3429671862679697E-2</v>
      </c>
      <c r="C30" s="11">
        <f>+'Average Use'!C19/'Average Use'!C8-1</f>
        <v>0.12749269131556318</v>
      </c>
      <c r="D30" s="11">
        <f>+'Average Use'!D19/'Average Use'!D8-1</f>
        <v>0.14763583613360498</v>
      </c>
      <c r="E30" s="11">
        <f>+'Average Use'!E19/'Average Use'!E8-1</f>
        <v>4.9232354456465455E-3</v>
      </c>
      <c r="F30" s="11">
        <f>+'Average Use'!F19/'Average Use'!F8-1</f>
        <v>-3.0692440994850023E-2</v>
      </c>
      <c r="G30" s="11">
        <f>+'Average Use'!G19/'Average Use'!G8-1</f>
        <v>-0.1440818122857408</v>
      </c>
      <c r="H30" s="11">
        <f>+'Average Use'!H19/'Average Use'!H8-1</f>
        <v>-0.10066978786317504</v>
      </c>
      <c r="I30" s="22">
        <f>+'Average Use'!I19/'Average Use'!I8-1</f>
        <v>-0.19792500404820845</v>
      </c>
      <c r="J30" s="22">
        <f>+'Average Use'!J19/'Average Use'!J8-1</f>
        <v>-0.15631186742297865</v>
      </c>
      <c r="K30" s="22">
        <f>+'Average Use'!K19/'Average Use'!K8-1</f>
        <v>-0.23375623759452757</v>
      </c>
      <c r="L30" s="12">
        <f>+'Average Use'!L19/'Average Use'!L8-1</f>
        <v>-6.2285401200633306E-2</v>
      </c>
    </row>
    <row r="31" spans="1:21" x14ac:dyDescent="0.2">
      <c r="A31" s="4" t="s">
        <v>24</v>
      </c>
      <c r="B31" s="11">
        <f>+'Average Use'!B20/'Average Use'!B9-1</f>
        <v>4.1531924536853504E-2</v>
      </c>
      <c r="C31" s="11">
        <f>+'Average Use'!C20/'Average Use'!C9-1</f>
        <v>7.4116045601497316E-2</v>
      </c>
      <c r="D31" s="11">
        <f>+'Average Use'!D20/'Average Use'!D9-1</f>
        <v>4.8744305304365687E-2</v>
      </c>
      <c r="E31" s="11">
        <f>+'Average Use'!E20/'Average Use'!E9-1</f>
        <v>-1.2679908220733727E-2</v>
      </c>
      <c r="F31" s="11">
        <f>+'Average Use'!F20/'Average Use'!F9-1</f>
        <v>-1.7903983706920923E-2</v>
      </c>
      <c r="G31" s="11">
        <f>+'Average Use'!G20/'Average Use'!G9-1</f>
        <v>4.2980303085809135E-2</v>
      </c>
      <c r="H31" s="11">
        <f>+'Average Use'!H20/'Average Use'!H9-1</f>
        <v>7.7022816883200784E-2</v>
      </c>
      <c r="I31" s="11">
        <f>+'Average Use'!I20/'Average Use'!I9-1</f>
        <v>8.2743622898789226E-2</v>
      </c>
      <c r="J31" s="11">
        <f>+'Average Use'!J20/'Average Use'!J9-1</f>
        <v>2.6020136440871422E-2</v>
      </c>
      <c r="K31" s="11">
        <f>+'Average Use'!K20/'Average Use'!K9-1</f>
        <v>-2.332712807712356E-2</v>
      </c>
      <c r="L31" s="12">
        <f>+'Average Use'!L20/'Average Use'!L9-1</f>
        <v>3.348319983839354E-2</v>
      </c>
    </row>
    <row r="32" spans="1:21" x14ac:dyDescent="0.2">
      <c r="A32" s="4" t="s">
        <v>25</v>
      </c>
      <c r="B32" s="11">
        <f>+'Average Use'!B21/'Average Use'!B10-1</f>
        <v>-2.6695484472418429E-2</v>
      </c>
      <c r="C32" s="11">
        <f>+'Average Use'!C21/'Average Use'!C10-1</f>
        <v>3.457112455450817E-2</v>
      </c>
      <c r="D32" s="11">
        <f>+'Average Use'!D21/'Average Use'!D10-1</f>
        <v>2.2226476723610666E-2</v>
      </c>
      <c r="E32" s="11">
        <f>+'Average Use'!E21/'Average Use'!E10-1</f>
        <v>-7.2069433395225091E-2</v>
      </c>
      <c r="F32" s="11">
        <f>+'Average Use'!F21/'Average Use'!F10-1</f>
        <v>-1.5894491576444958E-2</v>
      </c>
      <c r="G32" s="11">
        <f>+'Average Use'!G21/'Average Use'!G10-1</f>
        <v>-7.6183353286554123E-3</v>
      </c>
      <c r="H32" s="11">
        <f>+'Average Use'!H21/'Average Use'!H10-1</f>
        <v>3.7313803265678791E-2</v>
      </c>
      <c r="I32" s="11">
        <f>+'Average Use'!I21/'Average Use'!I10-1</f>
        <v>-1.6043225103717917E-3</v>
      </c>
      <c r="J32" s="11">
        <f>+'Average Use'!J21/'Average Use'!J10-1</f>
        <v>1.4761594143763546E-2</v>
      </c>
      <c r="K32" s="11">
        <f>+'Average Use'!K21/'Average Use'!K10-1</f>
        <v>2.5890177983296736E-2</v>
      </c>
      <c r="L32" s="12">
        <f>+'Average Use'!L21/'Average Use'!L10-1</f>
        <v>5.9342360401215544E-4</v>
      </c>
    </row>
    <row r="33" spans="1:15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2"/>
    </row>
    <row r="34" spans="1:15" x14ac:dyDescent="0.2">
      <c r="B34" s="72" t="s">
        <v>5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</row>
    <row r="35" spans="1:15" x14ac:dyDescent="0.2">
      <c r="A35" s="3" t="s">
        <v>27</v>
      </c>
      <c r="B35" s="19" t="s">
        <v>8</v>
      </c>
      <c r="C35" s="19" t="s">
        <v>9</v>
      </c>
      <c r="D35" s="19" t="s">
        <v>10</v>
      </c>
      <c r="E35" s="19" t="s">
        <v>11</v>
      </c>
      <c r="F35" s="19" t="s">
        <v>12</v>
      </c>
      <c r="G35" s="19" t="s">
        <v>13</v>
      </c>
      <c r="H35" s="19" t="s">
        <v>14</v>
      </c>
      <c r="I35" s="19" t="s">
        <v>15</v>
      </c>
      <c r="J35" s="19" t="s">
        <v>16</v>
      </c>
      <c r="K35" s="19" t="s">
        <v>17</v>
      </c>
      <c r="L35" s="19" t="s">
        <v>1</v>
      </c>
      <c r="O35" s="4" t="s">
        <v>26</v>
      </c>
    </row>
    <row r="36" spans="1:15" x14ac:dyDescent="0.2">
      <c r="A36" s="4" t="s">
        <v>6</v>
      </c>
      <c r="B36" s="13">
        <f t="shared" ref="B36:L36" si="2">+B14-B3</f>
        <v>-170.04999999999995</v>
      </c>
      <c r="C36" s="13">
        <f t="shared" si="2"/>
        <v>-12.901000000000067</v>
      </c>
      <c r="D36" s="13">
        <f t="shared" si="2"/>
        <v>-22.72199999999998</v>
      </c>
      <c r="E36" s="25">
        <f t="shared" si="2"/>
        <v>-186.05599999999993</v>
      </c>
      <c r="F36" s="13">
        <f t="shared" si="2"/>
        <v>-69.551000000000045</v>
      </c>
      <c r="G36" s="13">
        <f t="shared" si="2"/>
        <v>-66.011000000000081</v>
      </c>
      <c r="H36" s="13">
        <f t="shared" si="2"/>
        <v>-60.346000000000004</v>
      </c>
      <c r="I36" s="13">
        <f t="shared" si="2"/>
        <v>-44.319999999999936</v>
      </c>
      <c r="J36" s="13">
        <f t="shared" si="2"/>
        <v>-73.630999999999972</v>
      </c>
      <c r="K36" s="13">
        <f t="shared" si="2"/>
        <v>-90.86522939243946</v>
      </c>
      <c r="L36" s="17">
        <f t="shared" si="2"/>
        <v>-796.45322939244033</v>
      </c>
    </row>
    <row r="37" spans="1:15" x14ac:dyDescent="0.2">
      <c r="A37" s="4" t="s">
        <v>7</v>
      </c>
      <c r="B37" s="13">
        <f t="shared" ref="B37:L37" si="3">+B15-B4</f>
        <v>22.379000000000815</v>
      </c>
      <c r="C37" s="13">
        <f t="shared" si="3"/>
        <v>319.8760000000002</v>
      </c>
      <c r="D37" s="13">
        <f t="shared" si="3"/>
        <v>278.51199999999972</v>
      </c>
      <c r="E37" s="13">
        <f t="shared" si="3"/>
        <v>-395.33100000000013</v>
      </c>
      <c r="F37" s="13">
        <f t="shared" si="3"/>
        <v>159.03099999999995</v>
      </c>
      <c r="G37" s="13">
        <f t="shared" si="3"/>
        <v>273.68099999999959</v>
      </c>
      <c r="H37" s="13">
        <f t="shared" si="3"/>
        <v>423.47699999999986</v>
      </c>
      <c r="I37" s="13">
        <f t="shared" si="3"/>
        <v>198.53899999999976</v>
      </c>
      <c r="J37" s="13">
        <f t="shared" si="3"/>
        <v>221.04200000000037</v>
      </c>
      <c r="K37" s="13">
        <f t="shared" si="3"/>
        <v>169.99588876020061</v>
      </c>
      <c r="L37" s="17">
        <f t="shared" si="3"/>
        <v>1671.201888760188</v>
      </c>
    </row>
    <row r="38" spans="1:15" x14ac:dyDescent="0.2">
      <c r="A38" s="4" t="s">
        <v>28</v>
      </c>
      <c r="B38" s="13">
        <f t="shared" ref="B38:B43" si="4">+B16-B5</f>
        <v>-70.125489905860832</v>
      </c>
      <c r="C38" s="13">
        <f t="shared" ref="C38:D38" si="5">+C16-C5</f>
        <v>-54.340109053343213</v>
      </c>
      <c r="D38" s="13">
        <f t="shared" si="5"/>
        <v>-40.760823973321067</v>
      </c>
      <c r="E38" s="25">
        <f t="shared" ref="E38:F43" si="6">+E16-E5</f>
        <v>-110.82585290534246</v>
      </c>
      <c r="F38" s="13">
        <f t="shared" si="6"/>
        <v>-7.4903666739570554</v>
      </c>
      <c r="G38" s="13">
        <f t="shared" ref="G38:K38" si="7">+G16-G5</f>
        <v>26.216886604017958</v>
      </c>
      <c r="H38" s="13">
        <f t="shared" si="7"/>
        <v>12.525090212521746</v>
      </c>
      <c r="I38" s="13">
        <f t="shared" si="7"/>
        <v>8.8816322093906876</v>
      </c>
      <c r="J38" s="13">
        <f t="shared" si="7"/>
        <v>0.78242026085035832</v>
      </c>
      <c r="K38" s="13">
        <f t="shared" si="7"/>
        <v>-6.2968417110640189</v>
      </c>
      <c r="L38" s="17">
        <f t="shared" ref="L38:L43" si="8">+L16-L5</f>
        <v>-241.43345493610832</v>
      </c>
    </row>
    <row r="39" spans="1:15" x14ac:dyDescent="0.2">
      <c r="A39" s="4" t="s">
        <v>21</v>
      </c>
      <c r="B39" s="13">
        <f t="shared" si="4"/>
        <v>-40.353000000000065</v>
      </c>
      <c r="C39" s="13">
        <f t="shared" ref="C39:D43" si="9">+C17-C6</f>
        <v>81.682000000000244</v>
      </c>
      <c r="D39" s="13">
        <f t="shared" si="9"/>
        <v>30.53899999999976</v>
      </c>
      <c r="E39" s="13">
        <f t="shared" si="6"/>
        <v>-111.26099999999997</v>
      </c>
      <c r="F39" s="13">
        <f t="shared" si="6"/>
        <v>-5.2260000000001128</v>
      </c>
      <c r="G39" s="13">
        <f t="shared" ref="G39:K43" si="10">+G17-G6</f>
        <v>121.471</v>
      </c>
      <c r="H39" s="13">
        <f t="shared" si="10"/>
        <v>166.30100000000016</v>
      </c>
      <c r="I39" s="13">
        <f t="shared" si="10"/>
        <v>61.279999999999973</v>
      </c>
      <c r="J39" s="13">
        <f t="shared" si="10"/>
        <v>55.896000000000186</v>
      </c>
      <c r="K39" s="13">
        <f t="shared" si="10"/>
        <v>-9.447220338983243</v>
      </c>
      <c r="L39" s="17">
        <f t="shared" si="8"/>
        <v>350.88177966102376</v>
      </c>
    </row>
    <row r="40" spans="1:15" x14ac:dyDescent="0.2">
      <c r="A40" s="4" t="s">
        <v>22</v>
      </c>
      <c r="B40" s="13">
        <f t="shared" si="4"/>
        <v>-2756.5770000000048</v>
      </c>
      <c r="C40" s="13">
        <f t="shared" si="9"/>
        <v>1641.5400000000081</v>
      </c>
      <c r="D40" s="13">
        <f t="shared" si="9"/>
        <v>-307.77700000000186</v>
      </c>
      <c r="E40" s="13">
        <f t="shared" si="6"/>
        <v>-4602.7609999999986</v>
      </c>
      <c r="F40" s="13">
        <f t="shared" si="6"/>
        <v>2106.9729999999981</v>
      </c>
      <c r="G40" s="13">
        <f t="shared" si="10"/>
        <v>-903.03899999998976</v>
      </c>
      <c r="H40" s="13">
        <f t="shared" si="10"/>
        <v>2711.166000000012</v>
      </c>
      <c r="I40" s="13">
        <f t="shared" si="10"/>
        <v>1344.1849999999977</v>
      </c>
      <c r="J40" s="13">
        <f t="shared" si="10"/>
        <v>5118.2060000000056</v>
      </c>
      <c r="K40" s="13">
        <f t="shared" si="10"/>
        <v>2534.6766396866878</v>
      </c>
      <c r="L40" s="17">
        <f t="shared" si="8"/>
        <v>6886.5926396866562</v>
      </c>
    </row>
    <row r="41" spans="1:15" x14ac:dyDescent="0.2">
      <c r="A41" s="4" t="s">
        <v>23</v>
      </c>
      <c r="B41" s="13">
        <f t="shared" si="4"/>
        <v>-61.615000000000009</v>
      </c>
      <c r="C41" s="13">
        <f t="shared" si="9"/>
        <v>74.136999999999944</v>
      </c>
      <c r="D41" s="13">
        <f t="shared" si="9"/>
        <v>80.400999999999954</v>
      </c>
      <c r="E41" s="13">
        <f t="shared" si="6"/>
        <v>2.38900000000001</v>
      </c>
      <c r="F41" s="13">
        <f t="shared" si="6"/>
        <v>-12.574999999999989</v>
      </c>
      <c r="G41" s="13">
        <f t="shared" si="10"/>
        <v>-62.203000000000031</v>
      </c>
      <c r="H41" s="13">
        <f t="shared" si="10"/>
        <v>-44.94</v>
      </c>
      <c r="I41" s="25">
        <f t="shared" si="10"/>
        <v>-85.561000000000035</v>
      </c>
      <c r="J41" s="25">
        <f t="shared" si="10"/>
        <v>-70.270000000000039</v>
      </c>
      <c r="K41" s="25">
        <f t="shared" si="10"/>
        <v>-131.33653456221197</v>
      </c>
      <c r="L41" s="17">
        <f t="shared" si="8"/>
        <v>-311.57353456221244</v>
      </c>
    </row>
    <row r="42" spans="1:15" x14ac:dyDescent="0.2">
      <c r="A42" s="4" t="s">
        <v>24</v>
      </c>
      <c r="B42" s="13">
        <f t="shared" si="4"/>
        <v>36.653999999999996</v>
      </c>
      <c r="C42" s="13">
        <f t="shared" si="9"/>
        <v>65.336999999999989</v>
      </c>
      <c r="D42" s="13">
        <f t="shared" si="9"/>
        <v>42.583999999999946</v>
      </c>
      <c r="E42" s="13">
        <f t="shared" si="6"/>
        <v>-10.942000000000007</v>
      </c>
      <c r="F42" s="13">
        <f t="shared" si="6"/>
        <v>-14.593000000000075</v>
      </c>
      <c r="G42" s="13">
        <f t="shared" si="10"/>
        <v>35.197000000000003</v>
      </c>
      <c r="H42" s="13">
        <f t="shared" si="10"/>
        <v>59.581000000000017</v>
      </c>
      <c r="I42" s="13">
        <f t="shared" si="10"/>
        <v>63.350999999999999</v>
      </c>
      <c r="J42" s="13">
        <f t="shared" si="10"/>
        <v>20.519999999999982</v>
      </c>
      <c r="K42" s="13">
        <f t="shared" si="10"/>
        <v>-19.636651653764943</v>
      </c>
      <c r="L42" s="17">
        <f t="shared" si="8"/>
        <v>278.05234834623479</v>
      </c>
    </row>
    <row r="43" spans="1:15" x14ac:dyDescent="0.2">
      <c r="A43" s="4" t="s">
        <v>25</v>
      </c>
      <c r="B43" s="13">
        <f t="shared" si="4"/>
        <v>-2270.801999999996</v>
      </c>
      <c r="C43" s="13">
        <f t="shared" si="9"/>
        <v>3098.5570000000007</v>
      </c>
      <c r="D43" s="13">
        <f t="shared" si="9"/>
        <v>1849.3759999999893</v>
      </c>
      <c r="E43" s="13">
        <f t="shared" si="6"/>
        <v>-5916.5249999999942</v>
      </c>
      <c r="F43" s="13">
        <f t="shared" si="6"/>
        <v>-1166.9029999999912</v>
      </c>
      <c r="G43" s="13">
        <f t="shared" si="10"/>
        <v>-558.71499999999651</v>
      </c>
      <c r="H43" s="13">
        <f t="shared" si="10"/>
        <v>2510.7600000000093</v>
      </c>
      <c r="I43" s="13">
        <f t="shared" si="10"/>
        <v>-112.17500000000291</v>
      </c>
      <c r="J43" s="13">
        <f t="shared" si="10"/>
        <v>1070.8579999999929</v>
      </c>
      <c r="K43" s="13">
        <f t="shared" si="10"/>
        <v>1953.6668790110562</v>
      </c>
      <c r="L43" s="17">
        <f t="shared" si="8"/>
        <v>458.09787901106756</v>
      </c>
    </row>
    <row r="45" spans="1:15" ht="15" x14ac:dyDescent="0.25">
      <c r="A45"/>
    </row>
    <row r="46" spans="1:15" ht="15" x14ac:dyDescent="0.25">
      <c r="A46"/>
    </row>
    <row r="47" spans="1:15" ht="15" x14ac:dyDescent="0.25">
      <c r="A47"/>
    </row>
    <row r="54" spans="1:21" x14ac:dyDescent="0.2">
      <c r="A54" s="4" t="s">
        <v>28</v>
      </c>
      <c r="B54" s="5">
        <v>1421144</v>
      </c>
      <c r="C54" s="5">
        <v>1408741</v>
      </c>
      <c r="D54" s="6">
        <v>1329855</v>
      </c>
      <c r="E54" s="5">
        <v>1342205</v>
      </c>
      <c r="F54" s="5">
        <v>838762</v>
      </c>
      <c r="G54" s="5">
        <v>746556</v>
      </c>
      <c r="H54" s="5">
        <v>726918</v>
      </c>
      <c r="I54" s="5">
        <v>721997</v>
      </c>
      <c r="J54" s="5">
        <v>846192</v>
      </c>
      <c r="K54" s="5">
        <v>1060514</v>
      </c>
      <c r="L54" s="15">
        <f t="shared" ref="L54:L55" si="11">SUM(B54:K54)</f>
        <v>10442884</v>
      </c>
      <c r="M54" s="4" t="s">
        <v>44</v>
      </c>
      <c r="R54" s="24"/>
    </row>
    <row r="55" spans="1:21" x14ac:dyDescent="0.2">
      <c r="A55" s="4" t="s">
        <v>28</v>
      </c>
      <c r="B55" s="5">
        <v>1222527.0870000001</v>
      </c>
      <c r="C55" s="5">
        <v>1160826.703</v>
      </c>
      <c r="D55" s="6">
        <v>1044308.642</v>
      </c>
      <c r="E55" s="5">
        <v>840418.79399999999</v>
      </c>
      <c r="F55" s="5">
        <v>715222.18</v>
      </c>
      <c r="G55" s="5">
        <v>758005.78599999996</v>
      </c>
      <c r="H55" s="5">
        <v>668104.86100000003</v>
      </c>
      <c r="I55" s="5">
        <v>618441.17799999996</v>
      </c>
      <c r="J55" s="5">
        <v>676336.36699999997</v>
      </c>
      <c r="K55" s="5">
        <v>856371.44400000002</v>
      </c>
      <c r="L55" s="15">
        <f t="shared" si="11"/>
        <v>8560563.0419999994</v>
      </c>
      <c r="M55" s="4" t="s">
        <v>45</v>
      </c>
      <c r="R55" s="24"/>
      <c r="S55" s="24"/>
      <c r="T55" s="24"/>
      <c r="U55" s="24"/>
    </row>
  </sheetData>
  <mergeCells count="4">
    <mergeCell ref="B1:L1"/>
    <mergeCell ref="B12:L12"/>
    <mergeCell ref="B23:L23"/>
    <mergeCell ref="B34:L34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F0E7C-A293-4D55-A3EB-2633E9B3DBE9}">
  <dimension ref="A1:P6"/>
  <sheetViews>
    <sheetView zoomScale="90" zoomScaleNormal="90" workbookViewId="0">
      <selection activeCell="C24" sqref="C24:C25"/>
    </sheetView>
  </sheetViews>
  <sheetFormatPr defaultColWidth="8.7109375" defaultRowHeight="12.75" x14ac:dyDescent="0.2"/>
  <cols>
    <col min="1" max="1" width="25.7109375" style="4" customWidth="1"/>
    <col min="2" max="2" width="12.5703125" style="4" bestFit="1" customWidth="1"/>
    <col min="3" max="11" width="9.42578125" style="4" bestFit="1" customWidth="1"/>
    <col min="12" max="12" width="11.42578125" style="3" bestFit="1" customWidth="1"/>
    <col min="13" max="16384" width="8.7109375" style="4"/>
  </cols>
  <sheetData>
    <row r="1" spans="1:16" ht="20.100000000000001" customHeight="1" x14ac:dyDescent="0.2">
      <c r="B1" s="73" t="s">
        <v>30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6" x14ac:dyDescent="0.2">
      <c r="B2" s="19" t="s">
        <v>8</v>
      </c>
      <c r="C2" s="19" t="s">
        <v>9</v>
      </c>
      <c r="D2" s="19" t="s">
        <v>10</v>
      </c>
      <c r="E2" s="19" t="s">
        <v>11</v>
      </c>
      <c r="F2" s="19" t="s">
        <v>12</v>
      </c>
      <c r="G2" s="19" t="s">
        <v>13</v>
      </c>
      <c r="H2" s="19" t="s">
        <v>14</v>
      </c>
      <c r="I2" s="19" t="s">
        <v>15</v>
      </c>
      <c r="J2" s="19" t="s">
        <v>16</v>
      </c>
      <c r="K2" s="19" t="s">
        <v>17</v>
      </c>
      <c r="L2" s="19" t="s">
        <v>1</v>
      </c>
    </row>
    <row r="3" spans="1:16" x14ac:dyDescent="0.2">
      <c r="A3" s="4" t="s">
        <v>31</v>
      </c>
      <c r="B3" s="26">
        <v>5.2670000000000003</v>
      </c>
      <c r="C3" s="26">
        <v>5.3150000000000004</v>
      </c>
      <c r="D3" s="26">
        <v>4.774</v>
      </c>
      <c r="E3" s="26">
        <v>4.0140000000000002</v>
      </c>
      <c r="F3" s="26">
        <v>3.68</v>
      </c>
      <c r="G3" s="26">
        <v>3.5910000000000002</v>
      </c>
      <c r="H3" s="26">
        <v>4.1609999999999996</v>
      </c>
      <c r="I3" s="26">
        <v>4.2439999999999998</v>
      </c>
      <c r="J3" s="26">
        <v>4.423</v>
      </c>
      <c r="K3" s="5"/>
      <c r="L3" s="27">
        <f>AVERAGE(B3:K3)</f>
        <v>4.3854444444444445</v>
      </c>
      <c r="N3" s="26"/>
      <c r="O3" s="26"/>
    </row>
    <row r="4" spans="1:16" x14ac:dyDescent="0.2">
      <c r="A4" s="4" t="s">
        <v>32</v>
      </c>
      <c r="B4" s="26">
        <v>5.2080000000000002</v>
      </c>
      <c r="C4" s="26">
        <v>4.8049999999999997</v>
      </c>
      <c r="D4" s="26">
        <v>4.4749999999999996</v>
      </c>
      <c r="E4" s="26">
        <v>3.762</v>
      </c>
      <c r="F4" s="26">
        <v>4.5949999999999998</v>
      </c>
      <c r="G4" s="26">
        <v>5.4850000000000003</v>
      </c>
      <c r="H4" s="26">
        <v>4.4509999999999996</v>
      </c>
      <c r="I4" s="26">
        <v>4.25</v>
      </c>
      <c r="J4" s="26">
        <v>4.3259999999999996</v>
      </c>
      <c r="K4" s="26">
        <v>4.6769999999999996</v>
      </c>
      <c r="L4" s="27">
        <f>AVERAGE(B4:K4)</f>
        <v>4.6033999999999997</v>
      </c>
      <c r="N4" s="26"/>
      <c r="O4" s="26"/>
      <c r="P4" s="21"/>
    </row>
    <row r="5" spans="1:16" x14ac:dyDescent="0.2">
      <c r="A5" s="4" t="s">
        <v>29</v>
      </c>
      <c r="B5" s="11">
        <f>+B4/B3-1</f>
        <v>-1.1201822669451356E-2</v>
      </c>
      <c r="C5" s="11">
        <f t="shared" ref="C5:L5" si="0">+C4/C3-1</f>
        <v>-9.5954844778927684E-2</v>
      </c>
      <c r="D5" s="11">
        <f t="shared" si="0"/>
        <v>-6.2630917469627234E-2</v>
      </c>
      <c r="E5" s="11">
        <f t="shared" si="0"/>
        <v>-6.2780269058296034E-2</v>
      </c>
      <c r="F5" s="22">
        <f t="shared" si="0"/>
        <v>0.24864130434782594</v>
      </c>
      <c r="G5" s="22">
        <f t="shared" si="0"/>
        <v>0.52742968532442225</v>
      </c>
      <c r="H5" s="11">
        <f t="shared" si="0"/>
        <v>6.9694784907474272E-2</v>
      </c>
      <c r="I5" s="11">
        <f t="shared" si="0"/>
        <v>1.413760603204528E-3</v>
      </c>
      <c r="J5" s="11">
        <f t="shared" si="0"/>
        <v>-2.193081618810766E-2</v>
      </c>
      <c r="K5" s="11"/>
      <c r="L5" s="11">
        <f t="shared" si="0"/>
        <v>4.9699764372038713E-2</v>
      </c>
      <c r="N5" s="26"/>
      <c r="O5" s="26"/>
      <c r="P5" s="21"/>
    </row>
    <row r="6" spans="1:16" x14ac:dyDescent="0.2">
      <c r="A6" s="4" t="s">
        <v>5</v>
      </c>
      <c r="B6" s="18">
        <f>+B4-B3</f>
        <v>-5.9000000000000163E-2</v>
      </c>
      <c r="C6" s="18">
        <f t="shared" ref="C6:L6" si="1">+C4-C3</f>
        <v>-0.51000000000000068</v>
      </c>
      <c r="D6" s="18">
        <f t="shared" si="1"/>
        <v>-0.29900000000000038</v>
      </c>
      <c r="E6" s="18">
        <f t="shared" si="1"/>
        <v>-0.25200000000000022</v>
      </c>
      <c r="F6" s="18">
        <f t="shared" si="1"/>
        <v>0.91499999999999959</v>
      </c>
      <c r="G6" s="18">
        <f t="shared" si="1"/>
        <v>1.8940000000000001</v>
      </c>
      <c r="H6" s="18">
        <f t="shared" si="1"/>
        <v>0.29000000000000004</v>
      </c>
      <c r="I6" s="18">
        <f t="shared" si="1"/>
        <v>6.0000000000002274E-3</v>
      </c>
      <c r="J6" s="18">
        <f t="shared" si="1"/>
        <v>-9.7000000000000419E-2</v>
      </c>
      <c r="K6" s="18"/>
      <c r="L6" s="18">
        <f t="shared" si="1"/>
        <v>0.21795555555555524</v>
      </c>
    </row>
  </sheetData>
  <mergeCells count="1">
    <mergeCell ref="B1:L1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25A2C5DF03324DB9C3C8C13C43B7E4" ma:contentTypeVersion="2" ma:contentTypeDescription="Create a new document." ma:contentTypeScope="" ma:versionID="cd14d18e5dae38e917880ec0cd7e0826">
  <xsd:schema xmlns:xsd="http://www.w3.org/2001/XMLSchema" xmlns:xs="http://www.w3.org/2001/XMLSchema" xmlns:p="http://schemas.microsoft.com/office/2006/metadata/properties" xmlns:ns2="fefaed5c-05a3-4042-96c9-7499aea4ff34" targetNamespace="http://schemas.microsoft.com/office/2006/metadata/properties" ma:root="true" ma:fieldsID="42f26d15095ea174884cbd62bfda1b78" ns2:_="">
    <xsd:import namespace="fefaed5c-05a3-4042-96c9-7499aea4ff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aed5c-05a3-4042-96c9-7499aea4f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11CF2C-A4E8-4029-8247-3F37DD70C2BE}"/>
</file>

<file path=customXml/itemProps2.xml><?xml version="1.0" encoding="utf-8"?>
<ds:datastoreItem xmlns:ds="http://schemas.openxmlformats.org/officeDocument/2006/customXml" ds:itemID="{9A99F56A-14B6-4DFC-A16F-C79AE89A967E}"/>
</file>

<file path=customXml/itemProps3.xml><?xml version="1.0" encoding="utf-8"?>
<ds:datastoreItem xmlns:ds="http://schemas.openxmlformats.org/officeDocument/2006/customXml" ds:itemID="{46BF0377-49F6-44C2-81E8-93A0EBFBBB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Explanations</vt:lpstr>
      <vt:lpstr>Customers</vt:lpstr>
      <vt:lpstr>Average Use</vt:lpstr>
      <vt:lpstr>Peak Demands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2021-07-13T16:54:36Z</dcterms:created>
  <dcterms:modified xsi:type="dcterms:W3CDTF">2021-07-13T16:54:49Z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0x0101008525A2C5DF03324DB9C3C8C13C43B7E4</vt:lpwstr>
  </property>
</Properties>
</file>