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wain.MSA\Desktop\First Coast\Staff 1st request\"/>
    </mc:Choice>
  </mc:AlternateContent>
  <xr:revisionPtr revIDLastSave="0" documentId="8_{DC5310BF-7064-4E1C-8150-01EB8AB49275}" xr6:coauthVersionLast="45" xr6:coauthVersionMax="45" xr10:uidLastSave="{00000000-0000-0000-0000-000000000000}"/>
  <bookViews>
    <workbookView xWindow="-120" yWindow="-120" windowWidth="24240" windowHeight="13140" xr2:uid="{803A9166-85BC-4C71-9E19-60C6672B923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7" i="1" l="1"/>
  <c r="E47" i="1" s="1"/>
  <c r="D50" i="1"/>
  <c r="E50" i="1" s="1"/>
  <c r="D37" i="1"/>
  <c r="E37" i="1" s="1"/>
  <c r="D58" i="1"/>
  <c r="D38" i="1"/>
  <c r="E38" i="1" s="1"/>
  <c r="E49" i="1"/>
  <c r="E44" i="1"/>
  <c r="D48" i="1"/>
  <c r="E48" i="1" s="1"/>
  <c r="D44" i="1"/>
  <c r="D43" i="1"/>
  <c r="E43" i="1" s="1"/>
  <c r="D40" i="1"/>
  <c r="E40" i="1" s="1"/>
  <c r="D9" i="1"/>
  <c r="E9" i="1" s="1"/>
  <c r="D12" i="1"/>
  <c r="E12" i="1" s="1"/>
  <c r="D15" i="1"/>
  <c r="E15" i="1" s="1"/>
  <c r="D16" i="1"/>
  <c r="E16" i="1"/>
  <c r="E58" i="1" l="1"/>
</calcChain>
</file>

<file path=xl/sharedStrings.xml><?xml version="1.0" encoding="utf-8"?>
<sst xmlns="http://schemas.openxmlformats.org/spreadsheetml/2006/main" count="68" uniqueCount="55">
  <si>
    <t>* Acct 304 also includes an administrative building ($425,000 + 25%) = 531,250 + 375,000 = $906,250</t>
  </si>
  <si>
    <t>Other Tangible Plant</t>
  </si>
  <si>
    <t>Communication Equipment</t>
  </si>
  <si>
    <t xml:space="preserve">Power Operated Equipment </t>
  </si>
  <si>
    <t>Tools, Shop and Garage Equipment</t>
  </si>
  <si>
    <t xml:space="preserve">Transportation Equipment </t>
  </si>
  <si>
    <t>Office Furniture and Equipment</t>
  </si>
  <si>
    <t>Other Plant and Miscellaneous Equipment</t>
  </si>
  <si>
    <t xml:space="preserve">Hydrants </t>
  </si>
  <si>
    <t xml:space="preserve">Meters and Meter Installation </t>
  </si>
  <si>
    <t>Services</t>
  </si>
  <si>
    <t>Transmission and Distribution Mains</t>
  </si>
  <si>
    <t>Distribution Reservoirs and Standpipes</t>
  </si>
  <si>
    <t>Water Treatment Equipment</t>
  </si>
  <si>
    <t xml:space="preserve">Pumping Equipment </t>
  </si>
  <si>
    <t>Power Generation Equipment</t>
  </si>
  <si>
    <t>Supply Mains</t>
  </si>
  <si>
    <t xml:space="preserve">Wells and Springs </t>
  </si>
  <si>
    <t>Lake, River and Other Intakes</t>
  </si>
  <si>
    <t>Collecting and Impounding Reservoirs</t>
  </si>
  <si>
    <t xml:space="preserve"> * Structures and Improvements</t>
  </si>
  <si>
    <t>Land and Land Rights</t>
  </si>
  <si>
    <t>Franchises</t>
  </si>
  <si>
    <t>Organization</t>
  </si>
  <si>
    <t>Swain Schedule 1A</t>
  </si>
  <si>
    <t>Total Cost Table 2 BAB-2</t>
  </si>
  <si>
    <t>Engineering / Continency (25%)</t>
  </si>
  <si>
    <t>Table 2 BAB-2</t>
  </si>
  <si>
    <t>Staff ROG 1</t>
  </si>
  <si>
    <t>WATER</t>
  </si>
  <si>
    <t>WASTEWATER</t>
  </si>
  <si>
    <t>Collecting Wastewater - Force</t>
  </si>
  <si>
    <t>Collecting Wastewater - Gravity</t>
  </si>
  <si>
    <t>Manholes</t>
  </si>
  <si>
    <t>Special Collecting Structures</t>
  </si>
  <si>
    <t>Services to Customers</t>
  </si>
  <si>
    <t>Flow Measuring Devices</t>
  </si>
  <si>
    <t>Flor Measuring Installations</t>
  </si>
  <si>
    <t>Receiving Wells</t>
  </si>
  <si>
    <t>Pumping Equipment</t>
  </si>
  <si>
    <t>Reuse Distribution Reservoirs</t>
  </si>
  <si>
    <t>Reuse T &amp; D</t>
  </si>
  <si>
    <t>Treatment and Disposal Equipment</t>
  </si>
  <si>
    <t>Plant Sewers</t>
  </si>
  <si>
    <t>Outfall Wastewater Lines</t>
  </si>
  <si>
    <t>Miscellaneous</t>
  </si>
  <si>
    <t>* Structures and Improvements</t>
  </si>
  <si>
    <t>* Acct 304 also includes 1/2 OF administrative building ($850,000/2 + 25%) = 531,250, plus sewer lift station $1,600,000 + 25%= 2,000,000</t>
  </si>
  <si>
    <t>7,656,250 *</t>
  </si>
  <si>
    <t>2,500,000 *</t>
  </si>
  <si>
    <t>1,400,000+200,000 +400,000=2,000,000</t>
  </si>
  <si>
    <t>1,000,000+200,000 +700,000+850,000 +2,200,000=4,950,000</t>
  </si>
  <si>
    <t>700,000+450,000+800,000</t>
  </si>
  <si>
    <t>2,400,000+400,000</t>
  </si>
  <si>
    <t>1. Please refer to witness Beaudet’s direct testimony, Exhibit BAB-2, page 21, Table 2; and witness Swain’s direct testimony, Schedules 1A and 1B. Please reconcile the costs listed in Table-2 with Schedules 1A and 1B.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</si>
</sst>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164" fontId="2" fillId="0" borderId="0" xfId="1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164" fontId="2" fillId="0" borderId="0" xfId="1" quotePrefix="1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0" applyFont="1"/>
    <xf numFmtId="42" fontId="2" fillId="0" borderId="0" xfId="0" applyNumberFormat="1" applyFont="1"/>
    <xf numFmtId="41" fontId="2" fillId="0" borderId="0" xfId="0" applyNumberFormat="1" applyFont="1"/>
    <xf numFmtId="164" fontId="2" fillId="0" borderId="0" xfId="1" applyNumberFormat="1" applyFont="1" applyAlignment="1">
      <alignment horizontal="right"/>
    </xf>
    <xf numFmtId="41" fontId="2" fillId="0" borderId="0" xfId="0" applyNumberFormat="1" applyFont="1" applyAlignment="1">
      <alignment horizontal="right"/>
    </xf>
    <xf numFmtId="164" fontId="2" fillId="0" borderId="0" xfId="1" quotePrefix="1" applyNumberFormat="1" applyFont="1" applyAlignment="1">
      <alignment horizontal="right" wrapText="1"/>
    </xf>
    <xf numFmtId="0" fontId="0" fillId="0" borderId="1" xfId="0" applyBorder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107A7-5F62-4685-9504-E84DE2929390}">
  <dimension ref="A1:F60"/>
  <sheetViews>
    <sheetView tabSelected="1" workbookViewId="0">
      <selection activeCell="B16" sqref="B16"/>
    </sheetView>
  </sheetViews>
  <sheetFormatPr defaultRowHeight="15" x14ac:dyDescent="0.25"/>
  <cols>
    <col min="2" max="2" width="34.85546875" bestFit="1" customWidth="1"/>
    <col min="3" max="3" width="20.42578125" customWidth="1"/>
    <col min="4" max="5" width="19.7109375" customWidth="1"/>
    <col min="6" max="6" width="18.42578125" style="7" bestFit="1" customWidth="1"/>
  </cols>
  <sheetData>
    <row r="1" spans="1:6" x14ac:dyDescent="0.25">
      <c r="A1" t="s">
        <v>28</v>
      </c>
    </row>
    <row r="3" spans="1:6" ht="15.75" customHeight="1" x14ac:dyDescent="0.25">
      <c r="A3" s="6" t="s">
        <v>54</v>
      </c>
      <c r="B3" s="6"/>
      <c r="C3" s="6"/>
      <c r="D3" s="6"/>
      <c r="E3" s="6"/>
      <c r="F3" s="6"/>
    </row>
    <row r="4" spans="1:6" x14ac:dyDescent="0.25">
      <c r="A4" s="6"/>
      <c r="B4" s="6"/>
      <c r="C4" s="6"/>
      <c r="D4" s="6"/>
      <c r="E4" s="6"/>
      <c r="F4" s="6"/>
    </row>
    <row r="5" spans="1:6" ht="26.25" x14ac:dyDescent="0.25">
      <c r="A5" s="13" t="s">
        <v>29</v>
      </c>
      <c r="B5" s="13"/>
      <c r="C5" s="14" t="s">
        <v>27</v>
      </c>
      <c r="D5" s="14" t="s">
        <v>26</v>
      </c>
      <c r="E5" s="14" t="s">
        <v>25</v>
      </c>
      <c r="F5" s="15" t="s">
        <v>24</v>
      </c>
    </row>
    <row r="6" spans="1:6" x14ac:dyDescent="0.25">
      <c r="A6" s="3">
        <v>301</v>
      </c>
      <c r="B6" s="2" t="s">
        <v>23</v>
      </c>
      <c r="C6" s="1"/>
      <c r="F6" s="8">
        <v>80000</v>
      </c>
    </row>
    <row r="7" spans="1:6" x14ac:dyDescent="0.25">
      <c r="A7" s="3">
        <v>302</v>
      </c>
      <c r="B7" s="2" t="s">
        <v>22</v>
      </c>
      <c r="C7" s="1"/>
      <c r="F7" s="9"/>
    </row>
    <row r="8" spans="1:6" x14ac:dyDescent="0.25">
      <c r="A8" s="3">
        <v>303</v>
      </c>
      <c r="B8" s="2" t="s">
        <v>21</v>
      </c>
      <c r="C8" s="1"/>
      <c r="F8" s="9">
        <v>50000</v>
      </c>
    </row>
    <row r="9" spans="1:6" x14ac:dyDescent="0.25">
      <c r="A9" s="3">
        <v>304</v>
      </c>
      <c r="B9" s="2" t="s">
        <v>20</v>
      </c>
      <c r="C9" s="1">
        <v>300000</v>
      </c>
      <c r="D9" s="1">
        <f>+C9*0.25</f>
        <v>75000</v>
      </c>
      <c r="E9" s="1">
        <f>+C9+D9</f>
        <v>375000</v>
      </c>
      <c r="F9" s="9">
        <v>906250</v>
      </c>
    </row>
    <row r="10" spans="1:6" x14ac:dyDescent="0.25">
      <c r="A10" s="3">
        <v>305</v>
      </c>
      <c r="B10" s="2" t="s">
        <v>19</v>
      </c>
      <c r="C10" s="1"/>
      <c r="D10" s="1"/>
      <c r="E10" s="1"/>
      <c r="F10" s="9"/>
    </row>
    <row r="11" spans="1:6" x14ac:dyDescent="0.25">
      <c r="A11" s="3">
        <v>306</v>
      </c>
      <c r="B11" s="2" t="s">
        <v>18</v>
      </c>
      <c r="C11" s="1"/>
      <c r="D11" s="1"/>
      <c r="E11" s="1"/>
      <c r="F11" s="9"/>
    </row>
    <row r="12" spans="1:6" x14ac:dyDescent="0.25">
      <c r="A12" s="3">
        <v>307</v>
      </c>
      <c r="B12" s="2" t="s">
        <v>17</v>
      </c>
      <c r="C12" s="1">
        <v>2000000</v>
      </c>
      <c r="D12" s="1">
        <f>+C12*0.25</f>
        <v>500000</v>
      </c>
      <c r="E12" s="1">
        <f>+C12+D12</f>
        <v>2500000</v>
      </c>
      <c r="F12" s="9">
        <v>2500000</v>
      </c>
    </row>
    <row r="13" spans="1:6" x14ac:dyDescent="0.25">
      <c r="A13" s="3">
        <v>309</v>
      </c>
      <c r="B13" s="2" t="s">
        <v>16</v>
      </c>
      <c r="C13" s="1"/>
      <c r="D13" s="1"/>
      <c r="E13" s="1"/>
      <c r="F13" s="9"/>
    </row>
    <row r="14" spans="1:6" x14ac:dyDescent="0.25">
      <c r="A14" s="3">
        <v>310</v>
      </c>
      <c r="B14" s="2" t="s">
        <v>15</v>
      </c>
      <c r="C14" s="1"/>
      <c r="D14" s="1"/>
      <c r="E14" s="1"/>
      <c r="F14" s="9"/>
    </row>
    <row r="15" spans="1:6" x14ac:dyDescent="0.25">
      <c r="A15" s="3">
        <v>311</v>
      </c>
      <c r="B15" s="2" t="s">
        <v>14</v>
      </c>
      <c r="C15" s="1">
        <v>600000</v>
      </c>
      <c r="D15" s="1">
        <f>+C15*0.25</f>
        <v>150000</v>
      </c>
      <c r="E15" s="1">
        <f>+C15+D15</f>
        <v>750000</v>
      </c>
      <c r="F15" s="9">
        <v>750000</v>
      </c>
    </row>
    <row r="16" spans="1:6" ht="24.75" x14ac:dyDescent="0.25">
      <c r="A16" s="3">
        <v>320</v>
      </c>
      <c r="B16" s="5" t="s">
        <v>13</v>
      </c>
      <c r="C16" s="12" t="s">
        <v>50</v>
      </c>
      <c r="D16" s="4">
        <f>+(1400000+200000+400000)*0.25</f>
        <v>500000</v>
      </c>
      <c r="E16" s="1">
        <f>+(1400000+200000+400000)+D16</f>
        <v>2500000</v>
      </c>
      <c r="F16" s="11" t="s">
        <v>49</v>
      </c>
    </row>
    <row r="17" spans="1:6" x14ac:dyDescent="0.25">
      <c r="A17" s="3">
        <v>330</v>
      </c>
      <c r="B17" s="2" t="s">
        <v>12</v>
      </c>
      <c r="C17" s="1"/>
      <c r="D17" s="1"/>
      <c r="E17" s="1"/>
      <c r="F17" s="9"/>
    </row>
    <row r="18" spans="1:6" x14ac:dyDescent="0.25">
      <c r="A18" s="3">
        <v>331</v>
      </c>
      <c r="B18" s="2" t="s">
        <v>11</v>
      </c>
      <c r="C18" s="1"/>
      <c r="D18" s="1"/>
      <c r="E18" s="1"/>
      <c r="F18" s="9">
        <v>6837500</v>
      </c>
    </row>
    <row r="19" spans="1:6" x14ac:dyDescent="0.25">
      <c r="A19" s="3">
        <v>333</v>
      </c>
      <c r="B19" s="2" t="s">
        <v>10</v>
      </c>
      <c r="C19" s="1"/>
      <c r="D19" s="1"/>
      <c r="E19" s="1"/>
      <c r="F19" s="9">
        <v>1617500</v>
      </c>
    </row>
    <row r="20" spans="1:6" x14ac:dyDescent="0.25">
      <c r="A20" s="3">
        <v>334</v>
      </c>
      <c r="B20" s="2" t="s">
        <v>9</v>
      </c>
      <c r="C20" s="1"/>
      <c r="D20" s="1"/>
      <c r="E20" s="1"/>
      <c r="F20" s="9"/>
    </row>
    <row r="21" spans="1:6" x14ac:dyDescent="0.25">
      <c r="A21" s="3">
        <v>335</v>
      </c>
      <c r="B21" s="2" t="s">
        <v>8</v>
      </c>
      <c r="C21" s="1"/>
      <c r="D21" s="1"/>
      <c r="E21" s="1"/>
      <c r="F21" s="9">
        <v>743750</v>
      </c>
    </row>
    <row r="22" spans="1:6" x14ac:dyDescent="0.25">
      <c r="A22" s="3">
        <v>339</v>
      </c>
      <c r="B22" s="2" t="s">
        <v>7</v>
      </c>
      <c r="C22" s="1"/>
      <c r="D22" s="1"/>
      <c r="E22" s="1"/>
      <c r="F22" s="9"/>
    </row>
    <row r="23" spans="1:6" x14ac:dyDescent="0.25">
      <c r="A23" s="3">
        <v>340</v>
      </c>
      <c r="B23" s="2" t="s">
        <v>6</v>
      </c>
      <c r="C23" s="1"/>
      <c r="D23" s="1"/>
      <c r="E23" s="1"/>
      <c r="F23" s="9"/>
    </row>
    <row r="24" spans="1:6" x14ac:dyDescent="0.25">
      <c r="A24" s="3">
        <v>341</v>
      </c>
      <c r="B24" s="2" t="s">
        <v>5</v>
      </c>
      <c r="C24" s="1"/>
      <c r="D24" s="1"/>
      <c r="E24" s="1"/>
      <c r="F24" s="9">
        <v>185000</v>
      </c>
    </row>
    <row r="25" spans="1:6" x14ac:dyDescent="0.25">
      <c r="A25" s="3">
        <v>343</v>
      </c>
      <c r="B25" s="2" t="s">
        <v>4</v>
      </c>
      <c r="C25" s="1"/>
      <c r="D25" s="1"/>
      <c r="E25" s="1"/>
    </row>
    <row r="26" spans="1:6" x14ac:dyDescent="0.25">
      <c r="A26" s="3">
        <v>345</v>
      </c>
      <c r="B26" s="2" t="s">
        <v>3</v>
      </c>
      <c r="C26" s="1"/>
      <c r="D26" s="1"/>
      <c r="E26" s="1"/>
    </row>
    <row r="27" spans="1:6" x14ac:dyDescent="0.25">
      <c r="A27" s="3">
        <v>346</v>
      </c>
      <c r="B27" s="2" t="s">
        <v>2</v>
      </c>
      <c r="C27" s="1"/>
      <c r="D27" s="1"/>
      <c r="E27" s="1"/>
    </row>
    <row r="28" spans="1:6" x14ac:dyDescent="0.25">
      <c r="A28" s="3">
        <v>348</v>
      </c>
      <c r="B28" s="2" t="s">
        <v>1</v>
      </c>
      <c r="C28" s="1"/>
      <c r="D28" s="1"/>
      <c r="E28" s="1"/>
    </row>
    <row r="30" spans="1:6" x14ac:dyDescent="0.25">
      <c r="A30" t="s">
        <v>0</v>
      </c>
    </row>
    <row r="33" spans="1:6" ht="26.25" x14ac:dyDescent="0.25">
      <c r="A33" s="13" t="s">
        <v>30</v>
      </c>
      <c r="B33" s="13"/>
      <c r="C33" s="14" t="s">
        <v>27</v>
      </c>
      <c r="D33" s="14" t="s">
        <v>26</v>
      </c>
      <c r="E33" s="14" t="s">
        <v>25</v>
      </c>
      <c r="F33" s="15" t="s">
        <v>24</v>
      </c>
    </row>
    <row r="34" spans="1:6" x14ac:dyDescent="0.25">
      <c r="A34" s="3">
        <v>351</v>
      </c>
      <c r="B34" s="2" t="s">
        <v>23</v>
      </c>
      <c r="C34" s="1"/>
      <c r="F34" s="8">
        <v>80000</v>
      </c>
    </row>
    <row r="35" spans="1:6" x14ac:dyDescent="0.25">
      <c r="A35" s="3">
        <v>352</v>
      </c>
      <c r="B35" s="2" t="s">
        <v>22</v>
      </c>
      <c r="C35" s="1"/>
      <c r="F35" s="9"/>
    </row>
    <row r="36" spans="1:6" x14ac:dyDescent="0.25">
      <c r="A36" s="3">
        <v>353</v>
      </c>
      <c r="B36" s="2" t="s">
        <v>21</v>
      </c>
      <c r="C36" s="1"/>
      <c r="F36" s="1">
        <v>100000</v>
      </c>
    </row>
    <row r="37" spans="1:6" ht="36.75" x14ac:dyDescent="0.25">
      <c r="A37" s="3">
        <v>354</v>
      </c>
      <c r="B37" s="2" t="s">
        <v>46</v>
      </c>
      <c r="C37" s="12" t="s">
        <v>51</v>
      </c>
      <c r="D37" s="4">
        <f>+(1000000+200000+700000+850000+2200000)*0.25</f>
        <v>1237500</v>
      </c>
      <c r="E37" s="1">
        <f>+(1000000+200000+700000+850000+2200000)+D37</f>
        <v>6187500</v>
      </c>
      <c r="F37" s="10" t="s">
        <v>48</v>
      </c>
    </row>
    <row r="38" spans="1:6" x14ac:dyDescent="0.25">
      <c r="A38" s="3">
        <v>355</v>
      </c>
      <c r="B38" s="2" t="s">
        <v>15</v>
      </c>
      <c r="C38" s="1">
        <v>4000000</v>
      </c>
      <c r="D38" s="1">
        <f>+C38*0.25</f>
        <v>1000000</v>
      </c>
      <c r="E38" s="1">
        <f>+C38+D38</f>
        <v>5000000</v>
      </c>
      <c r="F38" s="1">
        <v>5000000</v>
      </c>
    </row>
    <row r="39" spans="1:6" x14ac:dyDescent="0.25">
      <c r="A39" s="3">
        <v>360</v>
      </c>
      <c r="B39" s="2" t="s">
        <v>31</v>
      </c>
      <c r="C39" s="1"/>
      <c r="D39" s="1"/>
      <c r="E39" s="1"/>
      <c r="F39" s="1">
        <v>1150000</v>
      </c>
    </row>
    <row r="40" spans="1:6" x14ac:dyDescent="0.25">
      <c r="A40" s="3">
        <v>361</v>
      </c>
      <c r="B40" s="2" t="s">
        <v>32</v>
      </c>
      <c r="C40" s="1"/>
      <c r="D40" s="1">
        <f>+C40*0.25</f>
        <v>0</v>
      </c>
      <c r="E40" s="1">
        <f>+C40+D40</f>
        <v>0</v>
      </c>
      <c r="F40" s="1">
        <v>9025000</v>
      </c>
    </row>
    <row r="41" spans="1:6" x14ac:dyDescent="0.25">
      <c r="A41" s="3">
        <v>361</v>
      </c>
      <c r="B41" s="2" t="s">
        <v>33</v>
      </c>
      <c r="C41" s="1"/>
      <c r="D41" s="1"/>
      <c r="E41" s="1"/>
      <c r="F41" s="1">
        <v>1900000</v>
      </c>
    </row>
    <row r="42" spans="1:6" x14ac:dyDescent="0.25">
      <c r="A42" s="3">
        <v>362</v>
      </c>
      <c r="B42" s="2" t="s">
        <v>34</v>
      </c>
      <c r="C42" s="1"/>
      <c r="D42" s="1"/>
      <c r="E42" s="1"/>
      <c r="F42" s="1"/>
    </row>
    <row r="43" spans="1:6" x14ac:dyDescent="0.25">
      <c r="A43" s="3">
        <v>363</v>
      </c>
      <c r="B43" s="2" t="s">
        <v>35</v>
      </c>
      <c r="C43" s="1"/>
      <c r="D43" s="1">
        <f>+C43*0.25</f>
        <v>0</v>
      </c>
      <c r="E43" s="1">
        <f>+C43+D43</f>
        <v>0</v>
      </c>
      <c r="F43" s="1"/>
    </row>
    <row r="44" spans="1:6" x14ac:dyDescent="0.25">
      <c r="A44" s="3">
        <v>364</v>
      </c>
      <c r="B44" s="2" t="s">
        <v>36</v>
      </c>
      <c r="C44" s="4"/>
      <c r="D44" s="1">
        <f>+C44*0.25</f>
        <v>0</v>
      </c>
      <c r="E44" s="1">
        <f>+C44+D44</f>
        <v>0</v>
      </c>
      <c r="F44" s="1"/>
    </row>
    <row r="45" spans="1:6" x14ac:dyDescent="0.25">
      <c r="A45" s="3">
        <v>365</v>
      </c>
      <c r="B45" s="2" t="s">
        <v>37</v>
      </c>
      <c r="C45" s="1"/>
      <c r="D45" s="1"/>
      <c r="E45" s="1"/>
      <c r="F45" s="1"/>
    </row>
    <row r="46" spans="1:6" x14ac:dyDescent="0.25">
      <c r="A46" s="3">
        <v>370</v>
      </c>
      <c r="B46" s="2" t="s">
        <v>38</v>
      </c>
      <c r="C46" s="1"/>
      <c r="D46" s="1"/>
      <c r="E46" s="1"/>
      <c r="F46" s="1"/>
    </row>
    <row r="47" spans="1:6" x14ac:dyDescent="0.25">
      <c r="A47" s="3">
        <v>371</v>
      </c>
      <c r="B47" s="2" t="s">
        <v>39</v>
      </c>
      <c r="C47" s="10" t="s">
        <v>53</v>
      </c>
      <c r="D47" s="1">
        <f>(2400000+400000)*0.25</f>
        <v>700000</v>
      </c>
      <c r="E47" s="1">
        <f>(2400000+400000)+D47</f>
        <v>3500000</v>
      </c>
      <c r="F47" s="1">
        <v>3500000</v>
      </c>
    </row>
    <row r="48" spans="1:6" x14ac:dyDescent="0.25">
      <c r="A48" s="3">
        <v>374</v>
      </c>
      <c r="B48" s="2" t="s">
        <v>40</v>
      </c>
      <c r="C48" s="1">
        <v>1600000</v>
      </c>
      <c r="D48" s="1">
        <f>+C48*0.25</f>
        <v>400000</v>
      </c>
      <c r="E48" s="1">
        <f t="shared" ref="E48:E49" si="0">+C48+D48</f>
        <v>2000000</v>
      </c>
      <c r="F48" s="1">
        <v>2000000</v>
      </c>
    </row>
    <row r="49" spans="1:6" x14ac:dyDescent="0.25">
      <c r="A49" s="3">
        <v>375</v>
      </c>
      <c r="B49" s="2" t="s">
        <v>41</v>
      </c>
      <c r="C49" s="1"/>
      <c r="D49" s="1"/>
      <c r="E49" s="1">
        <f t="shared" si="0"/>
        <v>0</v>
      </c>
      <c r="F49" s="1">
        <v>0</v>
      </c>
    </row>
    <row r="50" spans="1:6" x14ac:dyDescent="0.25">
      <c r="A50" s="3">
        <v>380</v>
      </c>
      <c r="B50" s="2" t="s">
        <v>42</v>
      </c>
      <c r="C50" s="10" t="s">
        <v>52</v>
      </c>
      <c r="D50" s="1">
        <f>(700000+450000+800000)*0.25</f>
        <v>487500</v>
      </c>
      <c r="E50" s="1">
        <f>+(700000+450000+800000)+D50</f>
        <v>2437500</v>
      </c>
      <c r="F50" s="1">
        <v>2437500</v>
      </c>
    </row>
    <row r="51" spans="1:6" x14ac:dyDescent="0.25">
      <c r="A51" s="3">
        <v>381</v>
      </c>
      <c r="B51" s="2" t="s">
        <v>43</v>
      </c>
      <c r="C51" s="1"/>
      <c r="D51" s="1"/>
      <c r="E51" s="1"/>
      <c r="F51" s="1"/>
    </row>
    <row r="52" spans="1:6" x14ac:dyDescent="0.25">
      <c r="A52" s="3">
        <v>382</v>
      </c>
      <c r="B52" s="2" t="s">
        <v>44</v>
      </c>
      <c r="C52" s="1"/>
      <c r="D52" s="1"/>
      <c r="E52" s="1"/>
      <c r="F52" s="1"/>
    </row>
    <row r="53" spans="1:6" x14ac:dyDescent="0.25">
      <c r="A53" s="3">
        <v>389</v>
      </c>
      <c r="B53" s="2" t="s">
        <v>7</v>
      </c>
      <c r="C53" s="1"/>
      <c r="D53" s="1"/>
      <c r="E53" s="1"/>
      <c r="F53" s="1"/>
    </row>
    <row r="54" spans="1:6" x14ac:dyDescent="0.25">
      <c r="A54" s="3">
        <v>390</v>
      </c>
      <c r="B54" s="2" t="s">
        <v>6</v>
      </c>
      <c r="C54" s="1"/>
      <c r="D54" s="1"/>
      <c r="E54" s="1"/>
      <c r="F54" s="1"/>
    </row>
    <row r="55" spans="1:6" x14ac:dyDescent="0.25">
      <c r="A55" s="3">
        <v>391</v>
      </c>
      <c r="B55" s="2" t="s">
        <v>5</v>
      </c>
      <c r="C55" s="1"/>
      <c r="D55" s="1"/>
      <c r="E55" s="1"/>
      <c r="F55" s="1">
        <v>185000</v>
      </c>
    </row>
    <row r="56" spans="1:6" x14ac:dyDescent="0.25">
      <c r="A56" s="3">
        <v>393</v>
      </c>
      <c r="B56" s="2" t="s">
        <v>4</v>
      </c>
      <c r="C56" s="1"/>
      <c r="D56" s="1"/>
      <c r="E56" s="1"/>
      <c r="F56" s="1"/>
    </row>
    <row r="57" spans="1:6" x14ac:dyDescent="0.25">
      <c r="A57" s="3">
        <v>395</v>
      </c>
      <c r="B57" s="2" t="s">
        <v>3</v>
      </c>
      <c r="F57" s="1"/>
    </row>
    <row r="58" spans="1:6" x14ac:dyDescent="0.25">
      <c r="A58" s="3">
        <v>397</v>
      </c>
      <c r="B58" s="2" t="s">
        <v>45</v>
      </c>
      <c r="C58" s="1">
        <v>1800000</v>
      </c>
      <c r="D58" s="1">
        <f>+C58*0.25</f>
        <v>450000</v>
      </c>
      <c r="E58" s="1">
        <f t="shared" ref="E58" si="1">+C58+D58</f>
        <v>2250000</v>
      </c>
      <c r="F58" s="9">
        <v>2250000</v>
      </c>
    </row>
    <row r="60" spans="1:6" x14ac:dyDescent="0.25">
      <c r="A60" t="s">
        <v>47</v>
      </c>
    </row>
  </sheetData>
  <mergeCells count="1">
    <mergeCell ref="A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Swain</dc:creator>
  <cp:lastModifiedBy>Deborah Swain</cp:lastModifiedBy>
  <dcterms:created xsi:type="dcterms:W3CDTF">2020-06-02T13:52:21Z</dcterms:created>
  <dcterms:modified xsi:type="dcterms:W3CDTF">2020-06-02T14:18:23Z</dcterms:modified>
</cp:coreProperties>
</file>