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defaultThemeVersion="166925"/>
  <xr:revisionPtr revIDLastSave="0" documentId="13_ncr:1_{4739AF21-31B5-4802-A84B-BB22B9F9DA1E}" xr6:coauthVersionLast="46" xr6:coauthVersionMax="46" xr10:uidLastSave="{00000000-0000-0000-0000-000000000000}"/>
  <bookViews>
    <workbookView xWindow="32565" yWindow="1200" windowWidth="22125" windowHeight="13875" activeTab="3" xr2:uid="{FE9F98C8-511E-42A0-B370-D4D5FC14FAAD}"/>
  </bookViews>
  <sheets>
    <sheet name="P50 CP (FRCC) WINTER" sheetId="1" r:id="rId1"/>
    <sheet name="CI-Res Conservation" sheetId="2" r:id="rId2"/>
    <sheet name="Wholesale Transactions" sheetId="3" r:id="rId3"/>
    <sheet name="Losses Winter" sheetId="4" r:id="rId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0" i="1" l="1"/>
  <c r="H78" i="4"/>
  <c r="H77" i="4"/>
  <c r="H76" i="4"/>
  <c r="H75" i="4"/>
  <c r="H74" i="4"/>
  <c r="H71" i="4"/>
  <c r="H70" i="4"/>
  <c r="H69" i="4"/>
  <c r="H68" i="4"/>
  <c r="H67" i="4"/>
  <c r="H64" i="4"/>
  <c r="H63" i="4"/>
  <c r="H62" i="4"/>
  <c r="H61" i="4"/>
  <c r="H60" i="4"/>
  <c r="H57" i="4"/>
  <c r="H56" i="4"/>
  <c r="H55" i="4"/>
  <c r="H54" i="4"/>
  <c r="H53" i="4"/>
  <c r="H50" i="4"/>
  <c r="H49" i="4"/>
  <c r="H48" i="4"/>
  <c r="H47" i="4"/>
  <c r="H46" i="4"/>
  <c r="H43" i="4"/>
  <c r="H42" i="4"/>
  <c r="H41" i="4"/>
  <c r="H40" i="4"/>
  <c r="H39" i="4"/>
  <c r="H36" i="4"/>
  <c r="H35" i="4"/>
  <c r="H34" i="4"/>
  <c r="H33" i="4"/>
  <c r="Z26" i="4"/>
  <c r="Z27" i="4"/>
  <c r="Z28" i="4"/>
  <c r="Z29" i="4"/>
  <c r="Z30" i="4"/>
  <c r="Z32" i="4"/>
  <c r="Y26" i="4"/>
  <c r="Y27" i="4"/>
  <c r="Y28" i="4"/>
  <c r="Y29" i="4"/>
  <c r="Y30" i="4"/>
  <c r="Y32" i="4"/>
  <c r="X26" i="4"/>
  <c r="X27" i="4"/>
  <c r="X28" i="4"/>
  <c r="X29" i="4"/>
  <c r="X30" i="4"/>
  <c r="X32" i="4"/>
  <c r="W26" i="4"/>
  <c r="W27" i="4"/>
  <c r="W28" i="4"/>
  <c r="W29" i="4"/>
  <c r="W30" i="4"/>
  <c r="W32" i="4"/>
  <c r="V26" i="4"/>
  <c r="V27" i="4"/>
  <c r="V28" i="4"/>
  <c r="V29" i="4"/>
  <c r="V30" i="4"/>
  <c r="V32" i="4"/>
  <c r="U26" i="4"/>
  <c r="U27" i="4"/>
  <c r="U28" i="4"/>
  <c r="U29" i="4"/>
  <c r="U30" i="4"/>
  <c r="U32" i="4"/>
  <c r="T26" i="4"/>
  <c r="T27" i="4"/>
  <c r="T28" i="4"/>
  <c r="T29" i="4"/>
  <c r="T30" i="4"/>
  <c r="T32" i="4"/>
  <c r="S26" i="4"/>
  <c r="S27" i="4"/>
  <c r="S28" i="4"/>
  <c r="S29" i="4"/>
  <c r="S30" i="4"/>
  <c r="S32" i="4"/>
  <c r="R26" i="4"/>
  <c r="R27" i="4"/>
  <c r="R28" i="4"/>
  <c r="R29" i="4"/>
  <c r="R30" i="4"/>
  <c r="R32" i="4"/>
  <c r="Q26" i="4"/>
  <c r="Q27" i="4"/>
  <c r="Q28" i="4"/>
  <c r="Q29" i="4"/>
  <c r="Q30" i="4"/>
  <c r="Q32" i="4"/>
  <c r="P26" i="4"/>
  <c r="P27" i="4"/>
  <c r="P28" i="4"/>
  <c r="P29" i="4"/>
  <c r="P30" i="4"/>
  <c r="P32" i="4"/>
  <c r="H32" i="4"/>
  <c r="Z31" i="4"/>
  <c r="Y31" i="4"/>
  <c r="X31" i="4"/>
  <c r="W31" i="4"/>
  <c r="V31" i="4"/>
  <c r="U31" i="4"/>
  <c r="T31" i="4"/>
  <c r="S31" i="4"/>
  <c r="R31" i="4"/>
  <c r="Q31" i="4"/>
  <c r="P31" i="4"/>
  <c r="H29" i="4"/>
  <c r="H28" i="4"/>
  <c r="H27" i="4"/>
  <c r="H26" i="4"/>
  <c r="P5" i="4"/>
  <c r="Q5" i="4"/>
  <c r="R5" i="4"/>
  <c r="S5" i="4"/>
  <c r="T5" i="4"/>
  <c r="U5" i="4"/>
  <c r="V5" i="4"/>
  <c r="W5" i="4"/>
  <c r="X5" i="4"/>
  <c r="Y5" i="4"/>
  <c r="Z5" i="4"/>
  <c r="Z25" i="4"/>
  <c r="Y25" i="4"/>
  <c r="X25" i="4"/>
  <c r="W25" i="4"/>
  <c r="V25" i="4"/>
  <c r="U25" i="4"/>
  <c r="T25" i="4"/>
  <c r="S25" i="4"/>
  <c r="R25" i="4"/>
  <c r="Q25" i="4"/>
  <c r="P25" i="4"/>
  <c r="H25" i="4"/>
  <c r="H22" i="4"/>
  <c r="H21" i="4"/>
  <c r="H20" i="4"/>
  <c r="H19" i="4"/>
  <c r="H18" i="4"/>
  <c r="H15" i="4"/>
  <c r="H14" i="4"/>
  <c r="H13" i="4"/>
  <c r="H12" i="4"/>
  <c r="Z6" i="4"/>
  <c r="Z7" i="4"/>
  <c r="Z8" i="4"/>
  <c r="Z9" i="4"/>
  <c r="Z10" i="4"/>
  <c r="Z11" i="4"/>
  <c r="Y6" i="4"/>
  <c r="Y7" i="4"/>
  <c r="Y8" i="4"/>
  <c r="Y9" i="4"/>
  <c r="Y10" i="4"/>
  <c r="Y11" i="4"/>
  <c r="X6" i="4"/>
  <c r="X7" i="4"/>
  <c r="X8" i="4"/>
  <c r="X9" i="4"/>
  <c r="X10" i="4"/>
  <c r="X11" i="4"/>
  <c r="W6" i="4"/>
  <c r="W7" i="4"/>
  <c r="W8" i="4"/>
  <c r="W9" i="4"/>
  <c r="W10" i="4"/>
  <c r="W11" i="4"/>
  <c r="V6" i="4"/>
  <c r="V7" i="4"/>
  <c r="V8" i="4"/>
  <c r="V9" i="4"/>
  <c r="V10" i="4"/>
  <c r="V11" i="4"/>
  <c r="U6" i="4"/>
  <c r="U7" i="4"/>
  <c r="U8" i="4"/>
  <c r="U9" i="4"/>
  <c r="U10" i="4"/>
  <c r="U11" i="4"/>
  <c r="T6" i="4"/>
  <c r="T7" i="4"/>
  <c r="T8" i="4"/>
  <c r="T9" i="4"/>
  <c r="T10" i="4"/>
  <c r="T11" i="4"/>
  <c r="S6" i="4"/>
  <c r="S7" i="4"/>
  <c r="S8" i="4"/>
  <c r="S9" i="4"/>
  <c r="S10" i="4"/>
  <c r="S11" i="4"/>
  <c r="R6" i="4"/>
  <c r="R7" i="4"/>
  <c r="R8" i="4"/>
  <c r="R9" i="4"/>
  <c r="R10" i="4"/>
  <c r="R11" i="4"/>
  <c r="Q6" i="4"/>
  <c r="Q7" i="4"/>
  <c r="Q8" i="4"/>
  <c r="Q9" i="4"/>
  <c r="Q10" i="4"/>
  <c r="Q11" i="4"/>
  <c r="P6" i="4"/>
  <c r="P7" i="4"/>
  <c r="P8" i="4"/>
  <c r="P9" i="4"/>
  <c r="P10" i="4"/>
  <c r="P11" i="4"/>
  <c r="H11" i="4"/>
  <c r="H8" i="4"/>
  <c r="H7" i="4"/>
  <c r="H6" i="4"/>
  <c r="H5" i="4"/>
  <c r="H4" i="4"/>
  <c r="N29" i="3"/>
  <c r="M29" i="3"/>
  <c r="L29" i="3"/>
  <c r="K29" i="3"/>
  <c r="J29" i="3"/>
  <c r="I29" i="3"/>
  <c r="H23" i="3"/>
  <c r="H29" i="3"/>
  <c r="G23" i="3"/>
  <c r="G29" i="3"/>
  <c r="F23" i="3"/>
  <c r="F29" i="3"/>
  <c r="E23" i="3"/>
  <c r="E29" i="3"/>
  <c r="D23" i="3"/>
  <c r="D29" i="3"/>
  <c r="C23" i="3"/>
  <c r="C29" i="3"/>
  <c r="D17" i="3"/>
  <c r="E17" i="3"/>
  <c r="F17" i="3"/>
  <c r="G17" i="3"/>
  <c r="H17" i="3"/>
  <c r="I17" i="3"/>
  <c r="J17" i="3"/>
  <c r="K17" i="3"/>
  <c r="L17" i="3"/>
  <c r="M17" i="3"/>
  <c r="N17" i="3"/>
  <c r="O17" i="3"/>
  <c r="N15" i="3"/>
  <c r="M15" i="3"/>
  <c r="L15" i="3"/>
  <c r="K15" i="3"/>
  <c r="J15" i="3"/>
  <c r="I15" i="3"/>
  <c r="H9" i="3"/>
  <c r="H15" i="3"/>
  <c r="G9" i="3"/>
  <c r="G15" i="3"/>
  <c r="F9" i="3"/>
  <c r="F15" i="3"/>
  <c r="E9" i="3"/>
  <c r="E15" i="3"/>
  <c r="D9" i="3"/>
  <c r="D15" i="3"/>
  <c r="C9" i="3"/>
  <c r="C15" i="3"/>
  <c r="D3" i="3"/>
  <c r="E3" i="3"/>
  <c r="F3" i="3"/>
  <c r="G3" i="3"/>
  <c r="H3" i="3"/>
  <c r="I3" i="3"/>
  <c r="J3" i="3"/>
  <c r="K3" i="3"/>
  <c r="L3" i="3"/>
  <c r="M3" i="3"/>
  <c r="N3" i="3"/>
  <c r="O3" i="3"/>
  <c r="K30" i="2"/>
  <c r="K31" i="2"/>
  <c r="K32" i="2"/>
  <c r="J30" i="2"/>
  <c r="J31" i="2"/>
  <c r="J32" i="2"/>
  <c r="I30" i="2"/>
  <c r="I31" i="2"/>
  <c r="I32" i="2"/>
  <c r="H30" i="2"/>
  <c r="H31" i="2"/>
  <c r="H32" i="2"/>
  <c r="G30" i="2"/>
  <c r="G31" i="2"/>
  <c r="G32" i="2"/>
  <c r="F30" i="2"/>
  <c r="F31" i="2"/>
  <c r="F32" i="2"/>
  <c r="E30" i="2"/>
  <c r="E31" i="2"/>
  <c r="E32" i="2"/>
  <c r="D30" i="2"/>
  <c r="D31" i="2"/>
  <c r="D32" i="2"/>
  <c r="C30" i="2"/>
  <c r="C31" i="2"/>
  <c r="C32" i="2"/>
  <c r="B30" i="2"/>
  <c r="B31" i="2"/>
  <c r="B32" i="2"/>
  <c r="X21" i="2"/>
  <c r="W21" i="2"/>
  <c r="V21" i="2"/>
  <c r="U21" i="2"/>
  <c r="T21" i="2"/>
  <c r="S21" i="2"/>
  <c r="R21" i="2"/>
  <c r="Q21" i="2"/>
  <c r="P21" i="2"/>
  <c r="O21" i="2"/>
  <c r="N21" i="2"/>
  <c r="X20" i="2"/>
  <c r="W20" i="2"/>
  <c r="V20" i="2"/>
  <c r="U20" i="2"/>
  <c r="T20" i="2"/>
  <c r="S20" i="2"/>
  <c r="R20" i="2"/>
  <c r="Q20" i="2"/>
  <c r="P20" i="2"/>
  <c r="O20" i="2"/>
  <c r="N20" i="2"/>
  <c r="K14" i="2"/>
  <c r="K15" i="2"/>
  <c r="K16" i="2"/>
  <c r="J14" i="2"/>
  <c r="J15" i="2"/>
  <c r="J16" i="2"/>
  <c r="I14" i="2"/>
  <c r="I15" i="2"/>
  <c r="I16" i="2"/>
  <c r="H14" i="2"/>
  <c r="H15" i="2"/>
  <c r="H16" i="2"/>
  <c r="G14" i="2"/>
  <c r="G15" i="2"/>
  <c r="G16" i="2"/>
  <c r="F14" i="2"/>
  <c r="F15" i="2"/>
  <c r="F16" i="2"/>
  <c r="E14" i="2"/>
  <c r="E15" i="2"/>
  <c r="E16" i="2"/>
  <c r="D14" i="2"/>
  <c r="D15" i="2"/>
  <c r="D16" i="2"/>
  <c r="C14" i="2"/>
  <c r="C15" i="2"/>
  <c r="C16" i="2"/>
  <c r="B14" i="2"/>
  <c r="B15" i="2"/>
  <c r="B16" i="2"/>
  <c r="Y5" i="2"/>
  <c r="X5" i="2"/>
  <c r="W5" i="2"/>
  <c r="V5" i="2"/>
  <c r="U5" i="2"/>
  <c r="T5" i="2"/>
  <c r="S5" i="2"/>
  <c r="R5" i="2"/>
  <c r="Q5" i="2"/>
  <c r="P5" i="2"/>
  <c r="O5" i="2"/>
  <c r="N5" i="2"/>
  <c r="Y4" i="2"/>
  <c r="X4" i="2"/>
  <c r="W4" i="2"/>
  <c r="V4" i="2"/>
  <c r="U4" i="2"/>
  <c r="T4" i="2"/>
  <c r="S4" i="2"/>
  <c r="R4" i="2"/>
  <c r="Q4" i="2"/>
  <c r="P4" i="2"/>
  <c r="O4" i="2"/>
  <c r="N4" i="2"/>
  <c r="L5" i="1"/>
  <c r="M5" i="1"/>
  <c r="M12" i="1"/>
  <c r="M13" i="1" s="1"/>
  <c r="L6" i="1"/>
  <c r="M6" i="1"/>
  <c r="L7" i="1"/>
  <c r="M7" i="1"/>
  <c r="L8" i="1"/>
  <c r="M8" i="1"/>
  <c r="L9" i="1"/>
  <c r="M9" i="1"/>
  <c r="M10" i="1"/>
  <c r="AB5" i="1"/>
  <c r="D4" i="1"/>
  <c r="E4" i="1"/>
  <c r="F4" i="1"/>
  <c r="G4" i="1"/>
  <c r="H4" i="1"/>
  <c r="I4" i="1"/>
  <c r="J4" i="1"/>
  <c r="K4" i="1"/>
  <c r="L4" i="1"/>
  <c r="M4" i="1"/>
  <c r="M19" i="1"/>
  <c r="M24" i="1"/>
  <c r="M31" i="1"/>
  <c r="AB6" i="1"/>
  <c r="M14" i="1"/>
  <c r="M32" i="1"/>
  <c r="M30" i="1" s="1"/>
  <c r="AB7" i="1"/>
  <c r="M23" i="1"/>
  <c r="M26" i="1"/>
  <c r="M33" i="1"/>
  <c r="AB8" i="1"/>
  <c r="M16" i="1"/>
  <c r="M34" i="1"/>
  <c r="AB9" i="1"/>
  <c r="M22" i="1"/>
  <c r="M25" i="1"/>
  <c r="M27" i="1"/>
  <c r="M28" i="1"/>
  <c r="M35" i="1"/>
  <c r="M52" i="1"/>
  <c r="L12" i="1"/>
  <c r="L13" i="1" s="1"/>
  <c r="L10" i="1"/>
  <c r="AA5" i="1"/>
  <c r="L19" i="1"/>
  <c r="L24" i="1"/>
  <c r="L31" i="1"/>
  <c r="AA6" i="1"/>
  <c r="L32" i="1"/>
  <c r="AA7" i="1"/>
  <c r="L23" i="1"/>
  <c r="L26" i="1"/>
  <c r="L33" i="1"/>
  <c r="AA8" i="1"/>
  <c r="L34" i="1"/>
  <c r="AA9" i="1"/>
  <c r="L22" i="1"/>
  <c r="L25" i="1"/>
  <c r="L27" i="1"/>
  <c r="L28" i="1"/>
  <c r="L35" i="1"/>
  <c r="L52" i="1"/>
  <c r="K12" i="1"/>
  <c r="K13" i="1" s="1"/>
  <c r="K10" i="1"/>
  <c r="Z5" i="1"/>
  <c r="K19" i="1"/>
  <c r="K24" i="1"/>
  <c r="K31" i="1"/>
  <c r="Z6" i="1"/>
  <c r="K32" i="1"/>
  <c r="Z7" i="1"/>
  <c r="K15" i="1"/>
  <c r="K23" i="1"/>
  <c r="K26" i="1"/>
  <c r="K33" i="1"/>
  <c r="Z8" i="1"/>
  <c r="K34" i="1"/>
  <c r="Z9" i="1"/>
  <c r="K22" i="1"/>
  <c r="K25" i="1"/>
  <c r="K27" i="1"/>
  <c r="K28" i="1"/>
  <c r="K35" i="1"/>
  <c r="K52" i="1"/>
  <c r="J12" i="1"/>
  <c r="J15" i="1" s="1"/>
  <c r="J10" i="1"/>
  <c r="Y5" i="1"/>
  <c r="J19" i="1"/>
  <c r="J24" i="1"/>
  <c r="J31" i="1"/>
  <c r="Y6" i="1"/>
  <c r="J32" i="1"/>
  <c r="Y7" i="1"/>
  <c r="J23" i="1"/>
  <c r="J26" i="1"/>
  <c r="J33" i="1"/>
  <c r="Y8" i="1"/>
  <c r="J34" i="1"/>
  <c r="Y9" i="1"/>
  <c r="J22" i="1"/>
  <c r="J25" i="1"/>
  <c r="J27" i="1"/>
  <c r="J28" i="1"/>
  <c r="J35" i="1"/>
  <c r="J52" i="1"/>
  <c r="I12" i="1"/>
  <c r="I13" i="1" s="1"/>
  <c r="I37" i="1" s="1"/>
  <c r="I10" i="1"/>
  <c r="X5" i="1"/>
  <c r="I19" i="1"/>
  <c r="I24" i="1"/>
  <c r="I31" i="1"/>
  <c r="X6" i="1"/>
  <c r="I14" i="1"/>
  <c r="I32" i="1"/>
  <c r="X7" i="1"/>
  <c r="I23" i="1"/>
  <c r="I26" i="1"/>
  <c r="I33" i="1"/>
  <c r="X8" i="1"/>
  <c r="I16" i="1"/>
  <c r="I34" i="1"/>
  <c r="X9" i="1"/>
  <c r="I22" i="1"/>
  <c r="I25" i="1"/>
  <c r="I27" i="1"/>
  <c r="I28" i="1"/>
  <c r="I35" i="1"/>
  <c r="I52" i="1"/>
  <c r="H12" i="1"/>
  <c r="H14" i="1" s="1"/>
  <c r="H10" i="1"/>
  <c r="W5" i="1"/>
  <c r="H19" i="1"/>
  <c r="H24" i="1"/>
  <c r="H31" i="1"/>
  <c r="W6" i="1"/>
  <c r="H32" i="1"/>
  <c r="W7" i="1"/>
  <c r="H23" i="1"/>
  <c r="H26" i="1"/>
  <c r="H33" i="1"/>
  <c r="W8" i="1"/>
  <c r="H34" i="1"/>
  <c r="W9" i="1"/>
  <c r="H22" i="1"/>
  <c r="H25" i="1"/>
  <c r="H27" i="1"/>
  <c r="H28" i="1"/>
  <c r="H35" i="1"/>
  <c r="H52" i="1"/>
  <c r="G12" i="1"/>
  <c r="G17" i="1" s="1"/>
  <c r="G10" i="1"/>
  <c r="V5" i="1"/>
  <c r="G19" i="1"/>
  <c r="G24" i="1"/>
  <c r="G31" i="1"/>
  <c r="V6" i="1"/>
  <c r="G32" i="1"/>
  <c r="V7" i="1"/>
  <c r="G23" i="1"/>
  <c r="G26" i="1"/>
  <c r="G33" i="1"/>
  <c r="V8" i="1"/>
  <c r="G34" i="1"/>
  <c r="V9" i="1"/>
  <c r="G22" i="1"/>
  <c r="G25" i="1"/>
  <c r="G27" i="1"/>
  <c r="G28" i="1"/>
  <c r="G35" i="1"/>
  <c r="G52" i="1"/>
  <c r="F12" i="1"/>
  <c r="F13" i="1" s="1"/>
  <c r="F10" i="1"/>
  <c r="U5" i="1"/>
  <c r="F19" i="1"/>
  <c r="F24" i="1"/>
  <c r="F31" i="1"/>
  <c r="U6" i="1"/>
  <c r="F14" i="1"/>
  <c r="F32" i="1"/>
  <c r="U7" i="1"/>
  <c r="F15" i="1"/>
  <c r="F23" i="1"/>
  <c r="F26" i="1"/>
  <c r="F33" i="1"/>
  <c r="U8" i="1"/>
  <c r="F16" i="1"/>
  <c r="F34" i="1"/>
  <c r="U9" i="1"/>
  <c r="F17" i="1"/>
  <c r="F22" i="1"/>
  <c r="F25" i="1"/>
  <c r="F27" i="1"/>
  <c r="F28" i="1"/>
  <c r="F35" i="1"/>
  <c r="F52" i="1"/>
  <c r="E12" i="1"/>
  <c r="E14" i="1" s="1"/>
  <c r="E10" i="1"/>
  <c r="T5" i="1"/>
  <c r="E19" i="1"/>
  <c r="E24" i="1"/>
  <c r="E31" i="1"/>
  <c r="T6" i="1"/>
  <c r="E32" i="1"/>
  <c r="T7" i="1"/>
  <c r="E15" i="1"/>
  <c r="E23" i="1"/>
  <c r="E26" i="1"/>
  <c r="E33" i="1"/>
  <c r="T8" i="1"/>
  <c r="E34" i="1"/>
  <c r="T9" i="1"/>
  <c r="E17" i="1"/>
  <c r="E22" i="1"/>
  <c r="E25" i="1"/>
  <c r="E27" i="1"/>
  <c r="E28" i="1"/>
  <c r="E35" i="1"/>
  <c r="E52" i="1"/>
  <c r="D12" i="1"/>
  <c r="D13" i="1" s="1"/>
  <c r="D10" i="1"/>
  <c r="S5" i="1"/>
  <c r="D19" i="1"/>
  <c r="D24" i="1"/>
  <c r="D31" i="1"/>
  <c r="S6" i="1"/>
  <c r="D32" i="1"/>
  <c r="S7" i="1"/>
  <c r="D23" i="1"/>
  <c r="D26" i="1"/>
  <c r="D33" i="1"/>
  <c r="S8" i="1"/>
  <c r="D34" i="1"/>
  <c r="S9" i="1"/>
  <c r="D22" i="1"/>
  <c r="D25" i="1"/>
  <c r="D27" i="1"/>
  <c r="D28" i="1"/>
  <c r="D35" i="1"/>
  <c r="D52" i="1"/>
  <c r="C12" i="1"/>
  <c r="C13" i="1" s="1"/>
  <c r="C10" i="1"/>
  <c r="R5" i="1"/>
  <c r="C19" i="1"/>
  <c r="C24" i="1"/>
  <c r="C31" i="1"/>
  <c r="R6" i="1"/>
  <c r="C14" i="1"/>
  <c r="C32" i="1"/>
  <c r="R7" i="1"/>
  <c r="C15" i="1"/>
  <c r="C23" i="1"/>
  <c r="C26" i="1"/>
  <c r="C33" i="1"/>
  <c r="R8" i="1"/>
  <c r="C34" i="1"/>
  <c r="R9" i="1"/>
  <c r="C22" i="1"/>
  <c r="C25" i="1"/>
  <c r="C27" i="1"/>
  <c r="C28" i="1"/>
  <c r="C35" i="1"/>
  <c r="C52" i="1"/>
  <c r="M46" i="1"/>
  <c r="M56" i="1"/>
  <c r="L46" i="1"/>
  <c r="L56" i="1"/>
  <c r="K46" i="1"/>
  <c r="K56" i="1"/>
  <c r="J46" i="1"/>
  <c r="J56" i="1"/>
  <c r="I46" i="1"/>
  <c r="I56" i="1"/>
  <c r="H46" i="1"/>
  <c r="H56" i="1"/>
  <c r="G46" i="1"/>
  <c r="G56" i="1"/>
  <c r="F46" i="1"/>
  <c r="F56" i="1"/>
  <c r="E46" i="1"/>
  <c r="E56" i="1"/>
  <c r="D46" i="1"/>
  <c r="D56" i="1"/>
  <c r="C46" i="1"/>
  <c r="C56" i="1"/>
  <c r="G36" i="1"/>
  <c r="G45" i="1"/>
  <c r="AF30" i="1"/>
  <c r="AF31" i="1"/>
  <c r="AG30" i="1"/>
  <c r="AG31" i="1"/>
  <c r="AG32" i="1"/>
  <c r="AC31" i="1"/>
  <c r="AD30" i="1"/>
  <c r="AD31" i="1"/>
  <c r="AD32" i="1"/>
  <c r="Z30" i="1"/>
  <c r="Z31" i="1"/>
  <c r="AA30" i="1"/>
  <c r="AA31" i="1"/>
  <c r="AA32" i="1"/>
  <c r="W30" i="1"/>
  <c r="W31" i="1"/>
  <c r="X30" i="1"/>
  <c r="X31" i="1"/>
  <c r="X32" i="1"/>
  <c r="T30" i="1"/>
  <c r="T31" i="1"/>
  <c r="U30" i="1"/>
  <c r="U31" i="1"/>
  <c r="U32" i="1"/>
  <c r="Q30" i="1"/>
  <c r="Q31" i="1"/>
  <c r="R30" i="1"/>
  <c r="R31" i="1"/>
  <c r="R32" i="1"/>
  <c r="P30" i="1"/>
  <c r="P31" i="1"/>
  <c r="B28" i="1"/>
  <c r="A28" i="1"/>
  <c r="B27" i="1"/>
  <c r="A27" i="1"/>
  <c r="B26" i="1"/>
  <c r="A26" i="1"/>
  <c r="B25" i="1"/>
  <c r="A25" i="1"/>
  <c r="B24" i="1"/>
  <c r="A24" i="1"/>
  <c r="B23" i="1"/>
  <c r="A23" i="1"/>
  <c r="B22" i="1"/>
  <c r="A22" i="1"/>
  <c r="M21" i="1"/>
  <c r="L21" i="1"/>
  <c r="K21" i="1"/>
  <c r="J21" i="1"/>
  <c r="I21" i="1"/>
  <c r="H21" i="1"/>
  <c r="G21" i="1"/>
  <c r="F21" i="1"/>
  <c r="E21" i="1"/>
  <c r="D21" i="1"/>
  <c r="C21" i="1"/>
  <c r="B21" i="1"/>
  <c r="A21" i="1"/>
  <c r="M20" i="1"/>
  <c r="L20" i="1"/>
  <c r="K20" i="1"/>
  <c r="J20" i="1"/>
  <c r="I20" i="1"/>
  <c r="H20" i="1"/>
  <c r="G20" i="1"/>
  <c r="F20" i="1"/>
  <c r="E20" i="1"/>
  <c r="D20" i="1"/>
  <c r="C20" i="1"/>
  <c r="B20" i="1"/>
  <c r="A20" i="1"/>
  <c r="B19" i="1"/>
  <c r="A19" i="1"/>
  <c r="AB10" i="1"/>
  <c r="AA10" i="1"/>
  <c r="Z10" i="1"/>
  <c r="Y10" i="1"/>
  <c r="X10" i="1"/>
  <c r="W10" i="1"/>
  <c r="V10" i="1"/>
  <c r="U10" i="1"/>
  <c r="T10" i="1"/>
  <c r="S10" i="1"/>
  <c r="R10" i="1"/>
  <c r="F39" i="1" l="1"/>
  <c r="F59" i="1" s="1"/>
  <c r="E30" i="1"/>
  <c r="I30" i="1"/>
  <c r="M40" i="1"/>
  <c r="M60" i="1" s="1"/>
  <c r="H30" i="1"/>
  <c r="M38" i="1"/>
  <c r="M58" i="1" s="1"/>
  <c r="F38" i="1"/>
  <c r="F58" i="1" s="1"/>
  <c r="G30" i="1"/>
  <c r="K30" i="1"/>
  <c r="J30" i="1"/>
  <c r="M37" i="1"/>
  <c r="E39" i="1"/>
  <c r="E59" i="1" s="1"/>
  <c r="E41" i="1"/>
  <c r="E61" i="1" s="1"/>
  <c r="E16" i="1"/>
  <c r="E40" i="1" s="1"/>
  <c r="E60" i="1" s="1"/>
  <c r="G14" i="1"/>
  <c r="G38" i="1" s="1"/>
  <c r="G58" i="1" s="1"/>
  <c r="G16" i="1"/>
  <c r="G40" i="1" s="1"/>
  <c r="G60" i="1" s="1"/>
  <c r="K14" i="1"/>
  <c r="K38" i="1" s="1"/>
  <c r="K58" i="1" s="1"/>
  <c r="H17" i="1"/>
  <c r="H41" i="1" s="1"/>
  <c r="H61" i="1" s="1"/>
  <c r="E13" i="1"/>
  <c r="E37" i="1" s="1"/>
  <c r="M17" i="1"/>
  <c r="M41" i="1" s="1"/>
  <c r="M61" i="1" s="1"/>
  <c r="C30" i="1"/>
  <c r="G41" i="1"/>
  <c r="G61" i="1" s="1"/>
  <c r="I40" i="1"/>
  <c r="I60" i="1" s="1"/>
  <c r="C39" i="1"/>
  <c r="C59" i="1" s="1"/>
  <c r="F30" i="1"/>
  <c r="I38" i="1"/>
  <c r="I58" i="1" s="1"/>
  <c r="D37" i="1"/>
  <c r="D57" i="1" s="1"/>
  <c r="F41" i="1"/>
  <c r="F61" i="1" s="1"/>
  <c r="K39" i="1"/>
  <c r="K59" i="1" s="1"/>
  <c r="L37" i="1"/>
  <c r="C17" i="1"/>
  <c r="C41" i="1" s="1"/>
  <c r="C61" i="1" s="1"/>
  <c r="G15" i="1"/>
  <c r="G39" i="1" s="1"/>
  <c r="G59" i="1" s="1"/>
  <c r="M15" i="1"/>
  <c r="M39" i="1" s="1"/>
  <c r="M59" i="1" s="1"/>
  <c r="C37" i="1"/>
  <c r="D30" i="1"/>
  <c r="E38" i="1"/>
  <c r="E58" i="1" s="1"/>
  <c r="G13" i="1"/>
  <c r="G37" i="1" s="1"/>
  <c r="G57" i="1" s="1"/>
  <c r="I17" i="1"/>
  <c r="I41" i="1" s="1"/>
  <c r="I61" i="1" s="1"/>
  <c r="K17" i="1"/>
  <c r="K41" i="1" s="1"/>
  <c r="K61" i="1" s="1"/>
  <c r="C38" i="1"/>
  <c r="C58" i="1" s="1"/>
  <c r="F40" i="1"/>
  <c r="F60" i="1" s="1"/>
  <c r="F37" i="1"/>
  <c r="F57" i="1" s="1"/>
  <c r="H38" i="1"/>
  <c r="H58" i="1" s="1"/>
  <c r="I15" i="1"/>
  <c r="I39" i="1" s="1"/>
  <c r="I59" i="1" s="1"/>
  <c r="J39" i="1"/>
  <c r="J59" i="1" s="1"/>
  <c r="K37" i="1"/>
  <c r="K57" i="1" s="1"/>
  <c r="L30" i="1"/>
  <c r="L57" i="1"/>
  <c r="I57" i="1"/>
  <c r="M57" i="1"/>
  <c r="D14" i="1"/>
  <c r="D38" i="1" s="1"/>
  <c r="D58" i="1" s="1"/>
  <c r="H15" i="1"/>
  <c r="H39" i="1" s="1"/>
  <c r="H59" i="1" s="1"/>
  <c r="J16" i="1"/>
  <c r="J40" i="1" s="1"/>
  <c r="J60" i="1" s="1"/>
  <c r="J13" i="1"/>
  <c r="J37" i="1" s="1"/>
  <c r="L14" i="1"/>
  <c r="L38" i="1" s="1"/>
  <c r="L58" i="1" s="1"/>
  <c r="D17" i="1"/>
  <c r="D41" i="1" s="1"/>
  <c r="D61" i="1" s="1"/>
  <c r="H16" i="1"/>
  <c r="H40" i="1" s="1"/>
  <c r="H60" i="1" s="1"/>
  <c r="H13" i="1"/>
  <c r="H37" i="1" s="1"/>
  <c r="J14" i="1"/>
  <c r="J38" i="1" s="1"/>
  <c r="J58" i="1" s="1"/>
  <c r="L17" i="1"/>
  <c r="L41" i="1" s="1"/>
  <c r="L61" i="1" s="1"/>
  <c r="D15" i="1"/>
  <c r="D39" i="1" s="1"/>
  <c r="D59" i="1" s="1"/>
  <c r="J17" i="1"/>
  <c r="J41" i="1" s="1"/>
  <c r="J61" i="1" s="1"/>
  <c r="L15" i="1"/>
  <c r="L39" i="1" s="1"/>
  <c r="L59" i="1" s="1"/>
  <c r="D16" i="1"/>
  <c r="D40" i="1" s="1"/>
  <c r="D60" i="1" s="1"/>
  <c r="L16" i="1"/>
  <c r="L40" i="1" s="1"/>
  <c r="L60" i="1" s="1"/>
  <c r="C16" i="1"/>
  <c r="C40" i="1" s="1"/>
  <c r="C60" i="1" s="1"/>
  <c r="K16" i="1"/>
  <c r="K40" i="1" s="1"/>
  <c r="K60" i="1" s="1"/>
  <c r="C42" i="1" l="1"/>
  <c r="E42" i="1"/>
  <c r="E57" i="1"/>
  <c r="E62" i="1" s="1"/>
  <c r="I42" i="1"/>
  <c r="F62" i="1"/>
  <c r="M42" i="1"/>
  <c r="M53" i="1" s="1"/>
  <c r="K42" i="1"/>
  <c r="K53" i="1" s="1"/>
  <c r="M62" i="1"/>
  <c r="I62" i="1"/>
  <c r="I64" i="1" s="1"/>
  <c r="F42" i="1"/>
  <c r="F53" i="1" s="1"/>
  <c r="G42" i="1"/>
  <c r="G62" i="1"/>
  <c r="K62" i="1"/>
  <c r="C57" i="1"/>
  <c r="C62" i="1" s="1"/>
  <c r="C64" i="1" s="1"/>
  <c r="K64" i="1"/>
  <c r="C53" i="1"/>
  <c r="J57" i="1"/>
  <c r="J62" i="1" s="1"/>
  <c r="J42" i="1"/>
  <c r="D62" i="1"/>
  <c r="F64" i="1"/>
  <c r="F43" i="1"/>
  <c r="L42" i="1"/>
  <c r="D42" i="1"/>
  <c r="H42" i="1"/>
  <c r="H57" i="1"/>
  <c r="H62" i="1" s="1"/>
  <c r="G53" i="1"/>
  <c r="G43" i="1"/>
  <c r="G64" i="1"/>
  <c r="I43" i="1"/>
  <c r="I53" i="1"/>
  <c r="L62" i="1"/>
  <c r="E53" i="1"/>
  <c r="E64" i="1"/>
  <c r="M64" i="1" l="1"/>
  <c r="J64" i="1"/>
  <c r="J43" i="1"/>
  <c r="J53" i="1"/>
  <c r="H64" i="1"/>
  <c r="H43" i="1"/>
  <c r="H53" i="1"/>
  <c r="D43" i="1"/>
  <c r="D53" i="1"/>
  <c r="D64" i="1"/>
  <c r="E43" i="1"/>
  <c r="L43" i="1"/>
  <c r="L53" i="1"/>
  <c r="L64" i="1"/>
  <c r="M43" i="1"/>
  <c r="K43" i="1"/>
</calcChain>
</file>

<file path=xl/sharedStrings.xml><?xml version="1.0" encoding="utf-8"?>
<sst xmlns="http://schemas.openxmlformats.org/spreadsheetml/2006/main" count="349" uniqueCount="127">
  <si>
    <t>RAP Load Forecast Winter Coincident Peaks- Base Case (FRCC)</t>
  </si>
  <si>
    <t>Share Percentage per Zone</t>
  </si>
  <si>
    <t>Area Number</t>
  </si>
  <si>
    <t>Zones</t>
  </si>
  <si>
    <t>S</t>
  </si>
  <si>
    <t>SE</t>
  </si>
  <si>
    <t>E</t>
  </si>
  <si>
    <t>W</t>
  </si>
  <si>
    <t>N</t>
  </si>
  <si>
    <t>Total</t>
  </si>
  <si>
    <t>Total C/I and Residential Conservation</t>
  </si>
  <si>
    <t>Total C/I-Residential</t>
  </si>
  <si>
    <t>Winter Coincident Peaks - Base Case (MW) P50</t>
  </si>
  <si>
    <t>Year</t>
  </si>
  <si>
    <t>NORTHEASTERN</t>
  </si>
  <si>
    <t>EASTERN</t>
  </si>
  <si>
    <t>SOUTHEASTERN</t>
  </si>
  <si>
    <t>SOUTH</t>
  </si>
  <si>
    <t>WEST</t>
  </si>
  <si>
    <t>SYSTEM</t>
  </si>
  <si>
    <t>System w/ LCEC &amp; Seminole</t>
  </si>
  <si>
    <t>2021 TYSP</t>
  </si>
  <si>
    <t>2020 TYSP</t>
  </si>
  <si>
    <t>Delta %</t>
  </si>
  <si>
    <t>LCEC</t>
  </si>
  <si>
    <t>Seminole</t>
  </si>
  <si>
    <t>Wholesale Transactions</t>
  </si>
  <si>
    <t>Transmission Losses</t>
  </si>
  <si>
    <t>Total Transmission Losses</t>
  </si>
  <si>
    <t>Notes:</t>
  </si>
  <si>
    <t>Zone Loads</t>
  </si>
  <si>
    <t>2021 Forecast Total</t>
  </si>
  <si>
    <t>Grow per Year</t>
  </si>
  <si>
    <t>ZONE</t>
  </si>
  <si>
    <t>2020 FRCST</t>
  </si>
  <si>
    <t>Delta 2021-2020/Year</t>
  </si>
  <si>
    <t>P80 LAP LOADS GROWTH PER ZONE WINTER</t>
  </si>
  <si>
    <t>Total per Year</t>
  </si>
  <si>
    <t>Cross Check (to the integer):</t>
  </si>
  <si>
    <t>Schedule 3.1 Forecast of Summer Peak Demand (MW)</t>
  </si>
  <si>
    <t>Summer Residential Conservation + C/I Conservation</t>
  </si>
  <si>
    <t>Augustof Year</t>
  </si>
  <si>
    <t>Wholesale</t>
  </si>
  <si>
    <t>Retail</t>
  </si>
  <si>
    <t>Interruptible</t>
  </si>
  <si>
    <t>Residential Load
Management*</t>
  </si>
  <si>
    <t>Residential
Conservation</t>
  </si>
  <si>
    <t>C/I Load
Management*</t>
  </si>
  <si>
    <t>C/I
Conservation</t>
  </si>
  <si>
    <t>Net Firm
Demand</t>
  </si>
  <si>
    <t>Schedule 3.2 Forecast of Winter Peak Demand (MW)</t>
  </si>
  <si>
    <t>Winter Residential Conservation + C/I Conservation</t>
  </si>
  <si>
    <t>January
of Year</t>
  </si>
  <si>
    <t>Firm
Wholesale</t>
  </si>
  <si>
    <t>Note: Loads of January 2022 in Schedule 3.2 is considered Winter 21 for TSP</t>
  </si>
  <si>
    <t>*Res. Load Management and C/I Load Management include Lee County and FKEC whose loads are served by FPL</t>
  </si>
  <si>
    <t>Wholesale Peaks SUMMER</t>
  </si>
  <si>
    <t>Area</t>
  </si>
  <si>
    <t>Florida Keys</t>
  </si>
  <si>
    <t>Lee County</t>
  </si>
  <si>
    <t>N/A</t>
  </si>
  <si>
    <t>Seminole Agreement</t>
  </si>
  <si>
    <t>New Smyrna Beach</t>
  </si>
  <si>
    <t>Wauchula</t>
  </si>
  <si>
    <t>Homestead</t>
  </si>
  <si>
    <t>Quincy</t>
  </si>
  <si>
    <t>Moore Haven</t>
  </si>
  <si>
    <t>FPUC</t>
  </si>
  <si>
    <t>New NSB</t>
  </si>
  <si>
    <t>Homestead
(NEW/Stratified)</t>
  </si>
  <si>
    <t>* This data was added to Homestead</t>
  </si>
  <si>
    <t>Total:</t>
  </si>
  <si>
    <t>Wholesale Peaks WINTER</t>
  </si>
  <si>
    <t>2020 of this Winter table corresponds to 2021 values of wholesale spreadsheet, as they represent load in January or February.</t>
  </si>
  <si>
    <t>Case:</t>
  </si>
  <si>
    <t>y20_21wRls3-Final</t>
  </si>
  <si>
    <t>SOUTHEAST</t>
  </si>
  <si>
    <t>EAST</t>
  </si>
  <si>
    <t>NORTH</t>
  </si>
  <si>
    <t>Areas:</t>
  </si>
  <si>
    <t>Z1:FPLSOUTH</t>
  </si>
  <si>
    <t>Z2:FPLSOUEA</t>
  </si>
  <si>
    <t>Z3:FPLEAST</t>
  </si>
  <si>
    <t>Z4:FPLWEST</t>
  </si>
  <si>
    <t>Z5:FPLNORTH</t>
  </si>
  <si>
    <t>Winter PCT Losses (Zone Losses / Zone Load, MW) Year/Zone (PSSE)</t>
  </si>
  <si>
    <t>Load(MW):</t>
  </si>
  <si>
    <t>Losses(MW):</t>
  </si>
  <si>
    <t>Losses/Load:</t>
  </si>
  <si>
    <t>ZoneLoad/TotalLoad</t>
  </si>
  <si>
    <t>-------------------------</t>
  </si>
  <si>
    <t>y21_22wLAP</t>
  </si>
  <si>
    <t>y21_23wLAP</t>
  </si>
  <si>
    <t>y21_24wLAP</t>
  </si>
  <si>
    <t>Winter PCT Distributed Loads (Zone Load / Total Load, MW) Year/Zone (PSSE)</t>
  </si>
  <si>
    <t>y21_25wLAP</t>
  </si>
  <si>
    <t>y21_26wLAP</t>
  </si>
  <si>
    <t>y21_27wLAP</t>
  </si>
  <si>
    <t>y21_28wLAP</t>
  </si>
  <si>
    <t>y21_29wLAP</t>
  </si>
  <si>
    <t>y21_30wLAP</t>
  </si>
  <si>
    <t>y21_31wLAP</t>
  </si>
  <si>
    <t>Transmission Planning year</t>
  </si>
  <si>
    <t>Winter 2017/18</t>
  </si>
  <si>
    <t>Winter 2018/19</t>
  </si>
  <si>
    <t>Winter 2019/20</t>
  </si>
  <si>
    <t>Winter 2020/21</t>
  </si>
  <si>
    <t>Winter 2021/22</t>
  </si>
  <si>
    <t>Winter 2022/23</t>
  </si>
  <si>
    <t>Winter 2023/24</t>
  </si>
  <si>
    <t>Winter 2024/25</t>
  </si>
  <si>
    <t>Winter 2025/26</t>
  </si>
  <si>
    <t>Winter 2026/27</t>
  </si>
  <si>
    <t>Winter 2027/28</t>
  </si>
  <si>
    <t>Winter 2028/29</t>
  </si>
  <si>
    <t>Winter 2029/30</t>
  </si>
  <si>
    <t>Winter 2030/31</t>
  </si>
  <si>
    <t>Winter 2031/32</t>
  </si>
  <si>
    <t>1.2 For transmission planning, Winter 2018 corresponds to the end of 2018 and beginning to year 2019</t>
  </si>
  <si>
    <t>1.1 For DPF, Winter 2019 corresponds to the end of 2018 and beginning to year 2019</t>
  </si>
  <si>
    <t>2. If DPF does not include all years required for the transmission planning assessment such as year 2031 and 2032 on this table, the missing year information is calculated using the prior years information</t>
  </si>
  <si>
    <t>1. Division Peak Forecast (DPF) Winter Coincident Peak follows a different time frame than transmission planning's Winter Coincident Peak</t>
  </si>
  <si>
    <r>
      <t>20220045-EI</t>
    </r>
    <r>
      <rPr>
        <b/>
        <sz val="10"/>
        <color rgb="FFFF0000"/>
        <rFont val="Arial"/>
        <family val="2"/>
      </rPr>
      <t xml:space="preserve"> </t>
    </r>
  </si>
  <si>
    <t>FPL 000082</t>
  </si>
  <si>
    <t>FPL 000083</t>
  </si>
  <si>
    <t>FPL 000084</t>
  </si>
  <si>
    <t>FPL 000085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</si>
</sst>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00"/>
    <numFmt numFmtId="167" formatCode="#,##0.0"/>
    <numFmt numFmtId="168" formatCode="0.000000"/>
    <numFmt numFmtId="169" formatCode="#,##0.00000"/>
    <numFmt numFmtId="170" formatCode="0.0000%"/>
    <numFmt numFmtId="171" formatCode="_-* #,##0.00\ _D_M_-;\-* #,##0.00\ _D_M_-;_-* &quot;-&quot;??\ _D_M_-;_-@_-"/>
    <numFmt numFmtId="172" formatCode="_-* #,##0.00\ &quot;DM&quot;_-;\-* #,##0.00\ &quot;DM&quot;_-;_-* &quot;-&quot;??\ &quot;DM&quot;_-;_-@_-"/>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b/>
      <sz val="10"/>
      <color rgb="FFFF0000"/>
      <name val="Arial"/>
      <family val="2"/>
    </font>
    <font>
      <sz val="10"/>
      <color rgb="FFFF0000"/>
      <name val="Arial"/>
      <family val="2"/>
    </font>
    <font>
      <sz val="10"/>
      <color theme="1"/>
      <name val="Arial"/>
      <family val="2"/>
    </font>
    <font>
      <sz val="14"/>
      <name val="Arial"/>
      <family val="2"/>
    </font>
    <font>
      <b/>
      <sz val="14"/>
      <name val="Arial"/>
      <family val="2"/>
    </font>
    <font>
      <b/>
      <sz val="12"/>
      <color rgb="FFFF0000"/>
      <name val="Arial"/>
      <family val="2"/>
    </font>
    <font>
      <sz val="11"/>
      <color theme="0" tint="-0.499984740745262"/>
      <name val="Calibri"/>
      <family val="2"/>
      <scheme val="minor"/>
    </font>
    <font>
      <b/>
      <sz val="11"/>
      <color rgb="FFFF0000"/>
      <name val="Calibri"/>
      <family val="2"/>
      <scheme val="minor"/>
    </font>
    <font>
      <sz val="11"/>
      <name val="Calibri"/>
      <family val="2"/>
      <scheme val="minor"/>
    </font>
    <font>
      <b/>
      <u/>
      <sz val="14"/>
      <color theme="1"/>
      <name val="Calibri"/>
      <family val="2"/>
      <scheme val="minor"/>
    </font>
    <font>
      <b/>
      <sz val="11"/>
      <color theme="4"/>
      <name val="Calibri"/>
      <family val="2"/>
      <scheme val="minor"/>
    </font>
    <font>
      <b/>
      <sz val="12"/>
      <color theme="1"/>
      <name val="Calibri"/>
      <family val="2"/>
      <scheme val="minor"/>
    </font>
    <font>
      <sz val="11"/>
      <color rgb="FF0070C0"/>
      <name val="Calibri"/>
      <family val="2"/>
      <scheme val="minor"/>
    </font>
    <font>
      <b/>
      <sz val="11"/>
      <name val="Calibri"/>
      <family val="2"/>
      <scheme val="minor"/>
    </font>
    <font>
      <b/>
      <sz val="10"/>
      <color rgb="FF0000FF"/>
      <name val="Arial"/>
      <family val="2"/>
    </font>
    <font>
      <b/>
      <sz val="11"/>
      <color rgb="FF0000FF"/>
      <name val="Calibri"/>
      <family val="2"/>
      <scheme val="minor"/>
    </font>
    <font>
      <b/>
      <sz val="12"/>
      <color rgb="FF0000FF"/>
      <name val="Calibri"/>
      <family val="2"/>
      <scheme val="minor"/>
    </font>
    <font>
      <sz val="14"/>
      <color theme="0"/>
      <name val="Calibri"/>
      <family val="2"/>
      <scheme val="minor"/>
    </font>
    <font>
      <b/>
      <sz val="11"/>
      <color rgb="FF00B050"/>
      <name val="Calibri"/>
      <family val="2"/>
      <scheme val="minor"/>
    </font>
    <font>
      <sz val="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8"/>
      <name val="Arial"/>
      <family val="2"/>
    </font>
    <font>
      <b/>
      <sz val="8"/>
      <name val="Arial"/>
      <family val="2"/>
    </font>
    <font>
      <sz val="11"/>
      <color rgb="FF9C6500"/>
      <name val="Calibri"/>
      <family val="2"/>
      <scheme val="minor"/>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color indexed="8"/>
      <name val="Arial"/>
      <family val="2"/>
    </font>
    <font>
      <sz val="10"/>
      <name val="MS Sans Serif"/>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u/>
      <sz val="7.5"/>
      <color indexed="12"/>
      <name val="MS Sans Serif"/>
      <family val="2"/>
    </font>
    <font>
      <sz val="11"/>
      <color indexed="48"/>
      <name val="Calibri"/>
      <family val="2"/>
    </font>
    <font>
      <sz val="11"/>
      <color indexed="17"/>
      <name val="Calibri"/>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b/>
      <sz val="18"/>
      <color indexed="62"/>
      <name val="Cambria"/>
      <family val="2"/>
    </font>
    <font>
      <sz val="11"/>
      <color indexed="14"/>
      <name val="Calibri"/>
      <family val="2"/>
    </font>
  </fonts>
  <fills count="105">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48"/>
        <bgColor indexed="48"/>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9"/>
      </patternFill>
    </fill>
    <fill>
      <patternFill patternType="solid">
        <fgColor indexed="40"/>
        <bgColor indexed="64"/>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22"/>
      </patternFill>
    </fill>
    <fill>
      <patternFill patternType="solid">
        <fgColor indexed="23"/>
      </patternFill>
    </fill>
    <fill>
      <patternFill patternType="solid">
        <fgColor indexed="4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35"/>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92D050"/>
        <bgColor indexed="64"/>
      </patternFill>
    </fill>
    <fill>
      <patternFill patternType="solid">
        <fgColor theme="9" tint="0.59999389629810485"/>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s>
  <cellStyleXfs count="332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 fillId="3" borderId="0" applyNumberFormat="0" applyBorder="0" applyAlignment="0" applyProtection="0"/>
    <xf numFmtId="0" fontId="5" fillId="0" borderId="0"/>
    <xf numFmtId="0" fontId="5" fillId="0" borderId="0"/>
    <xf numFmtId="168" fontId="5" fillId="0" borderId="0">
      <alignment horizontal="left" wrapText="1"/>
    </xf>
    <xf numFmtId="0" fontId="5" fillId="0" borderId="0"/>
    <xf numFmtId="4" fontId="5" fillId="87" borderId="78" applyNumberFormat="0" applyProtection="0">
      <alignment horizontal="left" vertical="center" indent="1"/>
    </xf>
    <xf numFmtId="0" fontId="56" fillId="42" borderId="77" applyNumberFormat="0" applyProtection="0">
      <alignment horizontal="left" vertical="top" indent="1"/>
    </xf>
    <xf numFmtId="4" fontId="38" fillId="74" borderId="70" applyNumberFormat="0" applyProtection="0">
      <alignment horizontal="left" vertical="center" indent="1"/>
    </xf>
    <xf numFmtId="0" fontId="5" fillId="0" borderId="0"/>
    <xf numFmtId="0" fontId="5" fillId="0" borderId="0"/>
    <xf numFmtId="44" fontId="5" fillId="0" borderId="0" applyFont="0" applyFill="0" applyBorder="0" applyAlignment="0" applyProtection="0"/>
    <xf numFmtId="0" fontId="1" fillId="0" borderId="0"/>
    <xf numFmtId="0" fontId="5" fillId="0" borderId="0"/>
    <xf numFmtId="0" fontId="1" fillId="0" borderId="0"/>
    <xf numFmtId="0" fontId="5" fillId="0" borderId="0"/>
    <xf numFmtId="0" fontId="5" fillId="0" borderId="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22" borderId="0" applyNumberFormat="0" applyBorder="0" applyAlignment="0" applyProtection="0"/>
    <xf numFmtId="0" fontId="1" fillId="3"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4" fillId="23"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 fillId="20"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 fillId="2"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2" fillId="59" borderId="0" applyNumberFormat="0" applyBorder="0" applyAlignment="0" applyProtection="0"/>
    <xf numFmtId="0" fontId="42" fillId="59" borderId="0" applyNumberFormat="0" applyBorder="0" applyAlignment="0" applyProtection="0"/>
    <xf numFmtId="0" fontId="42" fillId="45"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 fillId="26"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45"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 fillId="30"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6"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 fillId="34"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1" fillId="62" borderId="0" applyNumberFormat="0" applyBorder="0" applyAlignment="0" applyProtection="0"/>
    <xf numFmtId="0" fontId="41" fillId="62"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2" fillId="64" borderId="0" applyNumberFormat="0" applyBorder="0" applyAlignment="0" applyProtection="0"/>
    <xf numFmtId="0" fontId="42" fillId="64" borderId="0" applyNumberFormat="0" applyBorder="0" applyAlignment="0" applyProtection="0"/>
    <xf numFmtId="0" fontId="42" fillId="63"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 fillId="38"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3" fillId="62" borderId="0" applyNumberFormat="0" applyBorder="0" applyAlignment="0" applyProtection="0"/>
    <xf numFmtId="0" fontId="31" fillId="14" borderId="0" applyNumberFormat="0" applyBorder="0" applyAlignment="0" applyProtection="0"/>
    <xf numFmtId="0" fontId="44" fillId="66" borderId="70" applyNumberFormat="0" applyAlignment="0" applyProtection="0"/>
    <xf numFmtId="0" fontId="34" fillId="17" borderId="64" applyNumberFormat="0" applyAlignment="0" applyProtection="0"/>
    <xf numFmtId="0" fontId="45" fillId="61" borderId="71" applyNumberFormat="0" applyAlignment="0" applyProtection="0"/>
    <xf numFmtId="0" fontId="36" fillId="18" borderId="67" applyNumberFormat="0" applyAlignment="0" applyProtection="0"/>
    <xf numFmtId="41"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6"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8" fontId="47" fillId="0" borderId="0" applyFont="0" applyFill="0" applyBorder="0" applyAlignment="0" applyProtection="0"/>
    <xf numFmtId="0" fontId="48" fillId="67"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0" fontId="48" fillId="68" borderId="0" applyNumberFormat="0" applyBorder="0" applyAlignment="0" applyProtection="0"/>
    <xf numFmtId="0" fontId="48" fillId="68"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37" fillId="0" borderId="0" applyNumberFormat="0" applyFill="0" applyBorder="0" applyAlignment="0" applyProtection="0"/>
    <xf numFmtId="0" fontId="41" fillId="58" borderId="0" applyNumberFormat="0" applyBorder="0" applyAlignment="0" applyProtection="0"/>
    <xf numFmtId="0" fontId="30" fillId="13" borderId="0" applyNumberFormat="0" applyBorder="0" applyAlignment="0" applyProtection="0"/>
    <xf numFmtId="0" fontId="49" fillId="0" borderId="72" applyNumberFormat="0" applyFill="0" applyAlignment="0" applyProtection="0"/>
    <xf numFmtId="0" fontId="27" fillId="0" borderId="61" applyNumberFormat="0" applyFill="0" applyAlignment="0" applyProtection="0"/>
    <xf numFmtId="0" fontId="50" fillId="0" borderId="73" applyNumberFormat="0" applyFill="0" applyAlignment="0" applyProtection="0"/>
    <xf numFmtId="0" fontId="28" fillId="0" borderId="62" applyNumberFormat="0" applyFill="0" applyAlignment="0" applyProtection="0"/>
    <xf numFmtId="0" fontId="51" fillId="0" borderId="74" applyNumberFormat="0" applyFill="0" applyAlignment="0" applyProtection="0"/>
    <xf numFmtId="0" fontId="29" fillId="0" borderId="63" applyNumberFormat="0" applyFill="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52" fillId="0" borderId="0" applyNumberFormat="0" applyFill="0" applyBorder="0" applyAlignment="0" applyProtection="0">
      <alignment vertical="top"/>
      <protection locked="0"/>
    </xf>
    <xf numFmtId="0" fontId="53" fillId="63" borderId="70" applyNumberFormat="0" applyAlignment="0" applyProtection="0"/>
    <xf numFmtId="0" fontId="32" fillId="16" borderId="64" applyNumberFormat="0" applyAlignment="0" applyProtection="0"/>
    <xf numFmtId="0" fontId="54" fillId="0" borderId="75" applyNumberFormat="0" applyFill="0" applyAlignment="0" applyProtection="0"/>
    <xf numFmtId="0" fontId="35" fillId="0" borderId="66" applyNumberFormat="0" applyFill="0" applyAlignment="0" applyProtection="0"/>
    <xf numFmtId="165"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165" fontId="6" fillId="0" borderId="0">
      <alignment horizontal="center"/>
    </xf>
    <xf numFmtId="0" fontId="54" fillId="63" borderId="0" applyNumberFormat="0" applyBorder="0" applyAlignment="0" applyProtection="0"/>
    <xf numFmtId="0" fontId="40" fillId="15" borderId="0" applyNumberFormat="0" applyBorder="0" applyAlignment="0" applyProtection="0"/>
    <xf numFmtId="0" fontId="5" fillId="0" borderId="0"/>
    <xf numFmtId="0" fontId="38" fillId="72" borderId="0"/>
    <xf numFmtId="0" fontId="38" fillId="72" borderId="0"/>
    <xf numFmtId="0" fontId="38" fillId="72" borderId="0"/>
    <xf numFmtId="0" fontId="38" fillId="72" borderId="0"/>
    <xf numFmtId="0" fontId="5" fillId="0" borderId="0"/>
    <xf numFmtId="0" fontId="38" fillId="72" borderId="0"/>
    <xf numFmtId="0" fontId="1" fillId="0" borderId="0"/>
    <xf numFmtId="0" fontId="38" fillId="72" borderId="0"/>
    <xf numFmtId="0" fontId="1" fillId="0" borderId="0"/>
    <xf numFmtId="0" fontId="1" fillId="0" borderId="0"/>
    <xf numFmtId="0" fontId="38" fillId="72" borderId="0"/>
    <xf numFmtId="0" fontId="5" fillId="0" borderId="0"/>
    <xf numFmtId="0" fontId="1" fillId="0" borderId="0"/>
    <xf numFmtId="0" fontId="1" fillId="0" borderId="0"/>
    <xf numFmtId="0" fontId="1" fillId="0" borderId="0"/>
    <xf numFmtId="0" fontId="38" fillId="72" borderId="0"/>
    <xf numFmtId="0" fontId="1" fillId="0" borderId="0"/>
    <xf numFmtId="0" fontId="5" fillId="0" borderId="0"/>
    <xf numFmtId="0" fontId="38" fillId="72" borderId="0"/>
    <xf numFmtId="0" fontId="38" fillId="72" borderId="0"/>
    <xf numFmtId="0" fontId="1" fillId="0" borderId="0"/>
    <xf numFmtId="0" fontId="38" fillId="72" borderId="0"/>
    <xf numFmtId="0" fontId="38" fillId="72" borderId="0"/>
    <xf numFmtId="0" fontId="38" fillId="72" borderId="0"/>
    <xf numFmtId="0" fontId="38" fillId="72" borderId="0"/>
    <xf numFmtId="0" fontId="38" fillId="72" borderId="0"/>
    <xf numFmtId="0" fontId="38" fillId="72" borderId="0"/>
    <xf numFmtId="0" fontId="38" fillId="0" borderId="0"/>
    <xf numFmtId="0" fontId="38" fillId="62" borderId="70" applyNumberFormat="0" applyFont="0" applyAlignment="0" applyProtection="0"/>
    <xf numFmtId="0" fontId="38" fillId="62" borderId="70" applyNumberFormat="0" applyFont="0" applyAlignment="0" applyProtection="0"/>
    <xf numFmtId="0" fontId="38" fillId="62" borderId="70" applyNumberFormat="0" applyFont="0" applyAlignment="0" applyProtection="0"/>
    <xf numFmtId="0" fontId="1" fillId="19" borderId="68" applyNumberFormat="0" applyFont="0" applyAlignment="0" applyProtection="0"/>
    <xf numFmtId="0" fontId="55" fillId="66" borderId="76" applyNumberFormat="0" applyAlignment="0" applyProtection="0"/>
    <xf numFmtId="0" fontId="33" fillId="17" borderId="6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38" fillId="73" borderId="70" applyNumberFormat="0" applyProtection="0">
      <alignment vertical="center"/>
    </xf>
    <xf numFmtId="4" fontId="38" fillId="73" borderId="70" applyNumberFormat="0" applyProtection="0">
      <alignment vertical="center"/>
    </xf>
    <xf numFmtId="4" fontId="56" fillId="73" borderId="77" applyNumberFormat="0" applyProtection="0">
      <alignment vertical="center"/>
    </xf>
    <xf numFmtId="4" fontId="56" fillId="73" borderId="77" applyNumberFormat="0" applyProtection="0">
      <alignment vertical="center"/>
    </xf>
    <xf numFmtId="4" fontId="38" fillId="73" borderId="70" applyNumberFormat="0" applyProtection="0">
      <alignment vertical="center"/>
    </xf>
    <xf numFmtId="4" fontId="56" fillId="73" borderId="77" applyNumberFormat="0" applyProtection="0">
      <alignment vertical="center"/>
    </xf>
    <xf numFmtId="4" fontId="57" fillId="42" borderId="70" applyNumberFormat="0" applyProtection="0">
      <alignment vertical="center"/>
    </xf>
    <xf numFmtId="4" fontId="57" fillId="42" borderId="70" applyNumberFormat="0" applyProtection="0">
      <alignment vertical="center"/>
    </xf>
    <xf numFmtId="4" fontId="58" fillId="42" borderId="77" applyNumberFormat="0" applyProtection="0">
      <alignment vertical="center"/>
    </xf>
    <xf numFmtId="4" fontId="58" fillId="42" borderId="77" applyNumberFormat="0" applyProtection="0">
      <alignment vertical="center"/>
    </xf>
    <xf numFmtId="4" fontId="38" fillId="42" borderId="70" applyNumberFormat="0" applyProtection="0">
      <alignment horizontal="left" vertical="center" indent="1"/>
    </xf>
    <xf numFmtId="4" fontId="38" fillId="42" borderId="70" applyNumberFormat="0" applyProtection="0">
      <alignment horizontal="left" vertical="center" indent="1"/>
    </xf>
    <xf numFmtId="4" fontId="56" fillId="42" borderId="77" applyNumberFormat="0" applyProtection="0">
      <alignment horizontal="left" vertical="center" indent="1"/>
    </xf>
    <xf numFmtId="4" fontId="38" fillId="42" borderId="70" applyNumberFormat="0" applyProtection="0">
      <alignment horizontal="left" vertical="center" indent="1"/>
    </xf>
    <xf numFmtId="4" fontId="56" fillId="42" borderId="77" applyNumberFormat="0" applyProtection="0">
      <alignment horizontal="left" vertical="center" indent="1"/>
    </xf>
    <xf numFmtId="0" fontId="59" fillId="73" borderId="77" applyNumberFormat="0" applyProtection="0">
      <alignment horizontal="left" vertical="top" indent="1"/>
    </xf>
    <xf numFmtId="0" fontId="59" fillId="73" borderId="77" applyNumberFormat="0" applyProtection="0">
      <alignment horizontal="left" vertical="top" indent="1"/>
    </xf>
    <xf numFmtId="0" fontId="56" fillId="42" borderId="77" applyNumberFormat="0" applyProtection="0">
      <alignment horizontal="left" vertical="top" indent="1"/>
    </xf>
    <xf numFmtId="0" fontId="56" fillId="42" borderId="77" applyNumberFormat="0" applyProtection="0">
      <alignment horizontal="left" vertical="top" indent="1"/>
    </xf>
    <xf numFmtId="0" fontId="56" fillId="42" borderId="77" applyNumberFormat="0" applyProtection="0">
      <alignment horizontal="left" vertical="top"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56" fillId="75" borderId="0" applyNumberFormat="0" applyProtection="0">
      <alignment horizontal="left" vertical="center" indent="1"/>
    </xf>
    <xf numFmtId="4" fontId="38" fillId="74" borderId="70" applyNumberFormat="0" applyProtection="0">
      <alignment horizontal="left" vertical="center" indent="1"/>
    </xf>
    <xf numFmtId="4" fontId="56" fillId="75" borderId="0" applyNumberFormat="0" applyProtection="0">
      <alignment horizontal="left" vertical="center" indent="1"/>
    </xf>
    <xf numFmtId="4" fontId="38" fillId="76" borderId="70" applyNumberFormat="0" applyProtection="0">
      <alignment horizontal="right" vertical="center"/>
    </xf>
    <xf numFmtId="4" fontId="38" fillId="76" borderId="70" applyNumberFormat="0" applyProtection="0">
      <alignment horizontal="right" vertical="center"/>
    </xf>
    <xf numFmtId="4" fontId="46" fillId="76" borderId="77" applyNumberFormat="0" applyProtection="0">
      <alignment horizontal="right" vertical="center"/>
    </xf>
    <xf numFmtId="4" fontId="38" fillId="76" borderId="70" applyNumberFormat="0" applyProtection="0">
      <alignment horizontal="right" vertical="center"/>
    </xf>
    <xf numFmtId="4" fontId="46" fillId="76" borderId="77" applyNumberFormat="0" applyProtection="0">
      <alignment horizontal="right" vertical="center"/>
    </xf>
    <xf numFmtId="4" fontId="38" fillId="77" borderId="70" applyNumberFormat="0" applyProtection="0">
      <alignment horizontal="right" vertical="center"/>
    </xf>
    <xf numFmtId="4" fontId="38" fillId="77" borderId="70" applyNumberFormat="0" applyProtection="0">
      <alignment horizontal="right" vertical="center"/>
    </xf>
    <xf numFmtId="4" fontId="46" fillId="78" borderId="77" applyNumberFormat="0" applyProtection="0">
      <alignment horizontal="right" vertical="center"/>
    </xf>
    <xf numFmtId="4" fontId="38" fillId="77" borderId="70" applyNumberFormat="0" applyProtection="0">
      <alignment horizontal="right" vertical="center"/>
    </xf>
    <xf numFmtId="4" fontId="46" fillId="78" borderId="77" applyNumberFormat="0" applyProtection="0">
      <alignment horizontal="right" vertical="center"/>
    </xf>
    <xf numFmtId="4" fontId="38" fillId="79" borderId="78" applyNumberFormat="0" applyProtection="0">
      <alignment horizontal="right" vertical="center"/>
    </xf>
    <xf numFmtId="4" fontId="38" fillId="79" borderId="78" applyNumberFormat="0" applyProtection="0">
      <alignment horizontal="right" vertical="center"/>
    </xf>
    <xf numFmtId="4" fontId="46" fillId="79" borderId="77" applyNumberFormat="0" applyProtection="0">
      <alignment horizontal="right" vertical="center"/>
    </xf>
    <xf numFmtId="4" fontId="38" fillId="79" borderId="78" applyNumberFormat="0" applyProtection="0">
      <alignment horizontal="right" vertical="center"/>
    </xf>
    <xf numFmtId="4" fontId="46" fillId="79" borderId="77" applyNumberFormat="0" applyProtection="0">
      <alignment horizontal="right" vertical="center"/>
    </xf>
    <xf numFmtId="4" fontId="38" fillId="80" borderId="70" applyNumberFormat="0" applyProtection="0">
      <alignment horizontal="right" vertical="center"/>
    </xf>
    <xf numFmtId="4" fontId="38" fillId="80" borderId="70" applyNumberFormat="0" applyProtection="0">
      <alignment horizontal="right" vertical="center"/>
    </xf>
    <xf numFmtId="4" fontId="46" fillId="80" borderId="77" applyNumberFormat="0" applyProtection="0">
      <alignment horizontal="right" vertical="center"/>
    </xf>
    <xf numFmtId="4" fontId="38" fillId="80" borderId="70" applyNumberFormat="0" applyProtection="0">
      <alignment horizontal="right" vertical="center"/>
    </xf>
    <xf numFmtId="4" fontId="46" fillId="80" borderId="77" applyNumberFormat="0" applyProtection="0">
      <alignment horizontal="right" vertical="center"/>
    </xf>
    <xf numFmtId="4" fontId="38" fillId="81" borderId="70" applyNumberFormat="0" applyProtection="0">
      <alignment horizontal="right" vertical="center"/>
    </xf>
    <xf numFmtId="4" fontId="38" fillId="81" borderId="70" applyNumberFormat="0" applyProtection="0">
      <alignment horizontal="right" vertical="center"/>
    </xf>
    <xf numFmtId="4" fontId="46" fillId="81" borderId="77" applyNumberFormat="0" applyProtection="0">
      <alignment horizontal="right" vertical="center"/>
    </xf>
    <xf numFmtId="4" fontId="38" fillId="81" borderId="70" applyNumberFormat="0" applyProtection="0">
      <alignment horizontal="right" vertical="center"/>
    </xf>
    <xf numFmtId="4" fontId="46" fillId="81" borderId="77" applyNumberFormat="0" applyProtection="0">
      <alignment horizontal="right" vertical="center"/>
    </xf>
    <xf numFmtId="4" fontId="38" fillId="82" borderId="70" applyNumberFormat="0" applyProtection="0">
      <alignment horizontal="right" vertical="center"/>
    </xf>
    <xf numFmtId="4" fontId="38" fillId="82" borderId="70" applyNumberFormat="0" applyProtection="0">
      <alignment horizontal="right" vertical="center"/>
    </xf>
    <xf numFmtId="4" fontId="46" fillId="82" borderId="77" applyNumberFormat="0" applyProtection="0">
      <alignment horizontal="right" vertical="center"/>
    </xf>
    <xf numFmtId="4" fontId="38" fillId="82" borderId="70" applyNumberFormat="0" applyProtection="0">
      <alignment horizontal="right" vertical="center"/>
    </xf>
    <xf numFmtId="4" fontId="46" fillId="82" borderId="77" applyNumberFormat="0" applyProtection="0">
      <alignment horizontal="right" vertical="center"/>
    </xf>
    <xf numFmtId="4" fontId="38" fillId="83" borderId="70" applyNumberFormat="0" applyProtection="0">
      <alignment horizontal="right" vertical="center"/>
    </xf>
    <xf numFmtId="4" fontId="38" fillId="83" borderId="70" applyNumberFormat="0" applyProtection="0">
      <alignment horizontal="right" vertical="center"/>
    </xf>
    <xf numFmtId="4" fontId="46" fillId="83" borderId="77" applyNumberFormat="0" applyProtection="0">
      <alignment horizontal="right" vertical="center"/>
    </xf>
    <xf numFmtId="4" fontId="38" fillId="83" borderId="70" applyNumberFormat="0" applyProtection="0">
      <alignment horizontal="right" vertical="center"/>
    </xf>
    <xf numFmtId="4" fontId="46" fillId="83" borderId="77" applyNumberFormat="0" applyProtection="0">
      <alignment horizontal="right" vertical="center"/>
    </xf>
    <xf numFmtId="4" fontId="38" fillId="84" borderId="70" applyNumberFormat="0" applyProtection="0">
      <alignment horizontal="right" vertical="center"/>
    </xf>
    <xf numFmtId="4" fontId="38" fillId="84" borderId="70" applyNumberFormat="0" applyProtection="0">
      <alignment horizontal="right" vertical="center"/>
    </xf>
    <xf numFmtId="4" fontId="46" fillId="84" borderId="77" applyNumberFormat="0" applyProtection="0">
      <alignment horizontal="right" vertical="center"/>
    </xf>
    <xf numFmtId="4" fontId="38" fillId="84" borderId="70" applyNumberFormat="0" applyProtection="0">
      <alignment horizontal="right" vertical="center"/>
    </xf>
    <xf numFmtId="4" fontId="46" fillId="84" borderId="77" applyNumberFormat="0" applyProtection="0">
      <alignment horizontal="right" vertical="center"/>
    </xf>
    <xf numFmtId="4" fontId="38" fillId="85" borderId="70" applyNumberFormat="0" applyProtection="0">
      <alignment horizontal="right" vertical="center"/>
    </xf>
    <xf numFmtId="4" fontId="38" fillId="85" borderId="70" applyNumberFormat="0" applyProtection="0">
      <alignment horizontal="right" vertical="center"/>
    </xf>
    <xf numFmtId="4" fontId="46" fillId="85" borderId="77" applyNumberFormat="0" applyProtection="0">
      <alignment horizontal="right" vertical="center"/>
    </xf>
    <xf numFmtId="4" fontId="38" fillId="85" borderId="70" applyNumberFormat="0" applyProtection="0">
      <alignment horizontal="right" vertical="center"/>
    </xf>
    <xf numFmtId="4" fontId="46" fillId="85" borderId="77" applyNumberFormat="0" applyProtection="0">
      <alignment horizontal="right" vertical="center"/>
    </xf>
    <xf numFmtId="4" fontId="38" fillId="86" borderId="78" applyNumberFormat="0" applyProtection="0">
      <alignment horizontal="left" vertical="center" indent="1"/>
    </xf>
    <xf numFmtId="4" fontId="38" fillId="86" borderId="78" applyNumberFormat="0" applyProtection="0">
      <alignment horizontal="left" vertical="center" indent="1"/>
    </xf>
    <xf numFmtId="4" fontId="56" fillId="86" borderId="79" applyNumberFormat="0" applyProtection="0">
      <alignment horizontal="left" vertical="center" indent="1"/>
    </xf>
    <xf numFmtId="4" fontId="38" fillId="86" borderId="78" applyNumberFormat="0" applyProtection="0">
      <alignment horizontal="left" vertical="center" indent="1"/>
    </xf>
    <xf numFmtId="4" fontId="56" fillId="86" borderId="79" applyNumberFormat="0" applyProtection="0">
      <alignment horizontal="left" vertical="center" indent="1"/>
    </xf>
    <xf numFmtId="4" fontId="5" fillId="87" borderId="78" applyNumberFormat="0" applyProtection="0">
      <alignment horizontal="left" vertical="center" indent="1"/>
    </xf>
    <xf numFmtId="4" fontId="5" fillId="87" borderId="78" applyNumberFormat="0" applyProtection="0">
      <alignment horizontal="left" vertical="center" indent="1"/>
    </xf>
    <xf numFmtId="4" fontId="46" fillId="88" borderId="0" applyNumberFormat="0" applyProtection="0">
      <alignment horizontal="left" vertical="center" indent="1"/>
    </xf>
    <xf numFmtId="4" fontId="46" fillId="88" borderId="0" applyNumberFormat="0" applyProtection="0">
      <alignment horizontal="left" vertical="center" indent="1"/>
    </xf>
    <xf numFmtId="4" fontId="5" fillId="87" borderId="78" applyNumberFormat="0" applyProtection="0">
      <alignment horizontal="left" vertical="center" indent="1"/>
    </xf>
    <xf numFmtId="4" fontId="5" fillId="87" borderId="78" applyNumberFormat="0" applyProtection="0">
      <alignment horizontal="left" vertical="center" indent="1"/>
    </xf>
    <xf numFmtId="4" fontId="60" fillId="89" borderId="0" applyNumberFormat="0" applyProtection="0">
      <alignment horizontal="left" vertical="center" indent="1"/>
    </xf>
    <xf numFmtId="4" fontId="60" fillId="89" borderId="0" applyNumberFormat="0" applyProtection="0">
      <alignment horizontal="left" vertical="center" indent="1"/>
    </xf>
    <xf numFmtId="4" fontId="38" fillId="90" borderId="70" applyNumberFormat="0" applyProtection="0">
      <alignment horizontal="right" vertical="center"/>
    </xf>
    <xf numFmtId="4" fontId="38" fillId="90" borderId="70" applyNumberFormat="0" applyProtection="0">
      <alignment horizontal="right" vertical="center"/>
    </xf>
    <xf numFmtId="4" fontId="46" fillId="90" borderId="77" applyNumberFormat="0" applyProtection="0">
      <alignment horizontal="right" vertical="center"/>
    </xf>
    <xf numFmtId="4" fontId="38" fillId="90" borderId="70" applyNumberFormat="0" applyProtection="0">
      <alignment horizontal="right" vertical="center"/>
    </xf>
    <xf numFmtId="4" fontId="46" fillId="90" borderId="77" applyNumberFormat="0" applyProtection="0">
      <alignment horizontal="right" vertical="center"/>
    </xf>
    <xf numFmtId="4" fontId="38" fillId="88" borderId="78" applyNumberFormat="0" applyProtection="0">
      <alignment horizontal="left" vertical="center" indent="1"/>
    </xf>
    <xf numFmtId="4" fontId="38" fillId="88" borderId="78" applyNumberFormat="0" applyProtection="0">
      <alignment horizontal="left" vertical="center" indent="1"/>
    </xf>
    <xf numFmtId="4" fontId="46" fillId="88" borderId="0" applyNumberFormat="0" applyProtection="0">
      <alignment horizontal="left" vertical="center" indent="1"/>
    </xf>
    <xf numFmtId="4" fontId="46" fillId="88" borderId="0" applyNumberFormat="0" applyProtection="0">
      <alignment horizontal="left" vertical="center" indent="1"/>
    </xf>
    <xf numFmtId="4" fontId="38" fillId="88" borderId="78" applyNumberFormat="0" applyProtection="0">
      <alignment horizontal="left" vertical="center" indent="1"/>
    </xf>
    <xf numFmtId="4" fontId="46" fillId="88" borderId="0" applyNumberFormat="0" applyProtection="0">
      <alignment horizontal="left" vertical="center" indent="1"/>
    </xf>
    <xf numFmtId="4" fontId="38" fillId="90" borderId="78" applyNumberFormat="0" applyProtection="0">
      <alignment horizontal="left" vertical="center" indent="1"/>
    </xf>
    <xf numFmtId="4" fontId="38" fillId="90" borderId="78" applyNumberFormat="0" applyProtection="0">
      <alignment horizontal="left" vertical="center" indent="1"/>
    </xf>
    <xf numFmtId="4" fontId="46" fillId="75" borderId="0" applyNumberFormat="0" applyProtection="0">
      <alignment horizontal="left" vertical="center" indent="1"/>
    </xf>
    <xf numFmtId="4" fontId="46" fillId="75" borderId="0" applyNumberFormat="0" applyProtection="0">
      <alignment horizontal="left" vertical="center" indent="1"/>
    </xf>
    <xf numFmtId="4" fontId="38" fillId="90" borderId="78" applyNumberFormat="0" applyProtection="0">
      <alignment horizontal="left" vertical="center" indent="1"/>
    </xf>
    <xf numFmtId="4" fontId="46" fillId="75" borderId="0" applyNumberFormat="0" applyProtection="0">
      <alignment horizontal="left" vertical="center" indent="1"/>
    </xf>
    <xf numFmtId="0" fontId="38" fillId="91" borderId="70" applyNumberFormat="0" applyProtection="0">
      <alignment horizontal="left" vertical="center" indent="1"/>
    </xf>
    <xf numFmtId="0" fontId="38" fillId="91" borderId="70" applyNumberFormat="0" applyProtection="0">
      <alignment horizontal="left" vertical="center" indent="1"/>
    </xf>
    <xf numFmtId="0" fontId="5" fillId="89" borderId="77" applyNumberFormat="0" applyProtection="0">
      <alignment horizontal="left" vertical="center" indent="1"/>
    </xf>
    <xf numFmtId="0" fontId="5" fillId="89" borderId="77" applyNumberFormat="0" applyProtection="0">
      <alignment horizontal="left" vertical="center" indent="1"/>
    </xf>
    <xf numFmtId="0" fontId="5" fillId="89" borderId="77" applyNumberFormat="0" applyProtection="0">
      <alignment horizontal="left" vertical="center" indent="1"/>
    </xf>
    <xf numFmtId="0" fontId="38" fillId="91" borderId="70" applyNumberFormat="0" applyProtection="0">
      <alignment horizontal="left" vertical="center" indent="1"/>
    </xf>
    <xf numFmtId="0" fontId="5" fillId="89" borderId="77" applyNumberFormat="0" applyProtection="0">
      <alignment horizontal="left" vertical="center" indent="1"/>
    </xf>
    <xf numFmtId="0" fontId="38" fillId="91" borderId="70" applyNumberFormat="0" applyProtection="0">
      <alignment horizontal="left" vertical="center" indent="1"/>
    </xf>
    <xf numFmtId="0" fontId="5" fillId="89" borderId="77" applyNumberFormat="0" applyProtection="0">
      <alignment horizontal="left" vertical="center" indent="1"/>
    </xf>
    <xf numFmtId="0" fontId="38" fillId="87" borderId="77" applyNumberFormat="0" applyProtection="0">
      <alignment horizontal="left" vertical="top" indent="1"/>
    </xf>
    <xf numFmtId="0" fontId="38" fillId="87" borderId="77" applyNumberFormat="0" applyProtection="0">
      <alignment horizontal="left" vertical="top" indent="1"/>
    </xf>
    <xf numFmtId="0" fontId="38" fillId="87" borderId="77" applyNumberFormat="0" applyProtection="0">
      <alignment horizontal="left" vertical="top" indent="1"/>
    </xf>
    <xf numFmtId="0" fontId="38" fillId="87" borderId="77" applyNumberFormat="0" applyProtection="0">
      <alignment horizontal="left" vertical="top" indent="1"/>
    </xf>
    <xf numFmtId="0" fontId="5" fillId="89" borderId="77" applyNumberFormat="0" applyProtection="0">
      <alignment horizontal="left" vertical="top" indent="1"/>
    </xf>
    <xf numFmtId="0" fontId="5" fillId="89" borderId="77" applyNumberFormat="0" applyProtection="0">
      <alignment horizontal="left" vertical="top" indent="1"/>
    </xf>
    <xf numFmtId="0" fontId="5" fillId="89" borderId="77" applyNumberFormat="0" applyProtection="0">
      <alignment horizontal="left" vertical="top" indent="1"/>
    </xf>
    <xf numFmtId="0" fontId="5" fillId="89" borderId="77" applyNumberFormat="0" applyProtection="0">
      <alignment horizontal="left" vertical="top" indent="1"/>
    </xf>
    <xf numFmtId="0" fontId="5" fillId="89" borderId="77" applyNumberFormat="0" applyProtection="0">
      <alignment horizontal="left" vertical="top" indent="1"/>
    </xf>
    <xf numFmtId="0" fontId="38" fillId="92" borderId="70" applyNumberFormat="0" applyProtection="0">
      <alignment horizontal="left" vertical="center" indent="1"/>
    </xf>
    <xf numFmtId="0" fontId="38" fillId="92" borderId="70" applyNumberFormat="0" applyProtection="0">
      <alignment horizontal="left" vertical="center" indent="1"/>
    </xf>
    <xf numFmtId="0" fontId="5" fillId="75" borderId="77" applyNumberFormat="0" applyProtection="0">
      <alignment horizontal="left" vertical="center" indent="1"/>
    </xf>
    <xf numFmtId="0" fontId="5" fillId="75" borderId="77" applyNumberFormat="0" applyProtection="0">
      <alignment horizontal="left" vertical="center" indent="1"/>
    </xf>
    <xf numFmtId="0" fontId="5" fillId="75" borderId="77" applyNumberFormat="0" applyProtection="0">
      <alignment horizontal="left" vertical="center" indent="1"/>
    </xf>
    <xf numFmtId="0" fontId="5" fillId="75" borderId="77" applyNumberFormat="0" applyProtection="0">
      <alignment horizontal="left" vertical="center" indent="1"/>
    </xf>
    <xf numFmtId="0" fontId="38" fillId="92" borderId="70" applyNumberFormat="0" applyProtection="0">
      <alignment horizontal="left" vertical="center" indent="1"/>
    </xf>
    <xf numFmtId="0" fontId="5" fillId="75" borderId="77" applyNumberFormat="0" applyProtection="0">
      <alignment horizontal="left" vertical="center" indent="1"/>
    </xf>
    <xf numFmtId="0" fontId="38" fillId="90" borderId="77" applyNumberFormat="0" applyProtection="0">
      <alignment horizontal="left" vertical="top" indent="1"/>
    </xf>
    <xf numFmtId="0" fontId="38" fillId="90" borderId="77" applyNumberFormat="0" applyProtection="0">
      <alignment horizontal="left" vertical="top" indent="1"/>
    </xf>
    <xf numFmtId="0" fontId="38" fillId="90" borderId="77" applyNumberFormat="0" applyProtection="0">
      <alignment horizontal="left" vertical="top" indent="1"/>
    </xf>
    <xf numFmtId="0" fontId="5" fillId="75" borderId="77" applyNumberFormat="0" applyProtection="0">
      <alignment horizontal="left" vertical="top" indent="1"/>
    </xf>
    <xf numFmtId="0" fontId="5" fillId="75" borderId="77" applyNumberFormat="0" applyProtection="0">
      <alignment horizontal="left" vertical="top" indent="1"/>
    </xf>
    <xf numFmtId="0" fontId="5" fillId="75" borderId="77" applyNumberFormat="0" applyProtection="0">
      <alignment horizontal="left" vertical="top" indent="1"/>
    </xf>
    <xf numFmtId="0" fontId="5" fillId="75" borderId="77" applyNumberFormat="0" applyProtection="0">
      <alignment horizontal="left" vertical="top" indent="1"/>
    </xf>
    <xf numFmtId="0" fontId="5" fillId="75" borderId="77" applyNumberFormat="0" applyProtection="0">
      <alignment horizontal="left" vertical="top" indent="1"/>
    </xf>
    <xf numFmtId="0" fontId="5" fillId="75" borderId="77" applyNumberFormat="0" applyProtection="0">
      <alignment horizontal="left" vertical="top" indent="1"/>
    </xf>
    <xf numFmtId="0" fontId="38" fillId="93" borderId="70" applyNumberFormat="0" applyProtection="0">
      <alignment horizontal="left" vertical="center" indent="1"/>
    </xf>
    <xf numFmtId="0" fontId="38" fillId="93" borderId="70" applyNumberFormat="0" applyProtection="0">
      <alignment horizontal="left" vertical="center" indent="1"/>
    </xf>
    <xf numFmtId="0" fontId="5" fillId="94" borderId="77" applyNumberFormat="0" applyProtection="0">
      <alignment horizontal="left" vertical="center" indent="1"/>
    </xf>
    <xf numFmtId="0" fontId="5" fillId="94" borderId="77" applyNumberFormat="0" applyProtection="0">
      <alignment horizontal="left" vertical="center" indent="1"/>
    </xf>
    <xf numFmtId="0" fontId="5" fillId="94" borderId="77" applyNumberFormat="0" applyProtection="0">
      <alignment horizontal="left" vertical="center" indent="1"/>
    </xf>
    <xf numFmtId="0" fontId="5" fillId="94" borderId="77" applyNumberFormat="0" applyProtection="0">
      <alignment horizontal="left" vertical="center" indent="1"/>
    </xf>
    <xf numFmtId="0" fontId="38" fillId="93" borderId="70" applyNumberFormat="0" applyProtection="0">
      <alignment horizontal="left" vertical="center" indent="1"/>
    </xf>
    <xf numFmtId="0" fontId="5" fillId="94" borderId="77" applyNumberFormat="0" applyProtection="0">
      <alignment horizontal="left" vertical="center" indent="1"/>
    </xf>
    <xf numFmtId="0" fontId="38" fillId="93" borderId="77" applyNumberFormat="0" applyProtection="0">
      <alignment horizontal="left" vertical="top" indent="1"/>
    </xf>
    <xf numFmtId="0" fontId="38" fillId="93" borderId="77" applyNumberFormat="0" applyProtection="0">
      <alignment horizontal="left" vertical="top" indent="1"/>
    </xf>
    <xf numFmtId="0" fontId="38" fillId="93" borderId="77" applyNumberFormat="0" applyProtection="0">
      <alignment horizontal="left" vertical="top" indent="1"/>
    </xf>
    <xf numFmtId="0" fontId="5" fillId="94" borderId="77" applyNumberFormat="0" applyProtection="0">
      <alignment horizontal="left" vertical="top" indent="1"/>
    </xf>
    <xf numFmtId="0" fontId="5" fillId="94" borderId="77" applyNumberFormat="0" applyProtection="0">
      <alignment horizontal="left" vertical="top" indent="1"/>
    </xf>
    <xf numFmtId="0" fontId="5" fillId="94" borderId="77" applyNumberFormat="0" applyProtection="0">
      <alignment horizontal="left" vertical="top" indent="1"/>
    </xf>
    <xf numFmtId="0" fontId="5" fillId="94" borderId="77" applyNumberFormat="0" applyProtection="0">
      <alignment horizontal="left" vertical="top" indent="1"/>
    </xf>
    <xf numFmtId="0" fontId="5" fillId="94" borderId="77" applyNumberFormat="0" applyProtection="0">
      <alignment horizontal="left" vertical="top" indent="1"/>
    </xf>
    <xf numFmtId="0" fontId="5" fillId="94" borderId="77" applyNumberFormat="0" applyProtection="0">
      <alignment horizontal="left" vertical="top" indent="1"/>
    </xf>
    <xf numFmtId="0" fontId="38" fillId="88" borderId="70" applyNumberFormat="0" applyProtection="0">
      <alignment horizontal="left" vertical="center" indent="1"/>
    </xf>
    <xf numFmtId="0" fontId="38" fillId="88" borderId="70" applyNumberFormat="0" applyProtection="0">
      <alignment horizontal="left" vertical="center" indent="1"/>
    </xf>
    <xf numFmtId="0" fontId="5" fillId="95" borderId="77" applyNumberFormat="0" applyProtection="0">
      <alignment horizontal="left" vertical="center" indent="1"/>
    </xf>
    <xf numFmtId="0" fontId="5" fillId="95" borderId="77" applyNumberFormat="0" applyProtection="0">
      <alignment horizontal="left" vertical="center" indent="1"/>
    </xf>
    <xf numFmtId="0" fontId="5" fillId="95" borderId="77" applyNumberFormat="0" applyProtection="0">
      <alignment horizontal="left" vertical="center" indent="1"/>
    </xf>
    <xf numFmtId="0" fontId="5" fillId="95" borderId="77" applyNumberFormat="0" applyProtection="0">
      <alignment horizontal="left" vertical="center" indent="1"/>
    </xf>
    <xf numFmtId="0" fontId="38" fillId="88" borderId="70" applyNumberFormat="0" applyProtection="0">
      <alignment horizontal="left" vertical="center" indent="1"/>
    </xf>
    <xf numFmtId="0" fontId="5" fillId="95" borderId="77" applyNumberFormat="0" applyProtection="0">
      <alignment horizontal="left" vertical="center" indent="1"/>
    </xf>
    <xf numFmtId="0" fontId="38" fillId="88" borderId="77" applyNumberFormat="0" applyProtection="0">
      <alignment horizontal="left" vertical="top" indent="1"/>
    </xf>
    <xf numFmtId="0" fontId="38" fillId="88" borderId="77" applyNumberFormat="0" applyProtection="0">
      <alignment horizontal="left" vertical="top" indent="1"/>
    </xf>
    <xf numFmtId="0" fontId="38" fillId="88" borderId="77" applyNumberFormat="0" applyProtection="0">
      <alignment horizontal="left" vertical="top" indent="1"/>
    </xf>
    <xf numFmtId="0" fontId="5" fillId="95" borderId="77" applyNumberFormat="0" applyProtection="0">
      <alignment horizontal="left" vertical="top" indent="1"/>
    </xf>
    <xf numFmtId="0" fontId="5" fillId="95" borderId="77" applyNumberFormat="0" applyProtection="0">
      <alignment horizontal="left" vertical="top" indent="1"/>
    </xf>
    <xf numFmtId="0" fontId="5" fillId="95" borderId="77" applyNumberFormat="0" applyProtection="0">
      <alignment horizontal="left" vertical="top" indent="1"/>
    </xf>
    <xf numFmtId="0" fontId="5" fillId="95" borderId="77" applyNumberFormat="0" applyProtection="0">
      <alignment horizontal="left" vertical="top" indent="1"/>
    </xf>
    <xf numFmtId="0" fontId="5" fillId="95" borderId="77" applyNumberFormat="0" applyProtection="0">
      <alignment horizontal="left" vertical="top" indent="1"/>
    </xf>
    <xf numFmtId="0" fontId="5" fillId="95" borderId="77" applyNumberFormat="0" applyProtection="0">
      <alignment horizontal="left" vertical="top" indent="1"/>
    </xf>
    <xf numFmtId="0" fontId="38" fillId="96" borderId="80" applyNumberFormat="0">
      <protection locked="0"/>
    </xf>
    <xf numFmtId="0" fontId="38" fillId="96" borderId="80" applyNumberFormat="0">
      <protection locked="0"/>
    </xf>
    <xf numFmtId="0" fontId="38" fillId="96" borderId="80" applyNumberFormat="0">
      <protection locked="0"/>
    </xf>
    <xf numFmtId="0" fontId="5" fillId="0" borderId="0"/>
    <xf numFmtId="0" fontId="38" fillId="96" borderId="80" applyNumberFormat="0">
      <protection locked="0"/>
    </xf>
    <xf numFmtId="0" fontId="5" fillId="0" borderId="0"/>
    <xf numFmtId="0" fontId="5" fillId="0" borderId="0"/>
    <xf numFmtId="0" fontId="39" fillId="87" borderId="81" applyBorder="0"/>
    <xf numFmtId="4" fontId="61" fillId="97" borderId="77" applyNumberFormat="0" applyProtection="0">
      <alignment vertical="center"/>
    </xf>
    <xf numFmtId="4" fontId="61" fillId="97" borderId="77" applyNumberFormat="0" applyProtection="0">
      <alignment vertical="center"/>
    </xf>
    <xf numFmtId="4" fontId="46" fillId="98" borderId="77" applyNumberFormat="0" applyProtection="0">
      <alignment vertical="center"/>
    </xf>
    <xf numFmtId="4" fontId="46" fillId="98" borderId="77" applyNumberFormat="0" applyProtection="0">
      <alignment vertical="center"/>
    </xf>
    <xf numFmtId="4" fontId="57" fillId="98" borderId="16" applyNumberFormat="0" applyProtection="0">
      <alignment vertical="center"/>
    </xf>
    <xf numFmtId="4" fontId="57" fillId="98" borderId="16" applyNumberFormat="0" applyProtection="0">
      <alignment vertical="center"/>
    </xf>
    <xf numFmtId="4" fontId="62" fillId="98" borderId="77" applyNumberFormat="0" applyProtection="0">
      <alignment vertical="center"/>
    </xf>
    <xf numFmtId="4" fontId="62" fillId="98" borderId="77" applyNumberFormat="0" applyProtection="0">
      <alignment vertical="center"/>
    </xf>
    <xf numFmtId="4" fontId="61" fillId="91" borderId="77" applyNumberFormat="0" applyProtection="0">
      <alignment horizontal="left" vertical="center" indent="1"/>
    </xf>
    <xf numFmtId="4" fontId="61" fillId="91" borderId="77" applyNumberFormat="0" applyProtection="0">
      <alignment horizontal="left" vertical="center" indent="1"/>
    </xf>
    <xf numFmtId="4" fontId="46" fillId="98" borderId="77" applyNumberFormat="0" applyProtection="0">
      <alignment horizontal="left" vertical="center" indent="1"/>
    </xf>
    <xf numFmtId="4" fontId="46" fillId="98" borderId="77" applyNumberFormat="0" applyProtection="0">
      <alignment horizontal="left" vertical="center" indent="1"/>
    </xf>
    <xf numFmtId="0" fontId="61" fillId="97" borderId="77" applyNumberFormat="0" applyProtection="0">
      <alignment horizontal="left" vertical="top" indent="1"/>
    </xf>
    <xf numFmtId="0" fontId="61" fillId="97" borderId="77" applyNumberFormat="0" applyProtection="0">
      <alignment horizontal="left" vertical="top" indent="1"/>
    </xf>
    <xf numFmtId="0" fontId="46" fillId="98" borderId="77" applyNumberFormat="0" applyProtection="0">
      <alignment horizontal="left" vertical="top" indent="1"/>
    </xf>
    <xf numFmtId="0" fontId="46" fillId="98" borderId="77" applyNumberFormat="0" applyProtection="0">
      <alignment horizontal="left" vertical="top" indent="1"/>
    </xf>
    <xf numFmtId="4" fontId="38" fillId="0" borderId="70" applyNumberFormat="0" applyProtection="0">
      <alignment horizontal="right" vertical="center"/>
    </xf>
    <xf numFmtId="4" fontId="38" fillId="0" borderId="70" applyNumberFormat="0" applyProtection="0">
      <alignment horizontal="right" vertical="center"/>
    </xf>
    <xf numFmtId="4" fontId="46" fillId="88" borderId="77" applyNumberFormat="0" applyProtection="0">
      <alignment horizontal="right" vertical="center"/>
    </xf>
    <xf numFmtId="4" fontId="38" fillId="0" borderId="70" applyNumberFormat="0" applyProtection="0">
      <alignment horizontal="right" vertical="center"/>
    </xf>
    <xf numFmtId="4" fontId="46" fillId="99" borderId="76" applyNumberFormat="0" applyProtection="0">
      <alignment horizontal="right" vertical="center"/>
    </xf>
    <xf numFmtId="4" fontId="57" fillId="100" borderId="70" applyNumberFormat="0" applyProtection="0">
      <alignment horizontal="right" vertical="center"/>
    </xf>
    <xf numFmtId="4" fontId="57" fillId="100" borderId="70" applyNumberFormat="0" applyProtection="0">
      <alignment horizontal="right" vertical="center"/>
    </xf>
    <xf numFmtId="4" fontId="62" fillId="88" borderId="77" applyNumberFormat="0" applyProtection="0">
      <alignment horizontal="right" vertical="center"/>
    </xf>
    <xf numFmtId="4" fontId="62" fillId="88" borderId="77" applyNumberFormat="0" applyProtection="0">
      <alignment horizontal="right" vertical="center"/>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46" fillId="90" borderId="77" applyNumberFormat="0" applyProtection="0">
      <alignment horizontal="left" vertical="center" indent="1"/>
    </xf>
    <xf numFmtId="4" fontId="46" fillId="90" borderId="77" applyNumberFormat="0" applyProtection="0">
      <alignment horizontal="left" vertical="center" indent="1"/>
    </xf>
    <xf numFmtId="4" fontId="38" fillId="74" borderId="70" applyNumberFormat="0" applyProtection="0">
      <alignment horizontal="left" vertical="center" indent="1"/>
    </xf>
    <xf numFmtId="4" fontId="46" fillId="90" borderId="77" applyNumberFormat="0" applyProtection="0">
      <alignment horizontal="left" vertical="center" indent="1"/>
    </xf>
    <xf numFmtId="0" fontId="61" fillId="90" borderId="77" applyNumberFormat="0" applyProtection="0">
      <alignment horizontal="left" vertical="top" indent="1"/>
    </xf>
    <xf numFmtId="0" fontId="61" fillId="90" borderId="77" applyNumberFormat="0" applyProtection="0">
      <alignment horizontal="left" vertical="top" indent="1"/>
    </xf>
    <xf numFmtId="0" fontId="46" fillId="75" borderId="77" applyNumberFormat="0" applyProtection="0">
      <alignment horizontal="left" vertical="top" indent="1"/>
    </xf>
    <xf numFmtId="0" fontId="46" fillId="75" borderId="77" applyNumberFormat="0" applyProtection="0">
      <alignment horizontal="left" vertical="top" indent="1"/>
    </xf>
    <xf numFmtId="0" fontId="46" fillId="75" borderId="77" applyNumberFormat="0" applyProtection="0">
      <alignment horizontal="left" vertical="top" indent="1"/>
    </xf>
    <xf numFmtId="4" fontId="63" fillId="101" borderId="78" applyNumberFormat="0" applyProtection="0">
      <alignment horizontal="left" vertical="center" indent="1"/>
    </xf>
    <xf numFmtId="4" fontId="63" fillId="101" borderId="78" applyNumberFormat="0" applyProtection="0">
      <alignment horizontal="left" vertical="center" indent="1"/>
    </xf>
    <xf numFmtId="4" fontId="64" fillId="101" borderId="0" applyNumberFormat="0" applyProtection="0">
      <alignment horizontal="left" vertical="center" indent="1"/>
    </xf>
    <xf numFmtId="4" fontId="64" fillId="101" borderId="0" applyNumberFormat="0" applyProtection="0">
      <alignment horizontal="left" vertical="center" indent="1"/>
    </xf>
    <xf numFmtId="0" fontId="38" fillId="102" borderId="16"/>
    <xf numFmtId="0" fontId="38" fillId="102" borderId="16"/>
    <xf numFmtId="4" fontId="65" fillId="96" borderId="70" applyNumberFormat="0" applyProtection="0">
      <alignment horizontal="right" vertical="center"/>
    </xf>
    <xf numFmtId="4" fontId="65" fillId="96" borderId="70" applyNumberFormat="0" applyProtection="0">
      <alignment horizontal="right" vertical="center"/>
    </xf>
    <xf numFmtId="4" fontId="66" fillId="88" borderId="77" applyNumberFormat="0" applyProtection="0">
      <alignment horizontal="right" vertical="center"/>
    </xf>
    <xf numFmtId="4" fontId="66" fillId="88" borderId="77" applyNumberFormat="0" applyProtection="0">
      <alignment horizontal="right" vertical="center"/>
    </xf>
    <xf numFmtId="0" fontId="67" fillId="0" borderId="0" applyNumberFormat="0" applyFill="0" applyBorder="0" applyAlignment="0" applyProtection="0"/>
    <xf numFmtId="0" fontId="48" fillId="0" borderId="82" applyNumberFormat="0" applyFill="0" applyAlignment="0" applyProtection="0"/>
    <xf numFmtId="0" fontId="3" fillId="0" borderId="69" applyNumberFormat="0" applyFill="0" applyAlignment="0" applyProtection="0"/>
    <xf numFmtId="0" fontId="68" fillId="0" borderId="0" applyNumberFormat="0" applyFill="0" applyBorder="0" applyAlignment="0" applyProtection="0"/>
    <xf numFmtId="0" fontId="2" fillId="0" borderId="0" applyNumberFormat="0" applyFill="0" applyBorder="0" applyAlignment="0" applyProtection="0"/>
    <xf numFmtId="0" fontId="42" fillId="48" borderId="0" applyNumberFormat="0" applyBorder="0" applyAlignment="0" applyProtection="0"/>
    <xf numFmtId="0" fontId="42" fillId="54"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6" borderId="0" applyNumberFormat="0" applyBorder="0" applyAlignment="0" applyProtection="0"/>
    <xf numFmtId="0" fontId="42" fillId="63" borderId="0" applyNumberFormat="0" applyBorder="0" applyAlignment="0" applyProtection="0"/>
    <xf numFmtId="4" fontId="58" fillId="73" borderId="77" applyNumberFormat="0" applyProtection="0">
      <alignment vertical="center"/>
    </xf>
    <xf numFmtId="4" fontId="56" fillId="73" borderId="77" applyNumberFormat="0" applyProtection="0">
      <alignment horizontal="left" vertical="center" indent="1"/>
    </xf>
    <xf numFmtId="0" fontId="56" fillId="73" borderId="77" applyNumberFormat="0" applyProtection="0">
      <alignment horizontal="left" vertical="top" indent="1"/>
    </xf>
    <xf numFmtId="4" fontId="56" fillId="90" borderId="0" applyNumberFormat="0" applyProtection="0">
      <alignment horizontal="left" vertical="center" indent="1"/>
    </xf>
    <xf numFmtId="0" fontId="5" fillId="87" borderId="77" applyNumberFormat="0" applyProtection="0">
      <alignment horizontal="left" vertical="center" indent="1"/>
    </xf>
    <xf numFmtId="0" fontId="5" fillId="87" borderId="77" applyNumberFormat="0" applyProtection="0">
      <alignment horizontal="left" vertical="top" indent="1"/>
    </xf>
    <xf numFmtId="0" fontId="5" fillId="87" borderId="77" applyNumberFormat="0" applyProtection="0">
      <alignment horizontal="left" vertical="top" indent="1"/>
    </xf>
    <xf numFmtId="0" fontId="5" fillId="90" borderId="77" applyNumberFormat="0" applyProtection="0">
      <alignment horizontal="left" vertical="top" indent="1"/>
    </xf>
    <xf numFmtId="0" fontId="5" fillId="93" borderId="77" applyNumberFormat="0" applyProtection="0">
      <alignment horizontal="left" vertical="top" indent="1"/>
    </xf>
    <xf numFmtId="0" fontId="5" fillId="90" borderId="77" applyNumberFormat="0" applyProtection="0">
      <alignment horizontal="left" vertical="top" indent="1"/>
    </xf>
    <xf numFmtId="4" fontId="60" fillId="87" borderId="0" applyNumberFormat="0" applyProtection="0">
      <alignment horizontal="left" vertical="center" indent="1"/>
    </xf>
    <xf numFmtId="0" fontId="5" fillId="88" borderId="77" applyNumberFormat="0" applyProtection="0">
      <alignment horizontal="left" vertical="top" indent="1"/>
    </xf>
    <xf numFmtId="0" fontId="5" fillId="96" borderId="16" applyNumberFormat="0">
      <protection locked="0"/>
    </xf>
    <xf numFmtId="4" fontId="46" fillId="90" borderId="0" applyNumberFormat="0" applyProtection="0">
      <alignment horizontal="left" vertical="center" indent="1"/>
    </xf>
    <xf numFmtId="0" fontId="5" fillId="87" borderId="77" applyNumberFormat="0" applyProtection="0">
      <alignment horizontal="left" vertical="center" indent="1"/>
    </xf>
    <xf numFmtId="0" fontId="5" fillId="87" borderId="77" applyNumberFormat="0" applyProtection="0">
      <alignment horizontal="left" vertical="top" indent="1"/>
    </xf>
    <xf numFmtId="0" fontId="5" fillId="90" borderId="77" applyNumberFormat="0" applyProtection="0">
      <alignment horizontal="left" vertical="center" indent="1"/>
    </xf>
    <xf numFmtId="0" fontId="5" fillId="90" borderId="77" applyNumberFormat="0" applyProtection="0">
      <alignment horizontal="left" vertical="top" indent="1"/>
    </xf>
    <xf numFmtId="0" fontId="5" fillId="93" borderId="77" applyNumberFormat="0" applyProtection="0">
      <alignment horizontal="left" vertical="center" indent="1"/>
    </xf>
    <xf numFmtId="0" fontId="5" fillId="93" borderId="77" applyNumberFormat="0" applyProtection="0">
      <alignment horizontal="left" vertical="top" indent="1"/>
    </xf>
    <xf numFmtId="0" fontId="5" fillId="88" borderId="77" applyNumberFormat="0" applyProtection="0">
      <alignment horizontal="left" vertical="center" indent="1"/>
    </xf>
    <xf numFmtId="0" fontId="5" fillId="88" borderId="77" applyNumberFormat="0" applyProtection="0">
      <alignment horizontal="left" vertical="top" indent="1"/>
    </xf>
    <xf numFmtId="0" fontId="5" fillId="96" borderId="16" applyNumberFormat="0">
      <protection locked="0"/>
    </xf>
    <xf numFmtId="4" fontId="46" fillId="97" borderId="77" applyNumberFormat="0" applyProtection="0">
      <alignment vertical="center"/>
    </xf>
    <xf numFmtId="4" fontId="62" fillId="97" borderId="77" applyNumberFormat="0" applyProtection="0">
      <alignment vertical="center"/>
    </xf>
    <xf numFmtId="4" fontId="46" fillId="97" borderId="77" applyNumberFormat="0" applyProtection="0">
      <alignment horizontal="left" vertical="center" indent="1"/>
    </xf>
    <xf numFmtId="0" fontId="46" fillId="97" borderId="77" applyNumberFormat="0" applyProtection="0">
      <alignment horizontal="left" vertical="top" indent="1"/>
    </xf>
    <xf numFmtId="0" fontId="5" fillId="93" borderId="77" applyNumberFormat="0" applyProtection="0">
      <alignment horizontal="left" vertical="top" indent="1"/>
    </xf>
    <xf numFmtId="0" fontId="5" fillId="96" borderId="16" applyNumberFormat="0">
      <protection locked="0"/>
    </xf>
    <xf numFmtId="0" fontId="46" fillId="90" borderId="77" applyNumberFormat="0" applyProtection="0">
      <alignment horizontal="left" vertical="top" indent="1"/>
    </xf>
    <xf numFmtId="0" fontId="5" fillId="88" borderId="77" applyNumberFormat="0" applyProtection="0">
      <alignment horizontal="left" vertical="top" indent="1"/>
    </xf>
    <xf numFmtId="0" fontId="5" fillId="96" borderId="16" applyNumberFormat="0">
      <protection locked="0"/>
    </xf>
    <xf numFmtId="0" fontId="5" fillId="87" borderId="77" applyNumberFormat="0" applyProtection="0">
      <alignment horizontal="left" vertical="center" indent="1"/>
    </xf>
    <xf numFmtId="0" fontId="5" fillId="87" borderId="77" applyNumberFormat="0" applyProtection="0">
      <alignment horizontal="left" vertical="center" indent="1"/>
    </xf>
    <xf numFmtId="0" fontId="5" fillId="87" borderId="77" applyNumberFormat="0" applyProtection="0">
      <alignment horizontal="left" vertical="top" indent="1"/>
    </xf>
    <xf numFmtId="0" fontId="5" fillId="87" borderId="77" applyNumberFormat="0" applyProtection="0">
      <alignment horizontal="left" vertical="top" indent="1"/>
    </xf>
    <xf numFmtId="0" fontId="5" fillId="90" borderId="77" applyNumberFormat="0" applyProtection="0">
      <alignment horizontal="left" vertical="top" indent="1"/>
    </xf>
    <xf numFmtId="0" fontId="5" fillId="93" borderId="77" applyNumberFormat="0" applyProtection="0">
      <alignment horizontal="left" vertical="top" indent="1"/>
    </xf>
    <xf numFmtId="0" fontId="5" fillId="90" borderId="77" applyNumberFormat="0" applyProtection="0">
      <alignment horizontal="left" vertical="top" indent="1"/>
    </xf>
    <xf numFmtId="0" fontId="5" fillId="88" borderId="77" applyNumberFormat="0" applyProtection="0">
      <alignment horizontal="left" vertical="top" indent="1"/>
    </xf>
    <xf numFmtId="0" fontId="5" fillId="96" borderId="16" applyNumberFormat="0">
      <protection locked="0"/>
    </xf>
    <xf numFmtId="0" fontId="5" fillId="93" borderId="77" applyNumberFormat="0" applyProtection="0">
      <alignment horizontal="left" vertical="top" indent="1"/>
    </xf>
    <xf numFmtId="0" fontId="5" fillId="88" borderId="77" applyNumberFormat="0" applyProtection="0">
      <alignment horizontal="left" vertical="top" indent="1"/>
    </xf>
    <xf numFmtId="0" fontId="5" fillId="96" borderId="16" applyNumberFormat="0">
      <protection locked="0"/>
    </xf>
    <xf numFmtId="0" fontId="5" fillId="96" borderId="16" applyNumberFormat="0">
      <protection locked="0"/>
    </xf>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22" borderId="0" applyNumberFormat="0" applyBorder="0" applyAlignment="0" applyProtection="0"/>
    <xf numFmtId="0" fontId="1" fillId="3"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41" fillId="43" borderId="0" applyNumberFormat="0" applyBorder="0" applyAlignment="0" applyProtection="0"/>
    <xf numFmtId="0" fontId="41" fillId="45" borderId="0" applyNumberFormat="0" applyBorder="0" applyAlignment="0" applyProtection="0"/>
    <xf numFmtId="0" fontId="42" fillId="47" borderId="0" applyNumberFormat="0" applyBorder="0" applyAlignment="0" applyProtection="0"/>
    <xf numFmtId="0" fontId="41" fillId="50" borderId="0" applyNumberFormat="0" applyBorder="0" applyAlignment="0" applyProtection="0"/>
    <xf numFmtId="0" fontId="41" fillId="52" borderId="0" applyNumberFormat="0" applyBorder="0" applyAlignment="0" applyProtection="0"/>
    <xf numFmtId="0" fontId="42" fillId="53" borderId="0" applyNumberFormat="0" applyBorder="0" applyAlignment="0" applyProtection="0"/>
    <xf numFmtId="0" fontId="41" fillId="56" borderId="0" applyNumberFormat="0" applyBorder="0" applyAlignment="0" applyProtection="0"/>
    <xf numFmtId="0" fontId="41" fillId="58" borderId="0" applyNumberFormat="0" applyBorder="0" applyAlignment="0" applyProtection="0"/>
    <xf numFmtId="0" fontId="42" fillId="59" borderId="0" applyNumberFormat="0" applyBorder="0" applyAlignment="0" applyProtection="0"/>
    <xf numFmtId="0" fontId="41" fillId="50" borderId="0" applyNumberFormat="0" applyBorder="0" applyAlignment="0" applyProtection="0"/>
    <xf numFmtId="0" fontId="41" fillId="54" borderId="0" applyNumberFormat="0" applyBorder="0" applyAlignment="0" applyProtection="0"/>
    <xf numFmtId="0" fontId="42" fillId="52" borderId="0" applyNumberFormat="0" applyBorder="0" applyAlignment="0" applyProtection="0"/>
    <xf numFmtId="0" fontId="41" fillId="57" borderId="0" applyNumberFormat="0" applyBorder="0" applyAlignment="0" applyProtection="0"/>
    <xf numFmtId="0" fontId="42" fillId="47" borderId="0" applyNumberFormat="0" applyBorder="0" applyAlignment="0" applyProtection="0"/>
    <xf numFmtId="0" fontId="41" fillId="63" borderId="0" applyNumberFormat="0" applyBorder="0" applyAlignment="0" applyProtection="0"/>
    <xf numFmtId="0" fontId="42" fillId="6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8" fillId="67" borderId="0" applyNumberFormat="0" applyBorder="0" applyAlignment="0" applyProtection="0"/>
    <xf numFmtId="0" fontId="48" fillId="69" borderId="0" applyNumberFormat="0" applyBorder="0" applyAlignment="0" applyProtection="0"/>
    <xf numFmtId="0" fontId="38" fillId="72" borderId="0"/>
    <xf numFmtId="0" fontId="38" fillId="72" borderId="0"/>
    <xf numFmtId="0" fontId="38" fillId="72" borderId="0"/>
    <xf numFmtId="0" fontId="1" fillId="0" borderId="0"/>
    <xf numFmtId="0" fontId="38" fillId="72" borderId="0"/>
    <xf numFmtId="0" fontId="5" fillId="0" borderId="0"/>
    <xf numFmtId="0" fontId="5" fillId="0" borderId="0"/>
    <xf numFmtId="0" fontId="1" fillId="0" borderId="0"/>
    <xf numFmtId="0" fontId="1" fillId="0" borderId="0"/>
    <xf numFmtId="0" fontId="38" fillId="72"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38" fillId="72"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72" borderId="0"/>
    <xf numFmtId="0" fontId="38" fillId="7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7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72" borderId="0"/>
    <xf numFmtId="0" fontId="38" fillId="72" borderId="0"/>
    <xf numFmtId="0" fontId="5" fillId="0" borderId="0"/>
    <xf numFmtId="0" fontId="5" fillId="0" borderId="0"/>
    <xf numFmtId="0" fontId="5" fillId="0" borderId="0"/>
    <xf numFmtId="0" fontId="38" fillId="72" borderId="0"/>
    <xf numFmtId="0" fontId="38" fillId="72" borderId="0"/>
    <xf numFmtId="0" fontId="38" fillId="72" borderId="0"/>
    <xf numFmtId="0" fontId="38" fillId="62" borderId="70" applyNumberFormat="0" applyFont="0" applyAlignment="0" applyProtection="0"/>
    <xf numFmtId="0" fontId="38" fillId="62" borderId="70" applyNumberFormat="0" applyFont="0" applyAlignment="0" applyProtection="0"/>
    <xf numFmtId="0" fontId="38" fillId="62" borderId="70" applyNumberFormat="0" applyFont="0" applyAlignment="0" applyProtection="0"/>
    <xf numFmtId="0" fontId="1" fillId="19" borderId="6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4" fontId="38" fillId="73" borderId="70" applyNumberFormat="0" applyProtection="0">
      <alignment vertical="center"/>
    </xf>
    <xf numFmtId="4" fontId="38" fillId="73" borderId="70" applyNumberFormat="0" applyProtection="0">
      <alignment vertical="center"/>
    </xf>
    <xf numFmtId="4" fontId="38" fillId="73" borderId="70" applyNumberFormat="0" applyProtection="0">
      <alignment vertical="center"/>
    </xf>
    <xf numFmtId="4" fontId="57" fillId="42" borderId="70" applyNumberFormat="0" applyProtection="0">
      <alignment vertical="center"/>
    </xf>
    <xf numFmtId="4" fontId="38" fillId="42" borderId="70" applyNumberFormat="0" applyProtection="0">
      <alignment horizontal="left" vertical="center" indent="1"/>
    </xf>
    <xf numFmtId="4" fontId="38" fillId="42" borderId="70" applyNumberFormat="0" applyProtection="0">
      <alignment horizontal="left" vertical="center" indent="1"/>
    </xf>
    <xf numFmtId="4" fontId="38" fillId="42" borderId="70" applyNumberFormat="0" applyProtection="0">
      <alignment horizontal="left" vertical="center" indent="1"/>
    </xf>
    <xf numFmtId="0" fontId="59" fillId="73" borderId="77" applyNumberFormat="0" applyProtection="0">
      <alignment horizontal="left" vertical="top"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38" fillId="76" borderId="70" applyNumberFormat="0" applyProtection="0">
      <alignment horizontal="right" vertical="center"/>
    </xf>
    <xf numFmtId="4" fontId="38" fillId="76" borderId="70" applyNumberFormat="0" applyProtection="0">
      <alignment horizontal="right" vertical="center"/>
    </xf>
    <xf numFmtId="4" fontId="38" fillId="76" borderId="70" applyNumberFormat="0" applyProtection="0">
      <alignment horizontal="right" vertical="center"/>
    </xf>
    <xf numFmtId="4" fontId="38" fillId="77" borderId="70" applyNumberFormat="0" applyProtection="0">
      <alignment horizontal="right" vertical="center"/>
    </xf>
    <xf numFmtId="4" fontId="38" fillId="77" borderId="70" applyNumberFormat="0" applyProtection="0">
      <alignment horizontal="right" vertical="center"/>
    </xf>
    <xf numFmtId="4" fontId="38" fillId="77" borderId="70" applyNumberFormat="0" applyProtection="0">
      <alignment horizontal="right" vertical="center"/>
    </xf>
    <xf numFmtId="4" fontId="38" fillId="79" borderId="78" applyNumberFormat="0" applyProtection="0">
      <alignment horizontal="right" vertical="center"/>
    </xf>
    <xf numFmtId="4" fontId="38" fillId="79" borderId="78" applyNumberFormat="0" applyProtection="0">
      <alignment horizontal="right" vertical="center"/>
    </xf>
    <xf numFmtId="4" fontId="38" fillId="79" borderId="78" applyNumberFormat="0" applyProtection="0">
      <alignment horizontal="right" vertical="center"/>
    </xf>
    <xf numFmtId="4" fontId="38" fillId="80" borderId="70" applyNumberFormat="0" applyProtection="0">
      <alignment horizontal="right" vertical="center"/>
    </xf>
    <xf numFmtId="4" fontId="38" fillId="80" borderId="70" applyNumberFormat="0" applyProtection="0">
      <alignment horizontal="right" vertical="center"/>
    </xf>
    <xf numFmtId="4" fontId="38" fillId="80" borderId="70" applyNumberFormat="0" applyProtection="0">
      <alignment horizontal="right" vertical="center"/>
    </xf>
    <xf numFmtId="4" fontId="38" fillId="81" borderId="70" applyNumberFormat="0" applyProtection="0">
      <alignment horizontal="right" vertical="center"/>
    </xf>
    <xf numFmtId="4" fontId="38" fillId="81" borderId="70" applyNumberFormat="0" applyProtection="0">
      <alignment horizontal="right" vertical="center"/>
    </xf>
    <xf numFmtId="4" fontId="38" fillId="81" borderId="70" applyNumberFormat="0" applyProtection="0">
      <alignment horizontal="right" vertical="center"/>
    </xf>
    <xf numFmtId="4" fontId="38" fillId="82" borderId="70" applyNumberFormat="0" applyProtection="0">
      <alignment horizontal="right" vertical="center"/>
    </xf>
    <xf numFmtId="4" fontId="38" fillId="82" borderId="70" applyNumberFormat="0" applyProtection="0">
      <alignment horizontal="right" vertical="center"/>
    </xf>
    <xf numFmtId="4" fontId="38" fillId="82" borderId="70" applyNumberFormat="0" applyProtection="0">
      <alignment horizontal="right" vertical="center"/>
    </xf>
    <xf numFmtId="4" fontId="38" fillId="83" borderId="70" applyNumberFormat="0" applyProtection="0">
      <alignment horizontal="right" vertical="center"/>
    </xf>
    <xf numFmtId="4" fontId="38" fillId="83" borderId="70" applyNumberFormat="0" applyProtection="0">
      <alignment horizontal="right" vertical="center"/>
    </xf>
    <xf numFmtId="4" fontId="38" fillId="83" borderId="70" applyNumberFormat="0" applyProtection="0">
      <alignment horizontal="right" vertical="center"/>
    </xf>
    <xf numFmtId="4" fontId="38" fillId="84" borderId="70" applyNumberFormat="0" applyProtection="0">
      <alignment horizontal="right" vertical="center"/>
    </xf>
    <xf numFmtId="4" fontId="38" fillId="84" borderId="70" applyNumberFormat="0" applyProtection="0">
      <alignment horizontal="right" vertical="center"/>
    </xf>
    <xf numFmtId="4" fontId="38" fillId="84" borderId="70" applyNumberFormat="0" applyProtection="0">
      <alignment horizontal="right" vertical="center"/>
    </xf>
    <xf numFmtId="4" fontId="38" fillId="85" borderId="70" applyNumberFormat="0" applyProtection="0">
      <alignment horizontal="right" vertical="center"/>
    </xf>
    <xf numFmtId="4" fontId="38" fillId="85" borderId="70" applyNumberFormat="0" applyProtection="0">
      <alignment horizontal="right" vertical="center"/>
    </xf>
    <xf numFmtId="4" fontId="38" fillId="85" borderId="70" applyNumberFormat="0" applyProtection="0">
      <alignment horizontal="right" vertical="center"/>
    </xf>
    <xf numFmtId="4" fontId="38" fillId="86" borderId="78" applyNumberFormat="0" applyProtection="0">
      <alignment horizontal="left" vertical="center" indent="1"/>
    </xf>
    <xf numFmtId="4" fontId="38" fillId="86" borderId="78" applyNumberFormat="0" applyProtection="0">
      <alignment horizontal="left" vertical="center" indent="1"/>
    </xf>
    <xf numFmtId="4" fontId="38" fillId="86" borderId="78" applyNumberFormat="0" applyProtection="0">
      <alignment horizontal="left" vertical="center" indent="1"/>
    </xf>
    <xf numFmtId="4" fontId="5" fillId="87" borderId="78" applyNumberFormat="0" applyProtection="0">
      <alignment horizontal="left" vertical="center" indent="1"/>
    </xf>
    <xf numFmtId="4" fontId="5" fillId="87" borderId="78" applyNumberFormat="0" applyProtection="0">
      <alignment horizontal="left" vertical="center" indent="1"/>
    </xf>
    <xf numFmtId="4" fontId="38" fillId="90" borderId="70" applyNumberFormat="0" applyProtection="0">
      <alignment horizontal="right" vertical="center"/>
    </xf>
    <xf numFmtId="4" fontId="38" fillId="90" borderId="70" applyNumberFormat="0" applyProtection="0">
      <alignment horizontal="right" vertical="center"/>
    </xf>
    <xf numFmtId="4" fontId="38" fillId="90" borderId="70" applyNumberFormat="0" applyProtection="0">
      <alignment horizontal="right" vertical="center"/>
    </xf>
    <xf numFmtId="4" fontId="38" fillId="88" borderId="78" applyNumberFormat="0" applyProtection="0">
      <alignment horizontal="left" vertical="center" indent="1"/>
    </xf>
    <xf numFmtId="4" fontId="38" fillId="88" borderId="78" applyNumberFormat="0" applyProtection="0">
      <alignment horizontal="left" vertical="center" indent="1"/>
    </xf>
    <xf numFmtId="4" fontId="38" fillId="88" borderId="78" applyNumberFormat="0" applyProtection="0">
      <alignment horizontal="left" vertical="center" indent="1"/>
    </xf>
    <xf numFmtId="4" fontId="38" fillId="90" borderId="78" applyNumberFormat="0" applyProtection="0">
      <alignment horizontal="left" vertical="center" indent="1"/>
    </xf>
    <xf numFmtId="4" fontId="38" fillId="90" borderId="78" applyNumberFormat="0" applyProtection="0">
      <alignment horizontal="left" vertical="center" indent="1"/>
    </xf>
    <xf numFmtId="4" fontId="38" fillId="90" borderId="78" applyNumberFormat="0" applyProtection="0">
      <alignment horizontal="left" vertical="center" indent="1"/>
    </xf>
    <xf numFmtId="0" fontId="38" fillId="91" borderId="70" applyNumberFormat="0" applyProtection="0">
      <alignment horizontal="left" vertical="center" indent="1"/>
    </xf>
    <xf numFmtId="0" fontId="38" fillId="91" borderId="70" applyNumberFormat="0" applyProtection="0">
      <alignment horizontal="left" vertical="center" indent="1"/>
    </xf>
    <xf numFmtId="0" fontId="38" fillId="91" borderId="70" applyNumberFormat="0" applyProtection="0">
      <alignment horizontal="left" vertical="center" indent="1"/>
    </xf>
    <xf numFmtId="0" fontId="38" fillId="87" borderId="77" applyNumberFormat="0" applyProtection="0">
      <alignment horizontal="left" vertical="top" indent="1"/>
    </xf>
    <xf numFmtId="0" fontId="38" fillId="87" borderId="77" applyNumberFormat="0" applyProtection="0">
      <alignment horizontal="left" vertical="top" indent="1"/>
    </xf>
    <xf numFmtId="0" fontId="38" fillId="87" borderId="77" applyNumberFormat="0" applyProtection="0">
      <alignment horizontal="left" vertical="top" indent="1"/>
    </xf>
    <xf numFmtId="0" fontId="38" fillId="92" borderId="70" applyNumberFormat="0" applyProtection="0">
      <alignment horizontal="left" vertical="center" indent="1"/>
    </xf>
    <xf numFmtId="0" fontId="38" fillId="92" borderId="70" applyNumberFormat="0" applyProtection="0">
      <alignment horizontal="left" vertical="center" indent="1"/>
    </xf>
    <xf numFmtId="0" fontId="38" fillId="92" borderId="70" applyNumberFormat="0" applyProtection="0">
      <alignment horizontal="left" vertical="center" indent="1"/>
    </xf>
    <xf numFmtId="0" fontId="38" fillId="90" borderId="77" applyNumberFormat="0" applyProtection="0">
      <alignment horizontal="left" vertical="top" indent="1"/>
    </xf>
    <xf numFmtId="0" fontId="38" fillId="90" borderId="77" applyNumberFormat="0" applyProtection="0">
      <alignment horizontal="left" vertical="top" indent="1"/>
    </xf>
    <xf numFmtId="0" fontId="38" fillId="90" borderId="77" applyNumberFormat="0" applyProtection="0">
      <alignment horizontal="left" vertical="top" indent="1"/>
    </xf>
    <xf numFmtId="0" fontId="38" fillId="93" borderId="70" applyNumberFormat="0" applyProtection="0">
      <alignment horizontal="left" vertical="center" indent="1"/>
    </xf>
    <xf numFmtId="0" fontId="5" fillId="0" borderId="0"/>
    <xf numFmtId="0" fontId="38" fillId="93" borderId="70" applyNumberFormat="0" applyProtection="0">
      <alignment horizontal="left" vertical="center" indent="1"/>
    </xf>
    <xf numFmtId="0" fontId="38" fillId="93" borderId="70" applyNumberFormat="0" applyProtection="0">
      <alignment horizontal="left" vertical="center" indent="1"/>
    </xf>
    <xf numFmtId="0" fontId="38" fillId="93" borderId="77" applyNumberFormat="0" applyProtection="0">
      <alignment horizontal="left" vertical="top" indent="1"/>
    </xf>
    <xf numFmtId="0" fontId="38" fillId="93" borderId="77" applyNumberFormat="0" applyProtection="0">
      <alignment horizontal="left" vertical="top" indent="1"/>
    </xf>
    <xf numFmtId="0" fontId="38" fillId="93" borderId="77" applyNumberFormat="0" applyProtection="0">
      <alignment horizontal="left" vertical="top" indent="1"/>
    </xf>
    <xf numFmtId="0" fontId="38" fillId="88" borderId="70" applyNumberFormat="0" applyProtection="0">
      <alignment horizontal="left" vertical="center" indent="1"/>
    </xf>
    <xf numFmtId="0" fontId="38" fillId="88" borderId="70" applyNumberFormat="0" applyProtection="0">
      <alignment horizontal="left" vertical="center" indent="1"/>
    </xf>
    <xf numFmtId="0" fontId="38" fillId="88" borderId="70" applyNumberFormat="0" applyProtection="0">
      <alignment horizontal="left" vertical="center" indent="1"/>
    </xf>
    <xf numFmtId="0" fontId="38" fillId="88" borderId="77" applyNumberFormat="0" applyProtection="0">
      <alignment horizontal="left" vertical="top" indent="1"/>
    </xf>
    <xf numFmtId="0" fontId="38" fillId="88" borderId="77" applyNumberFormat="0" applyProtection="0">
      <alignment horizontal="left" vertical="top" indent="1"/>
    </xf>
    <xf numFmtId="0" fontId="38" fillId="88" borderId="77" applyNumberFormat="0" applyProtection="0">
      <alignment horizontal="left" vertical="top" indent="1"/>
    </xf>
    <xf numFmtId="0" fontId="38" fillId="96" borderId="80" applyNumberFormat="0">
      <protection locked="0"/>
    </xf>
    <xf numFmtId="0" fontId="38" fillId="96" borderId="80" applyNumberFormat="0">
      <protection locked="0"/>
    </xf>
    <xf numFmtId="0" fontId="38" fillId="96" borderId="80" applyNumberFormat="0">
      <protection locked="0"/>
    </xf>
    <xf numFmtId="4" fontId="61" fillId="97" borderId="77" applyNumberFormat="0" applyProtection="0">
      <alignment vertical="center"/>
    </xf>
    <xf numFmtId="4" fontId="57" fillId="98" borderId="16" applyNumberFormat="0" applyProtection="0">
      <alignment vertical="center"/>
    </xf>
    <xf numFmtId="4" fontId="61" fillId="91" borderId="77" applyNumberFormat="0" applyProtection="0">
      <alignment horizontal="left" vertical="center" indent="1"/>
    </xf>
    <xf numFmtId="0" fontId="61" fillId="97" borderId="77" applyNumberFormat="0" applyProtection="0">
      <alignment horizontal="left" vertical="top" indent="1"/>
    </xf>
    <xf numFmtId="4" fontId="38" fillId="0" borderId="70" applyNumberFormat="0" applyProtection="0">
      <alignment horizontal="right" vertical="center"/>
    </xf>
    <xf numFmtId="4" fontId="38" fillId="0" borderId="70" applyNumberFormat="0" applyProtection="0">
      <alignment horizontal="right" vertical="center"/>
    </xf>
    <xf numFmtId="4" fontId="38" fillId="0" borderId="70" applyNumberFormat="0" applyProtection="0">
      <alignment horizontal="right" vertical="center"/>
    </xf>
    <xf numFmtId="4" fontId="57" fillId="100" borderId="70" applyNumberFormat="0" applyProtection="0">
      <alignment horizontal="right" vertical="center"/>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0" fontId="61" fillId="90" borderId="77" applyNumberFormat="0" applyProtection="0">
      <alignment horizontal="left" vertical="top" indent="1"/>
    </xf>
    <xf numFmtId="4" fontId="63" fillId="101" borderId="78" applyNumberFormat="0" applyProtection="0">
      <alignment horizontal="left" vertical="center" indent="1"/>
    </xf>
    <xf numFmtId="0" fontId="38" fillId="102" borderId="16"/>
    <xf numFmtId="0" fontId="38" fillId="102" borderId="16"/>
    <xf numFmtId="4" fontId="65" fillId="96" borderId="70" applyNumberFormat="0" applyProtection="0">
      <alignment horizontal="right" vertical="center"/>
    </xf>
    <xf numFmtId="0" fontId="5" fillId="0" borderId="0"/>
    <xf numFmtId="44" fontId="5" fillId="0" borderId="0" applyFont="0" applyFill="0" applyBorder="0" applyAlignment="0" applyProtection="0"/>
    <xf numFmtId="4" fontId="38" fillId="80" borderId="70" applyNumberFormat="0" applyProtection="0">
      <alignment horizontal="right" vertical="center"/>
    </xf>
    <xf numFmtId="0" fontId="5" fillId="94" borderId="77" applyNumberFormat="0" applyProtection="0">
      <alignment horizontal="left" vertical="center" indent="1"/>
    </xf>
    <xf numFmtId="0" fontId="38" fillId="62" borderId="70" applyNumberFormat="0" applyFont="0" applyAlignment="0" applyProtection="0"/>
    <xf numFmtId="0" fontId="5" fillId="94" borderId="77" applyNumberFormat="0" applyProtection="0">
      <alignment horizontal="left" vertical="center" indent="1"/>
    </xf>
    <xf numFmtId="0" fontId="5" fillId="88" borderId="77" applyNumberFormat="0" applyProtection="0">
      <alignment horizontal="left" vertical="top" indent="1"/>
    </xf>
    <xf numFmtId="0" fontId="61" fillId="90" borderId="77" applyNumberFormat="0" applyProtection="0">
      <alignment horizontal="left" vertical="top" indent="1"/>
    </xf>
    <xf numFmtId="0" fontId="53" fillId="63" borderId="70" applyNumberFormat="0" applyAlignment="0" applyProtection="0"/>
    <xf numFmtId="4" fontId="38" fillId="90" borderId="78" applyNumberFormat="0" applyProtection="0">
      <alignment horizontal="left" vertical="center" indent="1"/>
    </xf>
    <xf numFmtId="4" fontId="38" fillId="81" borderId="70" applyNumberFormat="0" applyProtection="0">
      <alignment horizontal="right" vertical="center"/>
    </xf>
    <xf numFmtId="4" fontId="38" fillId="84" borderId="70" applyNumberFormat="0" applyProtection="0">
      <alignment horizontal="right" vertical="center"/>
    </xf>
    <xf numFmtId="0" fontId="59" fillId="73" borderId="77" applyNumberFormat="0" applyProtection="0">
      <alignment horizontal="left" vertical="top" indent="1"/>
    </xf>
    <xf numFmtId="4" fontId="38" fillId="42" borderId="70" applyNumberFormat="0" applyProtection="0">
      <alignment horizontal="left" vertical="center" indent="1"/>
    </xf>
    <xf numFmtId="4" fontId="38" fillId="76" borderId="70" applyNumberFormat="0" applyProtection="0">
      <alignment horizontal="right" vertical="center"/>
    </xf>
    <xf numFmtId="4" fontId="38" fillId="73" borderId="70" applyNumberFormat="0" applyProtection="0">
      <alignment vertical="center"/>
    </xf>
    <xf numFmtId="4" fontId="57" fillId="42" borderId="70" applyNumberFormat="0" applyProtection="0">
      <alignment vertical="center"/>
    </xf>
    <xf numFmtId="4" fontId="38" fillId="77" borderId="70" applyNumberFormat="0" applyProtection="0">
      <alignment horizontal="right" vertical="center"/>
    </xf>
    <xf numFmtId="0" fontId="5" fillId="94" borderId="77" applyNumberFormat="0" applyProtection="0">
      <alignment horizontal="left" vertical="center" indent="1"/>
    </xf>
    <xf numFmtId="4" fontId="38" fillId="73" borderId="70" applyNumberFormat="0" applyProtection="0">
      <alignment vertical="center"/>
    </xf>
    <xf numFmtId="4" fontId="5" fillId="87" borderId="78" applyNumberFormat="0" applyProtection="0">
      <alignment horizontal="left" vertical="center" indent="1"/>
    </xf>
    <xf numFmtId="0" fontId="5" fillId="0" borderId="0"/>
    <xf numFmtId="44" fontId="5" fillId="0" borderId="0" applyFont="0" applyFill="0" applyBorder="0" applyAlignment="0" applyProtection="0"/>
    <xf numFmtId="4" fontId="38" fillId="85" borderId="70" applyNumberFormat="0" applyProtection="0">
      <alignment horizontal="right" vertical="center"/>
    </xf>
    <xf numFmtId="4" fontId="38" fillId="90" borderId="78" applyNumberFormat="0" applyProtection="0">
      <alignment horizontal="left" vertical="center" indent="1"/>
    </xf>
    <xf numFmtId="4" fontId="38" fillId="88" borderId="78" applyNumberFormat="0" applyProtection="0">
      <alignment horizontal="left" vertical="center" indent="1"/>
    </xf>
    <xf numFmtId="4" fontId="38" fillId="86" borderId="78" applyNumberFormat="0" applyProtection="0">
      <alignment horizontal="left" vertical="center" indent="1"/>
    </xf>
    <xf numFmtId="4" fontId="38" fillId="83" borderId="70" applyNumberFormat="0" applyProtection="0">
      <alignment horizontal="right" vertical="center"/>
    </xf>
    <xf numFmtId="4" fontId="38" fillId="83" borderId="70" applyNumberFormat="0" applyProtection="0">
      <alignment horizontal="right" vertical="center"/>
    </xf>
    <xf numFmtId="4" fontId="38" fillId="81" borderId="70" applyNumberFormat="0" applyProtection="0">
      <alignment horizontal="right" vertical="center"/>
    </xf>
    <xf numFmtId="4" fontId="38" fillId="76" borderId="70" applyNumberFormat="0" applyProtection="0">
      <alignment horizontal="right" vertical="center"/>
    </xf>
    <xf numFmtId="4" fontId="38" fillId="76" borderId="70" applyNumberFormat="0" applyProtection="0">
      <alignment horizontal="right" vertical="center"/>
    </xf>
    <xf numFmtId="0" fontId="59" fillId="73" borderId="77" applyNumberFormat="0" applyProtection="0">
      <alignment horizontal="left" vertical="top" indent="1"/>
    </xf>
    <xf numFmtId="0" fontId="38" fillId="62" borderId="70" applyNumberFormat="0" applyFont="0" applyAlignment="0" applyProtection="0"/>
    <xf numFmtId="0" fontId="5" fillId="89" borderId="77" applyNumberFormat="0" applyProtection="0">
      <alignment horizontal="left" vertical="center" indent="1"/>
    </xf>
    <xf numFmtId="0" fontId="38" fillId="93" borderId="70" applyNumberFormat="0" applyProtection="0">
      <alignment horizontal="left" vertical="center" indent="1"/>
    </xf>
    <xf numFmtId="0" fontId="38" fillId="93" borderId="77" applyNumberFormat="0" applyProtection="0">
      <alignment horizontal="left" vertical="top" indent="1"/>
    </xf>
    <xf numFmtId="0" fontId="5" fillId="88" borderId="77" applyNumberFormat="0" applyProtection="0">
      <alignment horizontal="left" vertical="top" indent="1"/>
    </xf>
    <xf numFmtId="0" fontId="5" fillId="88" borderId="77" applyNumberFormat="0" applyProtection="0">
      <alignment horizontal="left" vertical="top" indent="1"/>
    </xf>
    <xf numFmtId="0" fontId="5" fillId="93" borderId="77" applyNumberFormat="0" applyProtection="0">
      <alignment horizontal="left" vertical="top" indent="1"/>
    </xf>
    <xf numFmtId="0" fontId="5" fillId="89" borderId="77" applyNumberFormat="0" applyProtection="0">
      <alignment horizontal="left" vertical="center" indent="1"/>
    </xf>
    <xf numFmtId="4" fontId="38" fillId="0" borderId="70" applyNumberFormat="0" applyProtection="0">
      <alignment horizontal="right" vertical="center"/>
    </xf>
    <xf numFmtId="0" fontId="61" fillId="90" borderId="77" applyNumberFormat="0" applyProtection="0">
      <alignment horizontal="left" vertical="top" indent="1"/>
    </xf>
    <xf numFmtId="4" fontId="46" fillId="98" borderId="77" applyNumberFormat="0" applyProtection="0">
      <alignment horizontal="left" vertical="center" indent="1"/>
    </xf>
    <xf numFmtId="0" fontId="38" fillId="88" borderId="77" applyNumberFormat="0" applyProtection="0">
      <alignment horizontal="left" vertical="top" indent="1"/>
    </xf>
    <xf numFmtId="0" fontId="38" fillId="88" borderId="77" applyNumberFormat="0" applyProtection="0">
      <alignment horizontal="left" vertical="top" indent="1"/>
    </xf>
    <xf numFmtId="4" fontId="38" fillId="86" borderId="78" applyNumberFormat="0" applyProtection="0">
      <alignment horizontal="left" vertical="center" indent="1"/>
    </xf>
    <xf numFmtId="4" fontId="46" fillId="84" borderId="77" applyNumberFormat="0" applyProtection="0">
      <alignment horizontal="right" vertical="center"/>
    </xf>
    <xf numFmtId="4" fontId="46" fillId="81" borderId="77" applyNumberFormat="0" applyProtection="0">
      <alignment horizontal="right" vertical="center"/>
    </xf>
    <xf numFmtId="4" fontId="38" fillId="79" borderId="78" applyNumberFormat="0" applyProtection="0">
      <alignment horizontal="right" vertical="center"/>
    </xf>
    <xf numFmtId="4" fontId="58" fillId="42" borderId="77" applyNumberFormat="0" applyProtection="0">
      <alignment vertical="center"/>
    </xf>
    <xf numFmtId="0" fontId="38" fillId="62" borderId="70" applyNumberFormat="0" applyFont="0" applyAlignment="0" applyProtection="0"/>
    <xf numFmtId="0" fontId="38" fillId="62" borderId="70" applyNumberFormat="0" applyFont="0" applyAlignment="0" applyProtection="0"/>
    <xf numFmtId="4" fontId="56" fillId="73" borderId="77" applyNumberFormat="0" applyProtection="0">
      <alignment vertical="center"/>
    </xf>
    <xf numFmtId="4" fontId="56" fillId="42" borderId="77" applyNumberFormat="0" applyProtection="0">
      <alignment horizontal="left" vertical="center" indent="1"/>
    </xf>
    <xf numFmtId="4" fontId="38" fillId="42" borderId="70" applyNumberFormat="0" applyProtection="0">
      <alignment horizontal="left" vertical="center" indent="1"/>
    </xf>
    <xf numFmtId="4" fontId="38" fillId="76" borderId="70" applyNumberFormat="0" applyProtection="0">
      <alignment horizontal="right" vertical="center"/>
    </xf>
    <xf numFmtId="4" fontId="38" fillId="77" borderId="70" applyNumberFormat="0" applyProtection="0">
      <alignment horizontal="right" vertical="center"/>
    </xf>
    <xf numFmtId="4" fontId="38" fillId="80" borderId="70" applyNumberFormat="0" applyProtection="0">
      <alignment horizontal="right" vertical="center"/>
    </xf>
    <xf numFmtId="4" fontId="38" fillId="82" borderId="70" applyNumberFormat="0" applyProtection="0">
      <alignment horizontal="right" vertical="center"/>
    </xf>
    <xf numFmtId="4" fontId="38" fillId="83" borderId="70" applyNumberFormat="0" applyProtection="0">
      <alignment horizontal="right" vertical="center"/>
    </xf>
    <xf numFmtId="4" fontId="46" fillId="83" borderId="77" applyNumberFormat="0" applyProtection="0">
      <alignment horizontal="right" vertical="center"/>
    </xf>
    <xf numFmtId="4" fontId="5" fillId="87" borderId="78" applyNumberFormat="0" applyProtection="0">
      <alignment horizontal="left" vertical="center" indent="1"/>
    </xf>
    <xf numFmtId="4" fontId="38" fillId="90" borderId="78" applyNumberFormat="0" applyProtection="0">
      <alignment horizontal="left" vertical="center" indent="1"/>
    </xf>
    <xf numFmtId="0" fontId="38" fillId="91" borderId="70" applyNumberFormat="0" applyProtection="0">
      <alignment horizontal="left" vertical="center" indent="1"/>
    </xf>
    <xf numFmtId="4" fontId="57" fillId="98" borderId="83" applyNumberFormat="0" applyProtection="0">
      <alignment vertical="center"/>
    </xf>
    <xf numFmtId="0" fontId="38" fillId="87" borderId="77" applyNumberFormat="0" applyProtection="0">
      <alignment horizontal="left" vertical="top" indent="1"/>
    </xf>
    <xf numFmtId="0" fontId="5" fillId="89" borderId="77" applyNumberFormat="0" applyProtection="0">
      <alignment horizontal="left" vertical="top" indent="1"/>
    </xf>
    <xf numFmtId="0" fontId="38" fillId="90" borderId="77" applyNumberFormat="0" applyProtection="0">
      <alignment horizontal="left" vertical="top" indent="1"/>
    </xf>
    <xf numFmtId="0" fontId="38" fillId="62" borderId="70" applyNumberFormat="0" applyFont="0" applyAlignment="0" applyProtection="0"/>
    <xf numFmtId="4" fontId="46" fillId="78" borderId="77" applyNumberFormat="0" applyProtection="0">
      <alignment horizontal="right" vertical="center"/>
    </xf>
    <xf numFmtId="0" fontId="38" fillId="90" borderId="77" applyNumberFormat="0" applyProtection="0">
      <alignment horizontal="left" vertical="top" indent="1"/>
    </xf>
    <xf numFmtId="4" fontId="46" fillId="97" borderId="77" applyNumberFormat="0" applyProtection="0">
      <alignment horizontal="left" vertical="center" indent="1"/>
    </xf>
    <xf numFmtId="4" fontId="57" fillId="100" borderId="70" applyNumberFormat="0" applyProtection="0">
      <alignment horizontal="right" vertical="center"/>
    </xf>
    <xf numFmtId="4" fontId="46" fillId="98" borderId="77" applyNumberFormat="0" applyProtection="0">
      <alignment vertical="center"/>
    </xf>
    <xf numFmtId="0" fontId="5" fillId="95" borderId="77" applyNumberFormat="0" applyProtection="0">
      <alignment horizontal="left" vertical="top" indent="1"/>
    </xf>
    <xf numFmtId="0" fontId="5" fillId="89" borderId="77" applyNumberFormat="0" applyProtection="0">
      <alignment horizontal="left" vertical="top" indent="1"/>
    </xf>
    <xf numFmtId="0" fontId="38" fillId="91" borderId="70" applyNumberFormat="0" applyProtection="0">
      <alignment horizontal="left" vertical="center" indent="1"/>
    </xf>
    <xf numFmtId="4" fontId="38" fillId="90" borderId="70" applyNumberFormat="0" applyProtection="0">
      <alignment horizontal="right" vertical="center"/>
    </xf>
    <xf numFmtId="4" fontId="38" fillId="79" borderId="78" applyNumberFormat="0" applyProtection="0">
      <alignment horizontal="right" vertical="center"/>
    </xf>
    <xf numFmtId="4" fontId="38" fillId="79" borderId="78" applyNumberFormat="0" applyProtection="0">
      <alignment horizontal="right" vertical="center"/>
    </xf>
    <xf numFmtId="4" fontId="38" fillId="79" borderId="78" applyNumberFormat="0" applyProtection="0">
      <alignment horizontal="right" vertical="center"/>
    </xf>
    <xf numFmtId="4" fontId="38" fillId="77" borderId="70" applyNumberFormat="0" applyProtection="0">
      <alignment horizontal="right" vertical="center"/>
    </xf>
    <xf numFmtId="4" fontId="38" fillId="76" borderId="70" applyNumberFormat="0" applyProtection="0">
      <alignment horizontal="right" vertical="center"/>
    </xf>
    <xf numFmtId="0" fontId="38" fillId="93" borderId="70" applyNumberFormat="0" applyProtection="0">
      <alignment horizontal="left" vertical="center" indent="1"/>
    </xf>
    <xf numFmtId="0" fontId="5" fillId="75" borderId="77" applyNumberFormat="0" applyProtection="0">
      <alignment horizontal="left" vertical="top" indent="1"/>
    </xf>
    <xf numFmtId="4" fontId="5" fillId="87" borderId="78" applyNumberFormat="0" applyProtection="0">
      <alignment horizontal="left" vertical="center" indent="1"/>
    </xf>
    <xf numFmtId="0" fontId="5" fillId="75" borderId="77" applyNumberFormat="0" applyProtection="0">
      <alignment horizontal="left" vertical="center" indent="1"/>
    </xf>
    <xf numFmtId="4" fontId="38" fillId="86" borderId="78" applyNumberFormat="0" applyProtection="0">
      <alignment horizontal="left" vertical="center" indent="1"/>
    </xf>
    <xf numFmtId="0" fontId="38" fillId="93" borderId="70" applyNumberFormat="0" applyProtection="0">
      <alignment horizontal="left" vertical="center" indent="1"/>
    </xf>
    <xf numFmtId="4" fontId="38" fillId="82" borderId="70" applyNumberFormat="0" applyProtection="0">
      <alignment horizontal="right" vertical="center"/>
    </xf>
    <xf numFmtId="4" fontId="38" fillId="88" borderId="78" applyNumberFormat="0" applyProtection="0">
      <alignment horizontal="left" vertical="center" indent="1"/>
    </xf>
    <xf numFmtId="0" fontId="38" fillId="88" borderId="77" applyNumberFormat="0" applyProtection="0">
      <alignment horizontal="left" vertical="top" indent="1"/>
    </xf>
    <xf numFmtId="0" fontId="5" fillId="75" borderId="77" applyNumberFormat="0" applyProtection="0">
      <alignment horizontal="left" vertical="center" indent="1"/>
    </xf>
    <xf numFmtId="4" fontId="38" fillId="74" borderId="70" applyNumberFormat="0" applyProtection="0">
      <alignment horizontal="left" vertical="center" indent="1"/>
    </xf>
    <xf numFmtId="4" fontId="56" fillId="73" borderId="77" applyNumberFormat="0" applyProtection="0">
      <alignment horizontal="left" vertical="center" indent="1"/>
    </xf>
    <xf numFmtId="0" fontId="5" fillId="87" borderId="77" applyNumberFormat="0" applyProtection="0">
      <alignment horizontal="left" vertical="center" indent="1"/>
    </xf>
    <xf numFmtId="0" fontId="38" fillId="93" borderId="77" applyNumberFormat="0" applyProtection="0">
      <alignment horizontal="left" vertical="top" indent="1"/>
    </xf>
    <xf numFmtId="0" fontId="5" fillId="93" borderId="77" applyNumberFormat="0" applyProtection="0">
      <alignment horizontal="left" vertical="center" indent="1"/>
    </xf>
    <xf numFmtId="4" fontId="56" fillId="73" borderId="77" applyNumberFormat="0" applyProtection="0">
      <alignment vertical="center"/>
    </xf>
    <xf numFmtId="0" fontId="46" fillId="98" borderId="77" applyNumberFormat="0" applyProtection="0">
      <alignment horizontal="left" vertical="top" indent="1"/>
    </xf>
    <xf numFmtId="0" fontId="5" fillId="89" borderId="77" applyNumberFormat="0" applyProtection="0">
      <alignment horizontal="left" vertical="top" indent="1"/>
    </xf>
    <xf numFmtId="0" fontId="5" fillId="89" borderId="77" applyNumberFormat="0" applyProtection="0">
      <alignment horizontal="left" vertical="top" indent="1"/>
    </xf>
    <xf numFmtId="44" fontId="5" fillId="0" borderId="0" applyFont="0" applyFill="0" applyBorder="0" applyAlignment="0" applyProtection="0"/>
    <xf numFmtId="0" fontId="46" fillId="75" borderId="77" applyNumberFormat="0" applyProtection="0">
      <alignment horizontal="left" vertical="top" indent="1"/>
    </xf>
    <xf numFmtId="0" fontId="5" fillId="87" borderId="77" applyNumberFormat="0" applyProtection="0">
      <alignment horizontal="left" vertical="top" indent="1"/>
    </xf>
    <xf numFmtId="0" fontId="5" fillId="93" borderId="77" applyNumberFormat="0" applyProtection="0">
      <alignment horizontal="left" vertical="top" indent="1"/>
    </xf>
    <xf numFmtId="0" fontId="38" fillId="90" borderId="77" applyNumberFormat="0" applyProtection="0">
      <alignment horizontal="left" vertical="top" indent="1"/>
    </xf>
    <xf numFmtId="4" fontId="38" fillId="90" borderId="70" applyNumberFormat="0" applyProtection="0">
      <alignment horizontal="right" vertical="center"/>
    </xf>
    <xf numFmtId="4" fontId="38" fillId="85" borderId="70" applyNumberFormat="0" applyProtection="0">
      <alignment horizontal="right" vertical="center"/>
    </xf>
    <xf numFmtId="4" fontId="38" fillId="76" borderId="70" applyNumberFormat="0" applyProtection="0">
      <alignment horizontal="right" vertical="center"/>
    </xf>
    <xf numFmtId="0" fontId="5" fillId="75" borderId="77" applyNumberFormat="0" applyProtection="0">
      <alignment horizontal="left" vertical="center" indent="1"/>
    </xf>
    <xf numFmtId="4" fontId="62" fillId="97" borderId="77" applyNumberFormat="0" applyProtection="0">
      <alignment vertical="center"/>
    </xf>
    <xf numFmtId="0" fontId="5" fillId="87" borderId="77" applyNumberFormat="0" applyProtection="0">
      <alignment horizontal="left" vertical="center" indent="1"/>
    </xf>
    <xf numFmtId="0" fontId="5" fillId="87" borderId="77" applyNumberFormat="0" applyProtection="0">
      <alignment horizontal="left" vertical="top" indent="1"/>
    </xf>
    <xf numFmtId="4" fontId="66" fillId="88" borderId="77" applyNumberFormat="0" applyProtection="0">
      <alignment horizontal="right" vertical="center"/>
    </xf>
    <xf numFmtId="44" fontId="5" fillId="0" borderId="0" applyFont="0" applyFill="0" applyBorder="0" applyAlignment="0" applyProtection="0"/>
    <xf numFmtId="4" fontId="63" fillId="101" borderId="78" applyNumberFormat="0" applyProtection="0">
      <alignment horizontal="left" vertical="center" indent="1"/>
    </xf>
    <xf numFmtId="4" fontId="46" fillId="88" borderId="77" applyNumberFormat="0" applyProtection="0">
      <alignment horizontal="right" vertical="center"/>
    </xf>
    <xf numFmtId="0" fontId="61" fillId="97" borderId="77" applyNumberFormat="0" applyProtection="0">
      <alignment horizontal="left" vertical="top" indent="1"/>
    </xf>
    <xf numFmtId="4" fontId="61" fillId="91" borderId="77" applyNumberFormat="0" applyProtection="0">
      <alignment horizontal="left" vertical="center" indent="1"/>
    </xf>
    <xf numFmtId="4" fontId="61" fillId="97" borderId="77" applyNumberFormat="0" applyProtection="0">
      <alignment vertical="center"/>
    </xf>
    <xf numFmtId="0" fontId="5" fillId="95" borderId="77" applyNumberFormat="0" applyProtection="0">
      <alignment horizontal="left" vertical="top" indent="1"/>
    </xf>
    <xf numFmtId="0" fontId="38" fillId="88" borderId="70" applyNumberFormat="0" applyProtection="0">
      <alignment horizontal="left" vertical="center" indent="1"/>
    </xf>
    <xf numFmtId="0" fontId="5" fillId="94" borderId="77" applyNumberFormat="0" applyProtection="0">
      <alignment horizontal="left" vertical="top" indent="1"/>
    </xf>
    <xf numFmtId="0" fontId="38" fillId="93" borderId="77" applyNumberFormat="0" applyProtection="0">
      <alignment horizontal="left" vertical="top" indent="1"/>
    </xf>
    <xf numFmtId="0" fontId="38" fillId="93" borderId="77" applyNumberFormat="0" applyProtection="0">
      <alignment horizontal="left" vertical="top" indent="1"/>
    </xf>
    <xf numFmtId="0" fontId="5" fillId="89" borderId="77" applyNumberFormat="0" applyProtection="0">
      <alignment horizontal="left" vertical="top" indent="1"/>
    </xf>
    <xf numFmtId="0" fontId="38" fillId="87" borderId="77" applyNumberFormat="0" applyProtection="0">
      <alignment horizontal="left" vertical="top" indent="1"/>
    </xf>
    <xf numFmtId="0" fontId="5" fillId="89" borderId="77" applyNumberFormat="0" applyProtection="0">
      <alignment horizontal="left" vertical="center" indent="1"/>
    </xf>
    <xf numFmtId="0" fontId="38" fillId="91" borderId="70" applyNumberFormat="0" applyProtection="0">
      <alignment horizontal="left" vertical="center" indent="1"/>
    </xf>
    <xf numFmtId="4" fontId="38" fillId="90" borderId="70" applyNumberFormat="0" applyProtection="0">
      <alignment horizontal="right" vertical="center"/>
    </xf>
    <xf numFmtId="4" fontId="38" fillId="84" borderId="70" applyNumberFormat="0" applyProtection="0">
      <alignment horizontal="right" vertical="center"/>
    </xf>
    <xf numFmtId="4" fontId="38" fillId="84" borderId="70" applyNumberFormat="0" applyProtection="0">
      <alignment horizontal="right" vertical="center"/>
    </xf>
    <xf numFmtId="4" fontId="46" fillId="79" borderId="77" applyNumberFormat="0" applyProtection="0">
      <alignment horizontal="right" vertical="center"/>
    </xf>
    <xf numFmtId="4" fontId="46" fillId="76" borderId="77" applyNumberFormat="0" applyProtection="0">
      <alignment horizontal="right" vertical="center"/>
    </xf>
    <xf numFmtId="4" fontId="38" fillId="83" borderId="70" applyNumberFormat="0" applyProtection="0">
      <alignment horizontal="right" vertical="center"/>
    </xf>
    <xf numFmtId="4" fontId="5" fillId="87" borderId="78" applyNumberFormat="0" applyProtection="0">
      <alignment horizontal="left" vertical="center" indent="1"/>
    </xf>
    <xf numFmtId="0" fontId="38" fillId="87" borderId="77" applyNumberFormat="0" applyProtection="0">
      <alignment horizontal="left" vertical="top" indent="1"/>
    </xf>
    <xf numFmtId="4" fontId="38" fillId="73" borderId="70" applyNumberFormat="0" applyProtection="0">
      <alignment vertical="center"/>
    </xf>
    <xf numFmtId="4" fontId="38" fillId="73" borderId="70" applyNumberFormat="0" applyProtection="0">
      <alignment vertical="center"/>
    </xf>
    <xf numFmtId="0" fontId="5" fillId="90" borderId="77" applyNumberFormat="0" applyProtection="0">
      <alignment horizontal="left" vertical="top" indent="1"/>
    </xf>
    <xf numFmtId="4" fontId="38" fillId="84" borderId="70" applyNumberFormat="0" applyProtection="0">
      <alignment horizontal="right" vertical="center"/>
    </xf>
    <xf numFmtId="4" fontId="38" fillId="81" borderId="70" applyNumberFormat="0" applyProtection="0">
      <alignment horizontal="right" vertical="center"/>
    </xf>
    <xf numFmtId="4" fontId="38" fillId="74" borderId="70" applyNumberFormat="0" applyProtection="0">
      <alignment horizontal="left" vertical="center" indent="1"/>
    </xf>
    <xf numFmtId="0" fontId="5" fillId="87" borderId="77" applyNumberFormat="0" applyProtection="0">
      <alignment horizontal="left" vertical="top" indent="1"/>
    </xf>
    <xf numFmtId="4" fontId="62" fillId="88" borderId="77" applyNumberFormat="0" applyProtection="0">
      <alignment horizontal="right" vertical="center"/>
    </xf>
    <xf numFmtId="0" fontId="5" fillId="89" borderId="77" applyNumberFormat="0" applyProtection="0">
      <alignment horizontal="left" vertical="center" indent="1"/>
    </xf>
    <xf numFmtId="4" fontId="38" fillId="88" borderId="78" applyNumberFormat="0" applyProtection="0">
      <alignment horizontal="left" vertical="center" indent="1"/>
    </xf>
    <xf numFmtId="0" fontId="5" fillId="96" borderId="83" applyNumberFormat="0">
      <protection locked="0"/>
    </xf>
    <xf numFmtId="4" fontId="46" fillId="85" borderId="77" applyNumberFormat="0" applyProtection="0">
      <alignment horizontal="right" vertical="center"/>
    </xf>
    <xf numFmtId="0" fontId="38" fillId="87" borderId="77" applyNumberFormat="0" applyProtection="0">
      <alignment horizontal="left" vertical="top" indent="1"/>
    </xf>
    <xf numFmtId="4" fontId="38" fillId="88" borderId="78" applyNumberFormat="0" applyProtection="0">
      <alignment horizontal="left" vertical="center" indent="1"/>
    </xf>
    <xf numFmtId="4" fontId="38" fillId="74" borderId="70" applyNumberFormat="0" applyProtection="0">
      <alignment horizontal="left" vertical="center" indent="1"/>
    </xf>
    <xf numFmtId="4" fontId="38" fillId="77" borderId="70" applyNumberFormat="0" applyProtection="0">
      <alignment horizontal="right" vertical="center"/>
    </xf>
    <xf numFmtId="4" fontId="38" fillId="42" borderId="70" applyNumberFormat="0" applyProtection="0">
      <alignment horizontal="left" vertical="center" indent="1"/>
    </xf>
    <xf numFmtId="0" fontId="5" fillId="93" borderId="77" applyNumberFormat="0" applyProtection="0">
      <alignment horizontal="left" vertical="top" indent="1"/>
    </xf>
    <xf numFmtId="0" fontId="46" fillId="97" borderId="77" applyNumberFormat="0" applyProtection="0">
      <alignment horizontal="left" vertical="top" indent="1"/>
    </xf>
    <xf numFmtId="0" fontId="48" fillId="0" borderId="82" applyNumberFormat="0" applyFill="0" applyAlignment="0" applyProtection="0"/>
    <xf numFmtId="4" fontId="65" fillId="96" borderId="70" applyNumberFormat="0" applyProtection="0">
      <alignment horizontal="right" vertical="center"/>
    </xf>
    <xf numFmtId="4" fontId="38" fillId="74" borderId="70" applyNumberFormat="0" applyProtection="0">
      <alignment horizontal="left" vertical="center" indent="1"/>
    </xf>
    <xf numFmtId="0" fontId="5" fillId="95" borderId="77" applyNumberFormat="0" applyProtection="0">
      <alignment horizontal="left" vertical="top" indent="1"/>
    </xf>
    <xf numFmtId="0" fontId="5" fillId="89" borderId="77" applyNumberFormat="0" applyProtection="0">
      <alignment horizontal="left" vertical="top" indent="1"/>
    </xf>
    <xf numFmtId="4" fontId="5" fillId="87" borderId="78" applyNumberFormat="0" applyProtection="0">
      <alignment horizontal="left" vertical="center" indent="1"/>
    </xf>
    <xf numFmtId="4" fontId="38" fillId="85" borderId="70" applyNumberFormat="0" applyProtection="0">
      <alignment horizontal="right" vertical="center"/>
    </xf>
    <xf numFmtId="4" fontId="38" fillId="81" borderId="70" applyNumberFormat="0" applyProtection="0">
      <alignment horizontal="right" vertical="center"/>
    </xf>
    <xf numFmtId="4" fontId="46" fillId="80" borderId="77" applyNumberFormat="0" applyProtection="0">
      <alignment horizontal="right" vertical="center"/>
    </xf>
    <xf numFmtId="4" fontId="57" fillId="42" borderId="70" applyNumberFormat="0" applyProtection="0">
      <alignment vertical="center"/>
    </xf>
    <xf numFmtId="4" fontId="46" fillId="80" borderId="77" applyNumberFormat="0" applyProtection="0">
      <alignment horizontal="right" vertical="center"/>
    </xf>
    <xf numFmtId="4" fontId="38" fillId="82" borderId="70" applyNumberFormat="0" applyProtection="0">
      <alignment horizontal="right" vertical="center"/>
    </xf>
    <xf numFmtId="4" fontId="38" fillId="83" borderId="70" applyNumberFormat="0" applyProtection="0">
      <alignment horizontal="right" vertical="center"/>
    </xf>
    <xf numFmtId="4" fontId="38" fillId="90" borderId="70" applyNumberFormat="0" applyProtection="0">
      <alignment horizontal="right" vertical="center"/>
    </xf>
    <xf numFmtId="4" fontId="38" fillId="88" borderId="78" applyNumberFormat="0" applyProtection="0">
      <alignment horizontal="left" vertical="center" indent="1"/>
    </xf>
    <xf numFmtId="4" fontId="5" fillId="87" borderId="78" applyNumberFormat="0" applyProtection="0">
      <alignment horizontal="left" vertical="center" indent="1"/>
    </xf>
    <xf numFmtId="0" fontId="5" fillId="89" borderId="77" applyNumberFormat="0" applyProtection="0">
      <alignment horizontal="left" vertical="top" indent="1"/>
    </xf>
    <xf numFmtId="0" fontId="5" fillId="75" borderId="77" applyNumberFormat="0" applyProtection="0">
      <alignment horizontal="left" vertical="top" indent="1"/>
    </xf>
    <xf numFmtId="0" fontId="38" fillId="93" borderId="70" applyNumberFormat="0" applyProtection="0">
      <alignment horizontal="left" vertical="center" indent="1"/>
    </xf>
    <xf numFmtId="0" fontId="5" fillId="0" borderId="0"/>
    <xf numFmtId="0" fontId="38" fillId="102" borderId="83"/>
    <xf numFmtId="0" fontId="5" fillId="87" borderId="77" applyNumberFormat="0" applyProtection="0">
      <alignment horizontal="left" vertical="top" indent="1"/>
    </xf>
    <xf numFmtId="0" fontId="59" fillId="73" borderId="77" applyNumberFormat="0" applyProtection="0">
      <alignment horizontal="left" vertical="top" indent="1"/>
    </xf>
    <xf numFmtId="0" fontId="5" fillId="96" borderId="83" applyNumberFormat="0">
      <protection locked="0"/>
    </xf>
    <xf numFmtId="4" fontId="46" fillId="76" borderId="77" applyNumberFormat="0" applyProtection="0">
      <alignment horizontal="right" vertical="center"/>
    </xf>
    <xf numFmtId="4" fontId="38" fillId="81" borderId="70" applyNumberFormat="0" applyProtection="0">
      <alignment horizontal="right" vertical="center"/>
    </xf>
    <xf numFmtId="0" fontId="5" fillId="96" borderId="83" applyNumberFormat="0">
      <protection locked="0"/>
    </xf>
    <xf numFmtId="4" fontId="38" fillId="90" borderId="78" applyNumberFormat="0" applyProtection="0">
      <alignment horizontal="left" vertical="center" indent="1"/>
    </xf>
    <xf numFmtId="0" fontId="5" fillId="96" borderId="83" applyNumberFormat="0">
      <protection locked="0"/>
    </xf>
    <xf numFmtId="0" fontId="59" fillId="73" borderId="77" applyNumberFormat="0" applyProtection="0">
      <alignment horizontal="left" vertical="top" indent="1"/>
    </xf>
    <xf numFmtId="0" fontId="5" fillId="96" borderId="83" applyNumberFormat="0">
      <protection locked="0"/>
    </xf>
    <xf numFmtId="0" fontId="5" fillId="96" borderId="83" applyNumberFormat="0">
      <protection locked="0"/>
    </xf>
    <xf numFmtId="4" fontId="38" fillId="90" borderId="78" applyNumberFormat="0" applyProtection="0">
      <alignment horizontal="left" vertical="center" indent="1"/>
    </xf>
    <xf numFmtId="4" fontId="38" fillId="88" borderId="78" applyNumberFormat="0" applyProtection="0">
      <alignment horizontal="left" vertical="center" indent="1"/>
    </xf>
    <xf numFmtId="4" fontId="38" fillId="90" borderId="70" applyNumberFormat="0" applyProtection="0">
      <alignment horizontal="right" vertical="center"/>
    </xf>
    <xf numFmtId="4" fontId="38" fillId="82" borderId="70" applyNumberFormat="0" applyProtection="0">
      <alignment horizontal="right" vertical="center"/>
    </xf>
    <xf numFmtId="4" fontId="38" fillId="80" borderId="70" applyNumberFormat="0" applyProtection="0">
      <alignment horizontal="right" vertical="center"/>
    </xf>
    <xf numFmtId="4" fontId="38" fillId="74" borderId="70" applyNumberFormat="0" applyProtection="0">
      <alignment horizontal="left" vertical="center" indent="1"/>
    </xf>
    <xf numFmtId="0" fontId="39" fillId="87" borderId="81" applyBorder="0"/>
    <xf numFmtId="4" fontId="38" fillId="82" borderId="70" applyNumberFormat="0" applyProtection="0">
      <alignment horizontal="right" vertical="center"/>
    </xf>
    <xf numFmtId="4" fontId="38" fillId="81" borderId="70" applyNumberFormat="0" applyProtection="0">
      <alignment horizontal="right" vertical="center"/>
    </xf>
    <xf numFmtId="4" fontId="38" fillId="80" borderId="70" applyNumberFormat="0" applyProtection="0">
      <alignment horizontal="right" vertical="center"/>
    </xf>
    <xf numFmtId="4" fontId="38" fillId="80" borderId="70" applyNumberFormat="0" applyProtection="0">
      <alignment horizontal="right" vertical="center"/>
    </xf>
    <xf numFmtId="4" fontId="46" fillId="78" borderId="77" applyNumberFormat="0" applyProtection="0">
      <alignment horizontal="right" vertical="center"/>
    </xf>
    <xf numFmtId="0" fontId="56" fillId="42" borderId="77" applyNumberFormat="0" applyProtection="0">
      <alignment horizontal="left" vertical="top" indent="1"/>
    </xf>
    <xf numFmtId="0" fontId="56" fillId="42" borderId="77" applyNumberFormat="0" applyProtection="0">
      <alignment horizontal="left" vertical="top" indent="1"/>
    </xf>
    <xf numFmtId="0" fontId="59" fillId="73" borderId="77" applyNumberFormat="0" applyProtection="0">
      <alignment horizontal="left" vertical="top" indent="1"/>
    </xf>
    <xf numFmtId="4" fontId="38" fillId="73" borderId="70" applyNumberFormat="0" applyProtection="0">
      <alignment vertical="center"/>
    </xf>
    <xf numFmtId="4" fontId="56" fillId="73" borderId="77" applyNumberFormat="0" applyProtection="0">
      <alignment vertical="center"/>
    </xf>
    <xf numFmtId="0" fontId="44" fillId="66" borderId="70" applyNumberFormat="0" applyAlignment="0" applyProtection="0"/>
    <xf numFmtId="0" fontId="38" fillId="62" borderId="70" applyNumberFormat="0" applyFont="0" applyAlignment="0" applyProtection="0"/>
    <xf numFmtId="44" fontId="5" fillId="0" borderId="0" applyFont="0" applyFill="0" applyBorder="0" applyAlignment="0" applyProtection="0"/>
    <xf numFmtId="0" fontId="5" fillId="87" borderId="77" applyNumberFormat="0" applyProtection="0">
      <alignment horizontal="left" vertical="center" indent="1"/>
    </xf>
    <xf numFmtId="0" fontId="38" fillId="87" borderId="77" applyNumberFormat="0" applyProtection="0">
      <alignment horizontal="left" vertical="top" indent="1"/>
    </xf>
    <xf numFmtId="0" fontId="5" fillId="89" borderId="77" applyNumberFormat="0" applyProtection="0">
      <alignment horizontal="left" vertical="center" indent="1"/>
    </xf>
    <xf numFmtId="4" fontId="38" fillId="42" borderId="70" applyNumberFormat="0" applyProtection="0">
      <alignment horizontal="left" vertical="center" indent="1"/>
    </xf>
    <xf numFmtId="0" fontId="55" fillId="66" borderId="76" applyNumberFormat="0" applyAlignment="0" applyProtection="0"/>
    <xf numFmtId="0" fontId="38" fillId="90" borderId="77" applyNumberFormat="0" applyProtection="0">
      <alignment horizontal="left" vertical="top" indent="1"/>
    </xf>
    <xf numFmtId="0" fontId="38" fillId="62" borderId="70" applyNumberFormat="0" applyFont="0" applyAlignment="0" applyProtection="0"/>
    <xf numFmtId="4" fontId="38" fillId="42" borderId="70" applyNumberFormat="0" applyProtection="0">
      <alignment horizontal="left" vertical="center" indent="1"/>
    </xf>
    <xf numFmtId="4" fontId="38" fillId="77" borderId="70" applyNumberFormat="0" applyProtection="0">
      <alignment horizontal="right" vertical="center"/>
    </xf>
    <xf numFmtId="0" fontId="38" fillId="62" borderId="70" applyNumberFormat="0" applyFont="0" applyAlignment="0" applyProtection="0"/>
    <xf numFmtId="0" fontId="5" fillId="94" borderId="77" applyNumberFormat="0" applyProtection="0">
      <alignment horizontal="left" vertical="top" indent="1"/>
    </xf>
    <xf numFmtId="0" fontId="38" fillId="91" borderId="70" applyNumberFormat="0" applyProtection="0">
      <alignment horizontal="left" vertical="center" indent="1"/>
    </xf>
    <xf numFmtId="4" fontId="38" fillId="83" borderId="70" applyNumberFormat="0" applyProtection="0">
      <alignment horizontal="right" vertical="center"/>
    </xf>
    <xf numFmtId="4" fontId="57" fillId="42" borderId="70" applyNumberFormat="0" applyProtection="0">
      <alignment vertical="center"/>
    </xf>
    <xf numFmtId="0" fontId="38" fillId="62" borderId="70" applyNumberFormat="0" applyFont="0" applyAlignment="0" applyProtection="0"/>
    <xf numFmtId="0" fontId="38" fillId="91" borderId="70" applyNumberFormat="0" applyProtection="0">
      <alignment horizontal="left" vertical="center" indent="1"/>
    </xf>
    <xf numFmtId="4" fontId="5" fillId="87" borderId="78" applyNumberFormat="0" applyProtection="0">
      <alignment horizontal="left" vertical="center" indent="1"/>
    </xf>
    <xf numFmtId="0" fontId="5" fillId="95" borderId="77" applyNumberFormat="0" applyProtection="0">
      <alignment horizontal="left" vertical="center" indent="1"/>
    </xf>
    <xf numFmtId="0" fontId="5" fillId="94" borderId="77" applyNumberFormat="0" applyProtection="0">
      <alignment horizontal="left" vertical="center" indent="1"/>
    </xf>
    <xf numFmtId="4" fontId="38" fillId="42" borderId="70" applyNumberFormat="0" applyProtection="0">
      <alignment horizontal="left" vertical="center" indent="1"/>
    </xf>
    <xf numFmtId="0" fontId="38" fillId="93" borderId="77" applyNumberFormat="0" applyProtection="0">
      <alignment horizontal="left" vertical="top" indent="1"/>
    </xf>
    <xf numFmtId="4" fontId="38" fillId="0" borderId="70" applyNumberFormat="0" applyProtection="0">
      <alignment horizontal="right" vertical="center"/>
    </xf>
    <xf numFmtId="0" fontId="5" fillId="90" borderId="77" applyNumberFormat="0" applyProtection="0">
      <alignment horizontal="left" vertical="top" indent="1"/>
    </xf>
    <xf numFmtId="4" fontId="38" fillId="90" borderId="78" applyNumberFormat="0" applyProtection="0">
      <alignment horizontal="left" vertical="center" indent="1"/>
    </xf>
    <xf numFmtId="0" fontId="38" fillId="92" borderId="70" applyNumberFormat="0" applyProtection="0">
      <alignment horizontal="left" vertical="center" indent="1"/>
    </xf>
    <xf numFmtId="4" fontId="65" fillId="96" borderId="70" applyNumberFormat="0" applyProtection="0">
      <alignment horizontal="right" vertical="center"/>
    </xf>
    <xf numFmtId="4" fontId="63" fillId="101" borderId="78" applyNumberFormat="0" applyProtection="0">
      <alignment horizontal="left" vertical="center" indent="1"/>
    </xf>
    <xf numFmtId="0" fontId="46" fillId="75" borderId="77" applyNumberFormat="0" applyProtection="0">
      <alignment horizontal="left" vertical="top" indent="1"/>
    </xf>
    <xf numFmtId="0" fontId="61" fillId="97" borderId="77" applyNumberFormat="0" applyProtection="0">
      <alignment horizontal="left" vertical="top" indent="1"/>
    </xf>
    <xf numFmtId="4" fontId="61" fillId="91" borderId="77" applyNumberFormat="0" applyProtection="0">
      <alignment horizontal="left" vertical="center" indent="1"/>
    </xf>
    <xf numFmtId="4" fontId="62" fillId="98" borderId="77" applyNumberFormat="0" applyProtection="0">
      <alignment vertical="center"/>
    </xf>
    <xf numFmtId="4" fontId="61" fillId="97" borderId="77" applyNumberFormat="0" applyProtection="0">
      <alignment vertical="center"/>
    </xf>
    <xf numFmtId="0" fontId="38" fillId="88" borderId="70" applyNumberFormat="0" applyProtection="0">
      <alignment horizontal="left" vertical="center" indent="1"/>
    </xf>
    <xf numFmtId="0" fontId="5" fillId="95" borderId="77" applyNumberFormat="0" applyProtection="0">
      <alignment horizontal="left" vertical="center" indent="1"/>
    </xf>
    <xf numFmtId="0" fontId="5" fillId="95" borderId="77" applyNumberFormat="0" applyProtection="0">
      <alignment horizontal="left" vertical="center" indent="1"/>
    </xf>
    <xf numFmtId="0" fontId="5" fillId="94" borderId="77" applyNumberFormat="0" applyProtection="0">
      <alignment horizontal="left" vertical="top" indent="1"/>
    </xf>
    <xf numFmtId="0" fontId="5" fillId="94" borderId="77" applyNumberFormat="0" applyProtection="0">
      <alignment horizontal="left" vertical="top" indent="1"/>
    </xf>
    <xf numFmtId="0" fontId="38" fillId="93" borderId="77" applyNumberFormat="0" applyProtection="0">
      <alignment horizontal="left" vertical="top" indent="1"/>
    </xf>
    <xf numFmtId="0" fontId="5" fillId="75" borderId="77" applyNumberFormat="0" applyProtection="0">
      <alignment horizontal="left" vertical="top" indent="1"/>
    </xf>
    <xf numFmtId="0" fontId="5" fillId="75" borderId="77" applyNumberFormat="0" applyProtection="0">
      <alignment horizontal="left" vertical="top" indent="1"/>
    </xf>
    <xf numFmtId="0" fontId="38" fillId="92" borderId="70" applyNumberFormat="0" applyProtection="0">
      <alignment horizontal="left" vertical="center" indent="1"/>
    </xf>
    <xf numFmtId="0" fontId="5" fillId="75" borderId="77" applyNumberFormat="0" applyProtection="0">
      <alignment horizontal="left" vertical="center" indent="1"/>
    </xf>
    <xf numFmtId="0" fontId="38" fillId="92" borderId="70" applyNumberFormat="0" applyProtection="0">
      <alignment horizontal="left" vertical="center" indent="1"/>
    </xf>
    <xf numFmtId="0" fontId="38" fillId="87" borderId="77" applyNumberFormat="0" applyProtection="0">
      <alignment horizontal="left" vertical="top" indent="1"/>
    </xf>
    <xf numFmtId="0" fontId="38" fillId="87" borderId="77" applyNumberFormat="0" applyProtection="0">
      <alignment horizontal="left" vertical="top" indent="1"/>
    </xf>
    <xf numFmtId="0" fontId="5" fillId="89" borderId="77" applyNumberFormat="0" applyProtection="0">
      <alignment horizontal="left" vertical="center" indent="1"/>
    </xf>
    <xf numFmtId="4" fontId="38" fillId="88" borderId="78" applyNumberFormat="0" applyProtection="0">
      <alignment horizontal="left" vertical="center" indent="1"/>
    </xf>
    <xf numFmtId="4" fontId="46" fillId="90" borderId="77" applyNumberFormat="0" applyProtection="0">
      <alignment horizontal="right" vertical="center"/>
    </xf>
    <xf numFmtId="4" fontId="38" fillId="86" borderId="78" applyNumberFormat="0" applyProtection="0">
      <alignment horizontal="left" vertical="center" indent="1"/>
    </xf>
    <xf numFmtId="4" fontId="38" fillId="83" borderId="70" applyNumberFormat="0" applyProtection="0">
      <alignment horizontal="right" vertical="center"/>
    </xf>
    <xf numFmtId="4" fontId="46" fillId="83" borderId="77" applyNumberFormat="0" applyProtection="0">
      <alignment horizontal="right" vertical="center"/>
    </xf>
    <xf numFmtId="0" fontId="53" fillId="63" borderId="70" applyNumberFormat="0" applyAlignment="0" applyProtection="0"/>
    <xf numFmtId="0" fontId="55" fillId="66" borderId="76" applyNumberFormat="0" applyAlignment="0" applyProtection="0"/>
    <xf numFmtId="0" fontId="56" fillId="42" borderId="77" applyNumberFormat="0" applyProtection="0">
      <alignment horizontal="left" vertical="top" indent="1"/>
    </xf>
    <xf numFmtId="4" fontId="38" fillId="74" borderId="70" applyNumberFormat="0" applyProtection="0">
      <alignment horizontal="left" vertical="center" indent="1"/>
    </xf>
    <xf numFmtId="4" fontId="38" fillId="81" borderId="70" applyNumberFormat="0" applyProtection="0">
      <alignment horizontal="right" vertical="center"/>
    </xf>
    <xf numFmtId="4" fontId="46" fillId="82" borderId="77" applyNumberFormat="0" applyProtection="0">
      <alignment horizontal="right" vertical="center"/>
    </xf>
    <xf numFmtId="4" fontId="38" fillId="86" borderId="78" applyNumberFormat="0" applyProtection="0">
      <alignment horizontal="left" vertical="center" indent="1"/>
    </xf>
    <xf numFmtId="4" fontId="38" fillId="88" borderId="78" applyNumberFormat="0" applyProtection="0">
      <alignment horizontal="left" vertical="center" indent="1"/>
    </xf>
    <xf numFmtId="0" fontId="38" fillId="92" borderId="70" applyNumberFormat="0" applyProtection="0">
      <alignment horizontal="left" vertical="center" indent="1"/>
    </xf>
    <xf numFmtId="0" fontId="5" fillId="75" borderId="77" applyNumberFormat="0" applyProtection="0">
      <alignment horizontal="left" vertical="center" indent="1"/>
    </xf>
    <xf numFmtId="4" fontId="38" fillId="79" borderId="78" applyNumberFormat="0" applyProtection="0">
      <alignment horizontal="right" vertical="center"/>
    </xf>
    <xf numFmtId="4" fontId="5" fillId="87" borderId="78" applyNumberFormat="0" applyProtection="0">
      <alignment horizontal="left" vertical="center" indent="1"/>
    </xf>
    <xf numFmtId="4" fontId="38" fillId="77" borderId="70" applyNumberFormat="0" applyProtection="0">
      <alignment horizontal="right" vertical="center"/>
    </xf>
    <xf numFmtId="4" fontId="46" fillId="81" borderId="77" applyNumberFormat="0" applyProtection="0">
      <alignment horizontal="right" vertical="center"/>
    </xf>
    <xf numFmtId="0" fontId="5" fillId="93" borderId="77" applyNumberFormat="0" applyProtection="0">
      <alignment horizontal="left" vertical="top" indent="1"/>
    </xf>
    <xf numFmtId="4" fontId="46" fillId="82" borderId="77" applyNumberFormat="0" applyProtection="0">
      <alignment horizontal="right" vertical="center"/>
    </xf>
    <xf numFmtId="4" fontId="38" fillId="73" borderId="70" applyNumberFormat="0" applyProtection="0">
      <alignment vertical="center"/>
    </xf>
    <xf numFmtId="0" fontId="5" fillId="94" borderId="77" applyNumberFormat="0" applyProtection="0">
      <alignment horizontal="left" vertical="center" indent="1"/>
    </xf>
    <xf numFmtId="44" fontId="5" fillId="0" borderId="0" applyFont="0" applyFill="0" applyBorder="0" applyAlignment="0" applyProtection="0"/>
    <xf numFmtId="0" fontId="5" fillId="0" borderId="0"/>
    <xf numFmtId="4" fontId="38" fillId="79" borderId="78" applyNumberFormat="0" applyProtection="0">
      <alignment horizontal="right" vertical="center"/>
    </xf>
    <xf numFmtId="0" fontId="38" fillId="91" borderId="70" applyNumberFormat="0" applyProtection="0">
      <alignment horizontal="left" vertical="center" indent="1"/>
    </xf>
    <xf numFmtId="0" fontId="5" fillId="90" borderId="77" applyNumberFormat="0" applyProtection="0">
      <alignment horizontal="left" vertical="center" indent="1"/>
    </xf>
    <xf numFmtId="4" fontId="38" fillId="84" borderId="70" applyNumberFormat="0" applyProtection="0">
      <alignment horizontal="right" vertical="center"/>
    </xf>
    <xf numFmtId="0" fontId="5" fillId="75" borderId="77" applyNumberFormat="0" applyProtection="0">
      <alignment horizontal="left" vertical="center" indent="1"/>
    </xf>
    <xf numFmtId="0" fontId="5" fillId="96" borderId="83" applyNumberFormat="0">
      <protection locked="0"/>
    </xf>
    <xf numFmtId="4" fontId="38" fillId="42" borderId="70" applyNumberFormat="0" applyProtection="0">
      <alignment horizontal="left" vertical="center" indent="1"/>
    </xf>
    <xf numFmtId="0" fontId="5" fillId="95" borderId="77" applyNumberFormat="0" applyProtection="0">
      <alignment horizontal="left" vertical="center" indent="1"/>
    </xf>
    <xf numFmtId="4" fontId="38" fillId="84" borderId="70" applyNumberFormat="0" applyProtection="0">
      <alignment horizontal="right" vertical="center"/>
    </xf>
    <xf numFmtId="4" fontId="38" fillId="80" borderId="70" applyNumberFormat="0" applyProtection="0">
      <alignment horizontal="right" vertical="center"/>
    </xf>
    <xf numFmtId="0" fontId="38" fillId="93" borderId="70" applyNumberFormat="0" applyProtection="0">
      <alignment horizontal="left" vertical="center" indent="1"/>
    </xf>
    <xf numFmtId="0" fontId="5" fillId="89" borderId="77" applyNumberFormat="0" applyProtection="0">
      <alignment horizontal="left" vertical="center" indent="1"/>
    </xf>
    <xf numFmtId="4" fontId="38" fillId="82" borderId="70" applyNumberFormat="0" applyProtection="0">
      <alignment horizontal="right" vertical="center"/>
    </xf>
    <xf numFmtId="4" fontId="57" fillId="42" borderId="70" applyNumberFormat="0" applyProtection="0">
      <alignment vertical="center"/>
    </xf>
    <xf numFmtId="4" fontId="38" fillId="79" borderId="78" applyNumberFormat="0" applyProtection="0">
      <alignment horizontal="right" vertical="center"/>
    </xf>
    <xf numFmtId="0" fontId="38" fillId="90" borderId="77" applyNumberFormat="0" applyProtection="0">
      <alignment horizontal="left" vertical="top" indent="1"/>
    </xf>
    <xf numFmtId="0" fontId="38" fillId="92" borderId="70" applyNumberFormat="0" applyProtection="0">
      <alignment horizontal="left" vertical="center" indent="1"/>
    </xf>
    <xf numFmtId="0" fontId="38" fillId="91" borderId="70" applyNumberFormat="0" applyProtection="0">
      <alignment horizontal="left" vertical="center" indent="1"/>
    </xf>
    <xf numFmtId="0" fontId="5" fillId="95" borderId="77" applyNumberFormat="0" applyProtection="0">
      <alignment horizontal="left" vertical="top" indent="1"/>
    </xf>
    <xf numFmtId="4" fontId="38" fillId="90" borderId="78" applyNumberFormat="0" applyProtection="0">
      <alignment horizontal="left" vertical="center" indent="1"/>
    </xf>
    <xf numFmtId="0" fontId="38" fillId="93" borderId="70" applyNumberFormat="0" applyProtection="0">
      <alignment horizontal="left" vertical="center" indent="1"/>
    </xf>
    <xf numFmtId="0" fontId="5" fillId="87" borderId="77" applyNumberFormat="0" applyProtection="0">
      <alignment horizontal="left" vertical="top" indent="1"/>
    </xf>
    <xf numFmtId="4" fontId="46" fillId="85" borderId="77" applyNumberFormat="0" applyProtection="0">
      <alignment horizontal="right" vertical="center"/>
    </xf>
    <xf numFmtId="4" fontId="38" fillId="74" borderId="70" applyNumberFormat="0" applyProtection="0">
      <alignment horizontal="left" vertical="center" indent="1"/>
    </xf>
    <xf numFmtId="4" fontId="38" fillId="80" borderId="70" applyNumberFormat="0" applyProtection="0">
      <alignment horizontal="right" vertical="center"/>
    </xf>
    <xf numFmtId="0" fontId="38" fillId="102" borderId="83"/>
    <xf numFmtId="0" fontId="46" fillId="90" borderId="77" applyNumberFormat="0" applyProtection="0">
      <alignment horizontal="left" vertical="top" indent="1"/>
    </xf>
    <xf numFmtId="4" fontId="38" fillId="82" borderId="70" applyNumberFormat="0" applyProtection="0">
      <alignment horizontal="right" vertical="center"/>
    </xf>
    <xf numFmtId="4" fontId="38" fillId="73" borderId="70" applyNumberFormat="0" applyProtection="0">
      <alignment vertical="center"/>
    </xf>
    <xf numFmtId="0" fontId="5" fillId="75" borderId="77" applyNumberFormat="0" applyProtection="0">
      <alignment horizontal="left" vertical="top" indent="1"/>
    </xf>
    <xf numFmtId="0" fontId="5" fillId="90" borderId="77" applyNumberFormat="0" applyProtection="0">
      <alignment horizontal="left" vertical="top" indent="1"/>
    </xf>
    <xf numFmtId="4" fontId="56" fillId="42" borderId="77" applyNumberFormat="0" applyProtection="0">
      <alignment horizontal="left" vertical="center" indent="1"/>
    </xf>
    <xf numFmtId="0" fontId="38" fillId="92" borderId="70" applyNumberFormat="0" applyProtection="0">
      <alignment horizontal="left" vertical="center" indent="1"/>
    </xf>
    <xf numFmtId="0" fontId="38" fillId="91" borderId="70" applyNumberFormat="0" applyProtection="0">
      <alignment horizontal="left" vertical="center" indent="1"/>
    </xf>
    <xf numFmtId="4" fontId="38" fillId="86" borderId="78" applyNumberFormat="0" applyProtection="0">
      <alignment horizontal="left" vertical="center" indent="1"/>
    </xf>
    <xf numFmtId="4" fontId="38" fillId="85" borderId="70" applyNumberFormat="0" applyProtection="0">
      <alignment horizontal="right" vertical="center"/>
    </xf>
    <xf numFmtId="4" fontId="38" fillId="85" borderId="70" applyNumberFormat="0" applyProtection="0">
      <alignment horizontal="right" vertical="center"/>
    </xf>
    <xf numFmtId="4" fontId="38" fillId="84" borderId="70" applyNumberFormat="0" applyProtection="0">
      <alignment horizontal="right" vertical="center"/>
    </xf>
    <xf numFmtId="4" fontId="38" fillId="82" borderId="70" applyNumberFormat="0" applyProtection="0">
      <alignment horizontal="right" vertical="center"/>
    </xf>
    <xf numFmtId="4" fontId="38" fillId="81" borderId="70" applyNumberFormat="0" applyProtection="0">
      <alignment horizontal="right" vertical="center"/>
    </xf>
    <xf numFmtId="4" fontId="38" fillId="74" borderId="70" applyNumberFormat="0" applyProtection="0">
      <alignment horizontal="left" vertical="center" indent="1"/>
    </xf>
    <xf numFmtId="4" fontId="38" fillId="77" borderId="70" applyNumberFormat="0" applyProtection="0">
      <alignment horizontal="right" vertical="center"/>
    </xf>
    <xf numFmtId="4" fontId="38" fillId="42" borderId="70" applyNumberFormat="0" applyProtection="0">
      <alignment horizontal="left" vertical="center" indent="1"/>
    </xf>
    <xf numFmtId="0" fontId="38" fillId="91" borderId="70" applyNumberFormat="0" applyProtection="0">
      <alignment horizontal="left" vertical="center" indent="1"/>
    </xf>
    <xf numFmtId="0" fontId="38" fillId="90" borderId="77" applyNumberFormat="0" applyProtection="0">
      <alignment horizontal="left" vertical="top" indent="1"/>
    </xf>
    <xf numFmtId="0" fontId="5" fillId="75" borderId="77" applyNumberFormat="0" applyProtection="0">
      <alignment horizontal="left" vertical="top" indent="1"/>
    </xf>
    <xf numFmtId="0" fontId="5" fillId="88" borderId="77" applyNumberFormat="0" applyProtection="0">
      <alignment horizontal="left" vertical="top" indent="1"/>
    </xf>
    <xf numFmtId="0" fontId="5" fillId="90" borderId="77" applyNumberFormat="0" applyProtection="0">
      <alignment horizontal="left" vertical="top" indent="1"/>
    </xf>
    <xf numFmtId="0" fontId="5" fillId="93" borderId="77" applyNumberFormat="0" applyProtection="0">
      <alignment horizontal="left" vertical="top" indent="1"/>
    </xf>
    <xf numFmtId="4" fontId="46" fillId="97" borderId="77" applyNumberFormat="0" applyProtection="0">
      <alignment vertical="center"/>
    </xf>
    <xf numFmtId="0" fontId="5" fillId="88" borderId="77" applyNumberFormat="0" applyProtection="0">
      <alignment horizontal="left" vertical="top" indent="1"/>
    </xf>
    <xf numFmtId="0" fontId="5" fillId="90" borderId="77" applyNumberFormat="0" applyProtection="0">
      <alignment horizontal="left" vertical="top" indent="1"/>
    </xf>
    <xf numFmtId="4" fontId="57" fillId="100" borderId="70" applyNumberFormat="0" applyProtection="0">
      <alignment horizontal="right" vertical="center"/>
    </xf>
    <xf numFmtId="0" fontId="5" fillId="75" borderId="77" applyNumberFormat="0" applyProtection="0">
      <alignment horizontal="left" vertical="top" indent="1"/>
    </xf>
    <xf numFmtId="0" fontId="5" fillId="94" borderId="77" applyNumberFormat="0" applyProtection="0">
      <alignment horizontal="left" vertical="center" indent="1"/>
    </xf>
    <xf numFmtId="4" fontId="38" fillId="90" borderId="78" applyNumberFormat="0" applyProtection="0">
      <alignment horizontal="left" vertical="center" indent="1"/>
    </xf>
    <xf numFmtId="4" fontId="38" fillId="74" borderId="70" applyNumberFormat="0" applyProtection="0">
      <alignment horizontal="left" vertical="center" indent="1"/>
    </xf>
    <xf numFmtId="4" fontId="56" fillId="73" borderId="77" applyNumberFormat="0" applyProtection="0">
      <alignment vertical="center"/>
    </xf>
    <xf numFmtId="0" fontId="56" fillId="42" borderId="77" applyNumberFormat="0" applyProtection="0">
      <alignment horizontal="left" vertical="top" indent="1"/>
    </xf>
    <xf numFmtId="4" fontId="38" fillId="90" borderId="70" applyNumberFormat="0" applyProtection="0">
      <alignment horizontal="right" vertical="center"/>
    </xf>
    <xf numFmtId="4" fontId="57" fillId="98" borderId="83" applyNumberFormat="0" applyProtection="0">
      <alignment vertical="center"/>
    </xf>
    <xf numFmtId="0" fontId="5" fillId="89" borderId="77" applyNumberFormat="0" applyProtection="0">
      <alignment horizontal="left" vertical="top" indent="1"/>
    </xf>
    <xf numFmtId="0" fontId="38" fillId="92" borderId="70" applyNumberFormat="0" applyProtection="0">
      <alignment horizontal="left" vertical="center" indent="1"/>
    </xf>
    <xf numFmtId="0" fontId="44" fillId="66" borderId="70" applyNumberFormat="0" applyAlignment="0" applyProtection="0"/>
    <xf numFmtId="4" fontId="38" fillId="84" borderId="70" applyNumberFormat="0" applyProtection="0">
      <alignment horizontal="right" vertical="center"/>
    </xf>
    <xf numFmtId="0" fontId="5" fillId="89" borderId="77" applyNumberFormat="0" applyProtection="0">
      <alignment horizontal="left" vertical="center" indent="1"/>
    </xf>
    <xf numFmtId="0" fontId="38" fillId="87" borderId="77" applyNumberFormat="0" applyProtection="0">
      <alignment horizontal="left" vertical="top" indent="1"/>
    </xf>
    <xf numFmtId="4" fontId="38" fillId="90" borderId="78" applyNumberFormat="0" applyProtection="0">
      <alignment horizontal="left" vertical="center" indent="1"/>
    </xf>
    <xf numFmtId="4" fontId="5" fillId="87" borderId="78" applyNumberFormat="0" applyProtection="0">
      <alignment horizontal="left" vertical="center" indent="1"/>
    </xf>
    <xf numFmtId="4" fontId="38" fillId="86" borderId="78" applyNumberFormat="0" applyProtection="0">
      <alignment horizontal="left" vertical="center" indent="1"/>
    </xf>
    <xf numFmtId="0" fontId="56" fillId="73" borderId="77" applyNumberFormat="0" applyProtection="0">
      <alignment horizontal="left" vertical="top" indent="1"/>
    </xf>
    <xf numFmtId="4" fontId="46" fillId="90" borderId="77" applyNumberFormat="0" applyProtection="0">
      <alignment horizontal="left" vertical="center" indent="1"/>
    </xf>
    <xf numFmtId="4" fontId="38" fillId="83" borderId="70" applyNumberFormat="0" applyProtection="0">
      <alignment horizontal="right" vertical="center"/>
    </xf>
    <xf numFmtId="4" fontId="38" fillId="81" borderId="70" applyNumberFormat="0" applyProtection="0">
      <alignment horizontal="right" vertical="center"/>
    </xf>
    <xf numFmtId="4" fontId="38" fillId="77" borderId="70" applyNumberFormat="0" applyProtection="0">
      <alignment horizontal="right" vertical="center"/>
    </xf>
    <xf numFmtId="4" fontId="38" fillId="76" borderId="70" applyNumberFormat="0" applyProtection="0">
      <alignment horizontal="right" vertical="center"/>
    </xf>
    <xf numFmtId="4" fontId="38" fillId="74" borderId="70" applyNumberFormat="0" applyProtection="0">
      <alignment horizontal="left" vertical="center" indent="1"/>
    </xf>
    <xf numFmtId="4" fontId="38" fillId="73" borderId="70" applyNumberFormat="0" applyProtection="0">
      <alignment vertical="center"/>
    </xf>
    <xf numFmtId="4" fontId="57" fillId="42" borderId="70" applyNumberFormat="0" applyProtection="0">
      <alignment vertical="center"/>
    </xf>
    <xf numFmtId="0" fontId="5" fillId="0" borderId="0"/>
    <xf numFmtId="4" fontId="38" fillId="77" borderId="70" applyNumberFormat="0" applyProtection="0">
      <alignment horizontal="right" vertical="center"/>
    </xf>
    <xf numFmtId="4" fontId="38" fillId="79" borderId="78" applyNumberFormat="0" applyProtection="0">
      <alignment horizontal="right" vertical="center"/>
    </xf>
    <xf numFmtId="4" fontId="38" fillId="76" borderId="70" applyNumberFormat="0" applyProtection="0">
      <alignment horizontal="right" vertical="center"/>
    </xf>
    <xf numFmtId="4" fontId="38" fillId="79" borderId="78" applyNumberFormat="0" applyProtection="0">
      <alignment horizontal="right" vertical="center"/>
    </xf>
    <xf numFmtId="4" fontId="38" fillId="42" borderId="70" applyNumberFormat="0" applyProtection="0">
      <alignment horizontal="left" vertical="center" indent="1"/>
    </xf>
    <xf numFmtId="4" fontId="58" fillId="73" borderId="77" applyNumberFormat="0" applyProtection="0">
      <alignment vertical="center"/>
    </xf>
    <xf numFmtId="4" fontId="38" fillId="83" borderId="70" applyNumberFormat="0" applyProtection="0">
      <alignment horizontal="right" vertical="center"/>
    </xf>
    <xf numFmtId="4" fontId="38" fillId="85" borderId="70" applyNumberFormat="0" applyProtection="0">
      <alignment horizontal="right" vertical="center"/>
    </xf>
    <xf numFmtId="4" fontId="46" fillId="90" borderId="77" applyNumberFormat="0" applyProtection="0">
      <alignment horizontal="left" vertical="center" indent="1"/>
    </xf>
    <xf numFmtId="0" fontId="38" fillId="88" borderId="70" applyNumberFormat="0" applyProtection="0">
      <alignment horizontal="left" vertical="center" indent="1"/>
    </xf>
    <xf numFmtId="0" fontId="5" fillId="94" borderId="77" applyNumberFormat="0" applyProtection="0">
      <alignment horizontal="left" vertical="center" indent="1"/>
    </xf>
    <xf numFmtId="0" fontId="38" fillId="90" borderId="77" applyNumberFormat="0" applyProtection="0">
      <alignment horizontal="left" vertical="top" indent="1"/>
    </xf>
    <xf numFmtId="0" fontId="38" fillId="92" borderId="70" applyNumberFormat="0" applyProtection="0">
      <alignment horizontal="left" vertical="center" indent="1"/>
    </xf>
    <xf numFmtId="0" fontId="5" fillId="75" borderId="77" applyNumberFormat="0" applyProtection="0">
      <alignment horizontal="left" vertical="center" indent="1"/>
    </xf>
    <xf numFmtId="4" fontId="38" fillId="90" borderId="70" applyNumberFormat="0" applyProtection="0">
      <alignment horizontal="right" vertical="center"/>
    </xf>
    <xf numFmtId="4" fontId="38" fillId="85" borderId="70" applyNumberFormat="0" applyProtection="0">
      <alignment horizontal="right" vertical="center"/>
    </xf>
    <xf numFmtId="4" fontId="5" fillId="87" borderId="78" applyNumberFormat="0" applyProtection="0">
      <alignment horizontal="left" vertical="center" indent="1"/>
    </xf>
    <xf numFmtId="4" fontId="58" fillId="42" borderId="77" applyNumberFormat="0" applyProtection="0">
      <alignment vertical="center"/>
    </xf>
    <xf numFmtId="4" fontId="38" fillId="80" borderId="70" applyNumberFormat="0" applyProtection="0">
      <alignment horizontal="right" vertical="center"/>
    </xf>
    <xf numFmtId="4" fontId="46" fillId="84" borderId="77" applyNumberFormat="0" applyProtection="0">
      <alignment horizontal="right" vertical="center"/>
    </xf>
    <xf numFmtId="4" fontId="38" fillId="90" borderId="70" applyNumberFormat="0" applyProtection="0">
      <alignment horizontal="right" vertical="center"/>
    </xf>
    <xf numFmtId="4" fontId="38" fillId="90" borderId="70" applyNumberFormat="0" applyProtection="0">
      <alignment horizontal="right" vertical="center"/>
    </xf>
    <xf numFmtId="43" fontId="5"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0" fontId="5" fillId="0" borderId="0"/>
    <xf numFmtId="0" fontId="5" fillId="87" borderId="77" applyNumberFormat="0" applyProtection="0">
      <alignment horizontal="left" vertical="center" indent="1"/>
    </xf>
    <xf numFmtId="4" fontId="38" fillId="85" borderId="70" applyNumberFormat="0" applyProtection="0">
      <alignment horizontal="right" vertical="center"/>
    </xf>
    <xf numFmtId="4" fontId="38" fillId="76" borderId="70" applyNumberFormat="0" applyProtection="0">
      <alignment horizontal="right" vertical="center"/>
    </xf>
    <xf numFmtId="4" fontId="38" fillId="74" borderId="70" applyNumberFormat="0" applyProtection="0">
      <alignment horizontal="left" vertical="center" indent="1"/>
    </xf>
    <xf numFmtId="4" fontId="38" fillId="73" borderId="70" applyNumberFormat="0" applyProtection="0">
      <alignment vertical="center"/>
    </xf>
    <xf numFmtId="4" fontId="38" fillId="0" borderId="70" applyNumberFormat="0" applyProtection="0">
      <alignment horizontal="right" vertical="center"/>
    </xf>
    <xf numFmtId="0" fontId="5" fillId="88" borderId="77" applyNumberFormat="0" applyProtection="0">
      <alignment horizontal="left" vertical="center" indent="1"/>
    </xf>
    <xf numFmtId="4" fontId="46" fillId="79" borderId="77" applyNumberFormat="0" applyProtection="0">
      <alignment horizontal="right" vertical="center"/>
    </xf>
    <xf numFmtId="4" fontId="38" fillId="82" borderId="70" applyNumberFormat="0" applyProtection="0">
      <alignment horizontal="right" vertical="center"/>
    </xf>
    <xf numFmtId="4" fontId="38" fillId="84" borderId="70" applyNumberFormat="0" applyProtection="0">
      <alignment horizontal="right" vertical="center"/>
    </xf>
    <xf numFmtId="4" fontId="38" fillId="85" borderId="70" applyNumberFormat="0" applyProtection="0">
      <alignment horizontal="right" vertical="center"/>
    </xf>
    <xf numFmtId="4" fontId="38" fillId="86" borderId="78" applyNumberFormat="0" applyProtection="0">
      <alignment horizontal="left" vertical="center" indent="1"/>
    </xf>
    <xf numFmtId="4" fontId="38" fillId="86" borderId="78" applyNumberFormat="0" applyProtection="0">
      <alignment horizontal="left" vertical="center" indent="1"/>
    </xf>
    <xf numFmtId="4" fontId="46" fillId="90" borderId="77" applyNumberFormat="0" applyProtection="0">
      <alignment horizontal="right" vertical="center"/>
    </xf>
    <xf numFmtId="4" fontId="38" fillId="88" borderId="78" applyNumberFormat="0" applyProtection="0">
      <alignment horizontal="left" vertical="center" indent="1"/>
    </xf>
    <xf numFmtId="4" fontId="57" fillId="98" borderId="83" applyNumberFormat="0" applyProtection="0">
      <alignment vertical="center"/>
    </xf>
    <xf numFmtId="0" fontId="38" fillId="87" borderId="77" applyNumberFormat="0" applyProtection="0">
      <alignment horizontal="left" vertical="top" indent="1"/>
    </xf>
    <xf numFmtId="0" fontId="38" fillId="92" borderId="70" applyNumberFormat="0" applyProtection="0">
      <alignment horizontal="left" vertical="center" indent="1"/>
    </xf>
    <xf numFmtId="0" fontId="5" fillId="75" borderId="77" applyNumberFormat="0" applyProtection="0">
      <alignment horizontal="left" vertical="center" indent="1"/>
    </xf>
    <xf numFmtId="0" fontId="38" fillId="90" borderId="77" applyNumberFormat="0" applyProtection="0">
      <alignment horizontal="left" vertical="top" indent="1"/>
    </xf>
    <xf numFmtId="0" fontId="5" fillId="75" borderId="77" applyNumberFormat="0" applyProtection="0">
      <alignment horizontal="left" vertical="top" indent="1"/>
    </xf>
    <xf numFmtId="0" fontId="5" fillId="94" borderId="77" applyNumberFormat="0" applyProtection="0">
      <alignment horizontal="left" vertical="center" indent="1"/>
    </xf>
    <xf numFmtId="44" fontId="5" fillId="0" borderId="0" applyFont="0" applyFill="0" applyBorder="0" applyAlignment="0" applyProtection="0"/>
    <xf numFmtId="0" fontId="38" fillId="102" borderId="83"/>
    <xf numFmtId="0" fontId="38" fillId="102" borderId="83"/>
    <xf numFmtId="4" fontId="38" fillId="80" borderId="70" applyNumberFormat="0" applyProtection="0">
      <alignment horizontal="right" vertical="center"/>
    </xf>
    <xf numFmtId="4" fontId="38" fillId="74" borderId="70" applyNumberFormat="0" applyProtection="0">
      <alignment horizontal="left" vertical="center" indent="1"/>
    </xf>
    <xf numFmtId="0" fontId="38" fillId="90" borderId="77" applyNumberFormat="0" applyProtection="0">
      <alignment horizontal="left" vertical="top" indent="1"/>
    </xf>
    <xf numFmtId="0" fontId="38" fillId="93" borderId="70" applyNumberFormat="0" applyProtection="0">
      <alignment horizontal="left" vertical="center" indent="1"/>
    </xf>
    <xf numFmtId="0" fontId="38" fillId="93" borderId="70" applyNumberFormat="0" applyProtection="0">
      <alignment horizontal="left" vertical="center" indent="1"/>
    </xf>
    <xf numFmtId="0" fontId="38" fillId="93" borderId="70" applyNumberFormat="0" applyProtection="0">
      <alignment horizontal="left" vertical="center" indent="1"/>
    </xf>
    <xf numFmtId="0" fontId="38" fillId="93" borderId="77" applyNumberFormat="0" applyProtection="0">
      <alignment horizontal="left" vertical="top" indent="1"/>
    </xf>
    <xf numFmtId="0" fontId="38" fillId="93" borderId="77" applyNumberFormat="0" applyProtection="0">
      <alignment horizontal="left" vertical="top" indent="1"/>
    </xf>
    <xf numFmtId="0" fontId="38" fillId="93" borderId="77" applyNumberFormat="0" applyProtection="0">
      <alignment horizontal="left" vertical="top" indent="1"/>
    </xf>
    <xf numFmtId="0" fontId="38" fillId="88" borderId="70" applyNumberFormat="0" applyProtection="0">
      <alignment horizontal="left" vertical="center" indent="1"/>
    </xf>
    <xf numFmtId="0" fontId="38" fillId="88" borderId="70" applyNumberFormat="0" applyProtection="0">
      <alignment horizontal="left" vertical="center" indent="1"/>
    </xf>
    <xf numFmtId="0" fontId="38" fillId="88" borderId="70" applyNumberFormat="0" applyProtection="0">
      <alignment horizontal="left" vertical="center" indent="1"/>
    </xf>
    <xf numFmtId="0" fontId="38" fillId="88" borderId="77" applyNumberFormat="0" applyProtection="0">
      <alignment horizontal="left" vertical="top" indent="1"/>
    </xf>
    <xf numFmtId="0" fontId="38" fillId="88" borderId="77" applyNumberFormat="0" applyProtection="0">
      <alignment horizontal="left" vertical="top" indent="1"/>
    </xf>
    <xf numFmtId="0" fontId="38" fillId="88" borderId="77" applyNumberFormat="0" applyProtection="0">
      <alignment horizontal="left" vertical="top" indent="1"/>
    </xf>
    <xf numFmtId="4" fontId="61" fillId="97" borderId="77" applyNumberFormat="0" applyProtection="0">
      <alignment vertical="center"/>
    </xf>
    <xf numFmtId="4" fontId="61" fillId="91" borderId="77" applyNumberFormat="0" applyProtection="0">
      <alignment horizontal="left" vertical="center" indent="1"/>
    </xf>
    <xf numFmtId="0" fontId="61" fillId="97" borderId="77" applyNumberFormat="0" applyProtection="0">
      <alignment horizontal="left" vertical="top" indent="1"/>
    </xf>
    <xf numFmtId="4" fontId="38" fillId="0" borderId="70" applyNumberFormat="0" applyProtection="0">
      <alignment horizontal="right" vertical="center"/>
    </xf>
    <xf numFmtId="4" fontId="38" fillId="0" borderId="70" applyNumberFormat="0" applyProtection="0">
      <alignment horizontal="right" vertical="center"/>
    </xf>
    <xf numFmtId="4" fontId="38" fillId="0" borderId="70" applyNumberFormat="0" applyProtection="0">
      <alignment horizontal="right" vertical="center"/>
    </xf>
    <xf numFmtId="4" fontId="57" fillId="100" borderId="70" applyNumberFormat="0" applyProtection="0">
      <alignment horizontal="right" vertical="center"/>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0" fontId="61" fillId="90" borderId="77" applyNumberFormat="0" applyProtection="0">
      <alignment horizontal="left" vertical="top" indent="1"/>
    </xf>
    <xf numFmtId="4" fontId="63" fillId="101" borderId="78" applyNumberFormat="0" applyProtection="0">
      <alignment horizontal="left" vertical="center" indent="1"/>
    </xf>
    <xf numFmtId="0" fontId="5" fillId="0" borderId="0"/>
    <xf numFmtId="4" fontId="65" fillId="96" borderId="70" applyNumberFormat="0" applyProtection="0">
      <alignment horizontal="right" vertical="center"/>
    </xf>
    <xf numFmtId="0" fontId="5" fillId="94" borderId="77" applyNumberFormat="0" applyProtection="0">
      <alignment horizontal="left" vertical="top" indent="1"/>
    </xf>
    <xf numFmtId="0" fontId="5" fillId="94" borderId="77" applyNumberFormat="0" applyProtection="0">
      <alignment horizontal="left" vertical="top" indent="1"/>
    </xf>
    <xf numFmtId="0" fontId="5" fillId="94" borderId="77" applyNumberFormat="0" applyProtection="0">
      <alignment horizontal="left" vertical="top" indent="1"/>
    </xf>
    <xf numFmtId="0" fontId="5" fillId="94" borderId="77" applyNumberFormat="0" applyProtection="0">
      <alignment horizontal="left" vertical="top" indent="1"/>
    </xf>
    <xf numFmtId="0" fontId="38" fillId="88" borderId="70" applyNumberFormat="0" applyProtection="0">
      <alignment horizontal="left" vertical="center" indent="1"/>
    </xf>
    <xf numFmtId="0" fontId="38" fillId="88" borderId="70" applyNumberFormat="0" applyProtection="0">
      <alignment horizontal="left" vertical="center" indent="1"/>
    </xf>
    <xf numFmtId="0" fontId="5" fillId="95" borderId="77" applyNumberFormat="0" applyProtection="0">
      <alignment horizontal="left" vertical="center" indent="1"/>
    </xf>
    <xf numFmtId="0" fontId="5" fillId="95" borderId="77" applyNumberFormat="0" applyProtection="0">
      <alignment horizontal="left" vertical="center" indent="1"/>
    </xf>
    <xf numFmtId="0" fontId="5" fillId="95" borderId="77" applyNumberFormat="0" applyProtection="0">
      <alignment horizontal="left" vertical="center" indent="1"/>
    </xf>
    <xf numFmtId="0" fontId="5" fillId="95" borderId="77" applyNumberFormat="0" applyProtection="0">
      <alignment horizontal="left" vertical="center" indent="1"/>
    </xf>
    <xf numFmtId="0" fontId="38" fillId="88" borderId="70" applyNumberFormat="0" applyProtection="0">
      <alignment horizontal="left" vertical="center" indent="1"/>
    </xf>
    <xf numFmtId="0" fontId="38" fillId="88" borderId="77" applyNumberFormat="0" applyProtection="0">
      <alignment horizontal="left" vertical="top" indent="1"/>
    </xf>
    <xf numFmtId="0" fontId="38" fillId="88" borderId="77" applyNumberFormat="0" applyProtection="0">
      <alignment horizontal="left" vertical="top" indent="1"/>
    </xf>
    <xf numFmtId="0" fontId="38" fillId="88" borderId="77" applyNumberFormat="0" applyProtection="0">
      <alignment horizontal="left" vertical="top" indent="1"/>
    </xf>
    <xf numFmtId="0" fontId="5" fillId="95" borderId="77" applyNumberFormat="0" applyProtection="0">
      <alignment horizontal="left" vertical="top" indent="1"/>
    </xf>
    <xf numFmtId="0" fontId="5" fillId="95" borderId="77" applyNumberFormat="0" applyProtection="0">
      <alignment horizontal="left" vertical="top" indent="1"/>
    </xf>
    <xf numFmtId="0" fontId="5" fillId="95" borderId="77" applyNumberFormat="0" applyProtection="0">
      <alignment horizontal="left" vertical="top" indent="1"/>
    </xf>
    <xf numFmtId="0" fontId="5" fillId="95" borderId="77" applyNumberFormat="0" applyProtection="0">
      <alignment horizontal="left" vertical="top" indent="1"/>
    </xf>
    <xf numFmtId="0" fontId="39" fillId="87" borderId="81" applyBorder="0"/>
    <xf numFmtId="4" fontId="61" fillId="97" borderId="77" applyNumberFormat="0" applyProtection="0">
      <alignment vertical="center"/>
    </xf>
    <xf numFmtId="4" fontId="61" fillId="97" borderId="77" applyNumberFormat="0" applyProtection="0">
      <alignment vertical="center"/>
    </xf>
    <xf numFmtId="4" fontId="46" fillId="98" borderId="77" applyNumberFormat="0" applyProtection="0">
      <alignment vertical="center"/>
    </xf>
    <xf numFmtId="4" fontId="57" fillId="98" borderId="83" applyNumberFormat="0" applyProtection="0">
      <alignment vertical="center"/>
    </xf>
    <xf numFmtId="4" fontId="57" fillId="98" borderId="83" applyNumberFormat="0" applyProtection="0">
      <alignment vertical="center"/>
    </xf>
    <xf numFmtId="4" fontId="62" fillId="98" borderId="77" applyNumberFormat="0" applyProtection="0">
      <alignment vertical="center"/>
    </xf>
    <xf numFmtId="4" fontId="61" fillId="91" borderId="77" applyNumberFormat="0" applyProtection="0">
      <alignment horizontal="left" vertical="center" indent="1"/>
    </xf>
    <xf numFmtId="4" fontId="61" fillId="91" borderId="77" applyNumberFormat="0" applyProtection="0">
      <alignment horizontal="left" vertical="center" indent="1"/>
    </xf>
    <xf numFmtId="4" fontId="46" fillId="98" borderId="77" applyNumberFormat="0" applyProtection="0">
      <alignment horizontal="left" vertical="center" indent="1"/>
    </xf>
    <xf numFmtId="0" fontId="61" fillId="97" borderId="77" applyNumberFormat="0" applyProtection="0">
      <alignment horizontal="left" vertical="top" indent="1"/>
    </xf>
    <xf numFmtId="0" fontId="61" fillId="97" borderId="77" applyNumberFormat="0" applyProtection="0">
      <alignment horizontal="left" vertical="top" indent="1"/>
    </xf>
    <xf numFmtId="0" fontId="46" fillId="98" borderId="77" applyNumberFormat="0" applyProtection="0">
      <alignment horizontal="left" vertical="top" indent="1"/>
    </xf>
    <xf numFmtId="4" fontId="38" fillId="0" borderId="70" applyNumberFormat="0" applyProtection="0">
      <alignment horizontal="right" vertical="center"/>
    </xf>
    <xf numFmtId="4" fontId="38" fillId="0" borderId="70" applyNumberFormat="0" applyProtection="0">
      <alignment horizontal="right" vertical="center"/>
    </xf>
    <xf numFmtId="4" fontId="46" fillId="88" borderId="77" applyNumberFormat="0" applyProtection="0">
      <alignment horizontal="right" vertical="center"/>
    </xf>
    <xf numFmtId="4" fontId="38" fillId="0" borderId="70" applyNumberFormat="0" applyProtection="0">
      <alignment horizontal="right" vertical="center"/>
    </xf>
    <xf numFmtId="4" fontId="57" fillId="100" borderId="70" applyNumberFormat="0" applyProtection="0">
      <alignment horizontal="right" vertical="center"/>
    </xf>
    <xf numFmtId="4" fontId="57" fillId="100" borderId="70" applyNumberFormat="0" applyProtection="0">
      <alignment horizontal="right" vertical="center"/>
    </xf>
    <xf numFmtId="4" fontId="62" fillId="88" borderId="77" applyNumberFormat="0" applyProtection="0">
      <alignment horizontal="right" vertical="center"/>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46" fillId="90" borderId="77" applyNumberFormat="0" applyProtection="0">
      <alignment horizontal="left" vertical="center" indent="1"/>
    </xf>
    <xf numFmtId="4" fontId="46" fillId="90" borderId="77" applyNumberFormat="0" applyProtection="0">
      <alignment horizontal="left" vertical="center" indent="1"/>
    </xf>
    <xf numFmtId="4" fontId="38" fillId="74" borderId="70" applyNumberFormat="0" applyProtection="0">
      <alignment horizontal="left" vertical="center" indent="1"/>
    </xf>
    <xf numFmtId="0" fontId="61" fillId="90" borderId="77" applyNumberFormat="0" applyProtection="0">
      <alignment horizontal="left" vertical="top" indent="1"/>
    </xf>
    <xf numFmtId="0" fontId="61" fillId="90" borderId="77" applyNumberFormat="0" applyProtection="0">
      <alignment horizontal="left" vertical="top" indent="1"/>
    </xf>
    <xf numFmtId="0" fontId="46" fillId="75" borderId="77" applyNumberFormat="0" applyProtection="0">
      <alignment horizontal="left" vertical="top" indent="1"/>
    </xf>
    <xf numFmtId="0" fontId="46" fillId="75" borderId="77" applyNumberFormat="0" applyProtection="0">
      <alignment horizontal="left" vertical="top" indent="1"/>
    </xf>
    <xf numFmtId="4" fontId="63" fillId="101" borderId="78" applyNumberFormat="0" applyProtection="0">
      <alignment horizontal="left" vertical="center" indent="1"/>
    </xf>
    <xf numFmtId="4" fontId="63" fillId="101" borderId="78" applyNumberFormat="0" applyProtection="0">
      <alignment horizontal="left" vertical="center" indent="1"/>
    </xf>
    <xf numFmtId="0" fontId="38" fillId="102" borderId="83"/>
    <xf numFmtId="0" fontId="38" fillId="102" borderId="83"/>
    <xf numFmtId="4" fontId="65" fillId="96" borderId="70" applyNumberFormat="0" applyProtection="0">
      <alignment horizontal="right" vertical="center"/>
    </xf>
    <xf numFmtId="4" fontId="65" fillId="96" borderId="70" applyNumberFormat="0" applyProtection="0">
      <alignment horizontal="right" vertical="center"/>
    </xf>
    <xf numFmtId="4" fontId="66" fillId="88" borderId="77" applyNumberFormat="0" applyProtection="0">
      <alignment horizontal="right" vertical="center"/>
    </xf>
    <xf numFmtId="0" fontId="48" fillId="0" borderId="82" applyNumberFormat="0" applyFill="0" applyAlignment="0" applyProtection="0"/>
    <xf numFmtId="4" fontId="58" fillId="73" borderId="77" applyNumberFormat="0" applyProtection="0">
      <alignment vertical="center"/>
    </xf>
    <xf numFmtId="4" fontId="56" fillId="73" borderId="77" applyNumberFormat="0" applyProtection="0">
      <alignment horizontal="left" vertical="center" indent="1"/>
    </xf>
    <xf numFmtId="0" fontId="56" fillId="73" borderId="77" applyNumberFormat="0" applyProtection="0">
      <alignment horizontal="left" vertical="top" indent="1"/>
    </xf>
    <xf numFmtId="0" fontId="5" fillId="87" borderId="77" applyNumberFormat="0" applyProtection="0">
      <alignment horizontal="left" vertical="center" indent="1"/>
    </xf>
    <xf numFmtId="0" fontId="5" fillId="87" borderId="77" applyNumberFormat="0" applyProtection="0">
      <alignment horizontal="left" vertical="top" indent="1"/>
    </xf>
    <xf numFmtId="0" fontId="5" fillId="87" borderId="77" applyNumberFormat="0" applyProtection="0">
      <alignment horizontal="left" vertical="top" indent="1"/>
    </xf>
    <xf numFmtId="0" fontId="5" fillId="90" borderId="77" applyNumberFormat="0" applyProtection="0">
      <alignment horizontal="left" vertical="top" indent="1"/>
    </xf>
    <xf numFmtId="0" fontId="5" fillId="93" borderId="77" applyNumberFormat="0" applyProtection="0">
      <alignment horizontal="left" vertical="top" indent="1"/>
    </xf>
    <xf numFmtId="0" fontId="5" fillId="90" borderId="77" applyNumberFormat="0" applyProtection="0">
      <alignment horizontal="left" vertical="top" indent="1"/>
    </xf>
    <xf numFmtId="0" fontId="5" fillId="88" borderId="77" applyNumberFormat="0" applyProtection="0">
      <alignment horizontal="left" vertical="top" indent="1"/>
    </xf>
    <xf numFmtId="0" fontId="5" fillId="96" borderId="83" applyNumberFormat="0">
      <protection locked="0"/>
    </xf>
    <xf numFmtId="0" fontId="5" fillId="87" borderId="77" applyNumberFormat="0" applyProtection="0">
      <alignment horizontal="left" vertical="center" indent="1"/>
    </xf>
    <xf numFmtId="0" fontId="5" fillId="87" borderId="77" applyNumberFormat="0" applyProtection="0">
      <alignment horizontal="left" vertical="top" indent="1"/>
    </xf>
    <xf numFmtId="0" fontId="5" fillId="90" borderId="77" applyNumberFormat="0" applyProtection="0">
      <alignment horizontal="left" vertical="center" indent="1"/>
    </xf>
    <xf numFmtId="0" fontId="5" fillId="90" borderId="77" applyNumberFormat="0" applyProtection="0">
      <alignment horizontal="left" vertical="top" indent="1"/>
    </xf>
    <xf numFmtId="0" fontId="5" fillId="93" borderId="77" applyNumberFormat="0" applyProtection="0">
      <alignment horizontal="left" vertical="center" indent="1"/>
    </xf>
    <xf numFmtId="0" fontId="5" fillId="93" borderId="77" applyNumberFormat="0" applyProtection="0">
      <alignment horizontal="left" vertical="top" indent="1"/>
    </xf>
    <xf numFmtId="0" fontId="5" fillId="88" borderId="77" applyNumberFormat="0" applyProtection="0">
      <alignment horizontal="left" vertical="center" indent="1"/>
    </xf>
    <xf numFmtId="0" fontId="5" fillId="88" borderId="77" applyNumberFormat="0" applyProtection="0">
      <alignment horizontal="left" vertical="top" indent="1"/>
    </xf>
    <xf numFmtId="0" fontId="5" fillId="96" borderId="83" applyNumberFormat="0">
      <protection locked="0"/>
    </xf>
    <xf numFmtId="4" fontId="46" fillId="97" borderId="77" applyNumberFormat="0" applyProtection="0">
      <alignment vertical="center"/>
    </xf>
    <xf numFmtId="4" fontId="62" fillId="97" borderId="77" applyNumberFormat="0" applyProtection="0">
      <alignment vertical="center"/>
    </xf>
    <xf numFmtId="4" fontId="46" fillId="97" borderId="77" applyNumberFormat="0" applyProtection="0">
      <alignment horizontal="left" vertical="center" indent="1"/>
    </xf>
    <xf numFmtId="0" fontId="46" fillId="97" borderId="77" applyNumberFormat="0" applyProtection="0">
      <alignment horizontal="left" vertical="top" indent="1"/>
    </xf>
    <xf numFmtId="0" fontId="5" fillId="93" borderId="77" applyNumberFormat="0" applyProtection="0">
      <alignment horizontal="left" vertical="top" indent="1"/>
    </xf>
    <xf numFmtId="0" fontId="5" fillId="96" borderId="83" applyNumberFormat="0">
      <protection locked="0"/>
    </xf>
    <xf numFmtId="0" fontId="46" fillId="90" borderId="77" applyNumberFormat="0" applyProtection="0">
      <alignment horizontal="left" vertical="top" indent="1"/>
    </xf>
    <xf numFmtId="0" fontId="5" fillId="88" borderId="77" applyNumberFormat="0" applyProtection="0">
      <alignment horizontal="left" vertical="top" indent="1"/>
    </xf>
    <xf numFmtId="0" fontId="5" fillId="96" borderId="83" applyNumberFormat="0">
      <protection locked="0"/>
    </xf>
    <xf numFmtId="0" fontId="5" fillId="87" borderId="77" applyNumberFormat="0" applyProtection="0">
      <alignment horizontal="left" vertical="center" indent="1"/>
    </xf>
    <xf numFmtId="0" fontId="5" fillId="87" borderId="77" applyNumberFormat="0" applyProtection="0">
      <alignment horizontal="left" vertical="center" indent="1"/>
    </xf>
    <xf numFmtId="0" fontId="5" fillId="87" borderId="77" applyNumberFormat="0" applyProtection="0">
      <alignment horizontal="left" vertical="top" indent="1"/>
    </xf>
    <xf numFmtId="0" fontId="5" fillId="87" borderId="77" applyNumberFormat="0" applyProtection="0">
      <alignment horizontal="left" vertical="top" indent="1"/>
    </xf>
    <xf numFmtId="0" fontId="5" fillId="90" borderId="77" applyNumberFormat="0" applyProtection="0">
      <alignment horizontal="left" vertical="top" indent="1"/>
    </xf>
    <xf numFmtId="0" fontId="5" fillId="93" borderId="77" applyNumberFormat="0" applyProtection="0">
      <alignment horizontal="left" vertical="top" indent="1"/>
    </xf>
    <xf numFmtId="0" fontId="5" fillId="90" borderId="77" applyNumberFormat="0" applyProtection="0">
      <alignment horizontal="left" vertical="top" indent="1"/>
    </xf>
    <xf numFmtId="0" fontId="5" fillId="88" borderId="77" applyNumberFormat="0" applyProtection="0">
      <alignment horizontal="left" vertical="top" indent="1"/>
    </xf>
    <xf numFmtId="0" fontId="5" fillId="96" borderId="83" applyNumberFormat="0">
      <protection locked="0"/>
    </xf>
    <xf numFmtId="0" fontId="5" fillId="93" borderId="77" applyNumberFormat="0" applyProtection="0">
      <alignment horizontal="left" vertical="top" indent="1"/>
    </xf>
    <xf numFmtId="0" fontId="5" fillId="88" borderId="77" applyNumberFormat="0" applyProtection="0">
      <alignment horizontal="left" vertical="top" indent="1"/>
    </xf>
    <xf numFmtId="0" fontId="5" fillId="96" borderId="83" applyNumberFormat="0">
      <protection locked="0"/>
    </xf>
    <xf numFmtId="0" fontId="5" fillId="96" borderId="83" applyNumberFormat="0">
      <protection locked="0"/>
    </xf>
    <xf numFmtId="0" fontId="38" fillId="62" borderId="70" applyNumberFormat="0" applyFont="0" applyAlignment="0" applyProtection="0"/>
    <xf numFmtId="0" fontId="38" fillId="62" borderId="70" applyNumberFormat="0" applyFont="0" applyAlignment="0" applyProtection="0"/>
    <xf numFmtId="0" fontId="38" fillId="62" borderId="70" applyNumberFormat="0" applyFont="0" applyAlignment="0" applyProtection="0"/>
    <xf numFmtId="4" fontId="38" fillId="73" borderId="70" applyNumberFormat="0" applyProtection="0">
      <alignment vertical="center"/>
    </xf>
    <xf numFmtId="4" fontId="38" fillId="73" borderId="70" applyNumberFormat="0" applyProtection="0">
      <alignment vertical="center"/>
    </xf>
    <xf numFmtId="4" fontId="38" fillId="73" borderId="70" applyNumberFormat="0" applyProtection="0">
      <alignment vertical="center"/>
    </xf>
    <xf numFmtId="4" fontId="57" fillId="42" borderId="70" applyNumberFormat="0" applyProtection="0">
      <alignment vertical="center"/>
    </xf>
    <xf numFmtId="4" fontId="38" fillId="42" borderId="70" applyNumberFormat="0" applyProtection="0">
      <alignment horizontal="left" vertical="center" indent="1"/>
    </xf>
    <xf numFmtId="4" fontId="38" fillId="42" borderId="70" applyNumberFormat="0" applyProtection="0">
      <alignment horizontal="left" vertical="center" indent="1"/>
    </xf>
    <xf numFmtId="4" fontId="38" fillId="42" borderId="70" applyNumberFormat="0" applyProtection="0">
      <alignment horizontal="left" vertical="center" indent="1"/>
    </xf>
    <xf numFmtId="0" fontId="59" fillId="73" borderId="77" applyNumberFormat="0" applyProtection="0">
      <alignment horizontal="left" vertical="top"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38" fillId="76" borderId="70" applyNumberFormat="0" applyProtection="0">
      <alignment horizontal="right" vertical="center"/>
    </xf>
    <xf numFmtId="4" fontId="38" fillId="76" borderId="70" applyNumberFormat="0" applyProtection="0">
      <alignment horizontal="right" vertical="center"/>
    </xf>
    <xf numFmtId="4" fontId="38" fillId="76" borderId="70" applyNumberFormat="0" applyProtection="0">
      <alignment horizontal="right" vertical="center"/>
    </xf>
    <xf numFmtId="4" fontId="38" fillId="77" borderId="70" applyNumberFormat="0" applyProtection="0">
      <alignment horizontal="right" vertical="center"/>
    </xf>
    <xf numFmtId="4" fontId="38" fillId="77" borderId="70" applyNumberFormat="0" applyProtection="0">
      <alignment horizontal="right" vertical="center"/>
    </xf>
    <xf numFmtId="4" fontId="38" fillId="77" borderId="70" applyNumberFormat="0" applyProtection="0">
      <alignment horizontal="right" vertical="center"/>
    </xf>
    <xf numFmtId="4" fontId="38" fillId="79" borderId="78" applyNumberFormat="0" applyProtection="0">
      <alignment horizontal="right" vertical="center"/>
    </xf>
    <xf numFmtId="4" fontId="38" fillId="79" borderId="78" applyNumberFormat="0" applyProtection="0">
      <alignment horizontal="right" vertical="center"/>
    </xf>
    <xf numFmtId="4" fontId="38" fillId="79" borderId="78" applyNumberFormat="0" applyProtection="0">
      <alignment horizontal="right" vertical="center"/>
    </xf>
    <xf numFmtId="4" fontId="38" fillId="80" borderId="70" applyNumberFormat="0" applyProtection="0">
      <alignment horizontal="right" vertical="center"/>
    </xf>
    <xf numFmtId="4" fontId="38" fillId="80" borderId="70" applyNumberFormat="0" applyProtection="0">
      <alignment horizontal="right" vertical="center"/>
    </xf>
    <xf numFmtId="4" fontId="38" fillId="80" borderId="70" applyNumberFormat="0" applyProtection="0">
      <alignment horizontal="right" vertical="center"/>
    </xf>
    <xf numFmtId="4" fontId="38" fillId="81" borderId="70" applyNumberFormat="0" applyProtection="0">
      <alignment horizontal="right" vertical="center"/>
    </xf>
    <xf numFmtId="4" fontId="38" fillId="81" borderId="70" applyNumberFormat="0" applyProtection="0">
      <alignment horizontal="right" vertical="center"/>
    </xf>
    <xf numFmtId="4" fontId="38" fillId="81" borderId="70" applyNumberFormat="0" applyProtection="0">
      <alignment horizontal="right" vertical="center"/>
    </xf>
    <xf numFmtId="4" fontId="38" fillId="82" borderId="70" applyNumberFormat="0" applyProtection="0">
      <alignment horizontal="right" vertical="center"/>
    </xf>
    <xf numFmtId="4" fontId="38" fillId="82" borderId="70" applyNumberFormat="0" applyProtection="0">
      <alignment horizontal="right" vertical="center"/>
    </xf>
    <xf numFmtId="4" fontId="38" fillId="82" borderId="70" applyNumberFormat="0" applyProtection="0">
      <alignment horizontal="right" vertical="center"/>
    </xf>
    <xf numFmtId="4" fontId="38" fillId="83" borderId="70" applyNumberFormat="0" applyProtection="0">
      <alignment horizontal="right" vertical="center"/>
    </xf>
    <xf numFmtId="4" fontId="38" fillId="83" borderId="70" applyNumberFormat="0" applyProtection="0">
      <alignment horizontal="right" vertical="center"/>
    </xf>
    <xf numFmtId="4" fontId="38" fillId="83" borderId="70" applyNumberFormat="0" applyProtection="0">
      <alignment horizontal="right" vertical="center"/>
    </xf>
    <xf numFmtId="4" fontId="38" fillId="84" borderId="70" applyNumberFormat="0" applyProtection="0">
      <alignment horizontal="right" vertical="center"/>
    </xf>
    <xf numFmtId="4" fontId="38" fillId="84" borderId="70" applyNumberFormat="0" applyProtection="0">
      <alignment horizontal="right" vertical="center"/>
    </xf>
    <xf numFmtId="4" fontId="38" fillId="84" borderId="70" applyNumberFormat="0" applyProtection="0">
      <alignment horizontal="right" vertical="center"/>
    </xf>
    <xf numFmtId="4" fontId="38" fillId="85" borderId="70" applyNumberFormat="0" applyProtection="0">
      <alignment horizontal="right" vertical="center"/>
    </xf>
    <xf numFmtId="4" fontId="38" fillId="85" borderId="70" applyNumberFormat="0" applyProtection="0">
      <alignment horizontal="right" vertical="center"/>
    </xf>
    <xf numFmtId="4" fontId="38" fillId="85" borderId="70" applyNumberFormat="0" applyProtection="0">
      <alignment horizontal="right" vertical="center"/>
    </xf>
    <xf numFmtId="4" fontId="38" fillId="86" borderId="78" applyNumberFormat="0" applyProtection="0">
      <alignment horizontal="left" vertical="center" indent="1"/>
    </xf>
    <xf numFmtId="4" fontId="38" fillId="86" borderId="78" applyNumberFormat="0" applyProtection="0">
      <alignment horizontal="left" vertical="center" indent="1"/>
    </xf>
    <xf numFmtId="4" fontId="38" fillId="86" borderId="78" applyNumberFormat="0" applyProtection="0">
      <alignment horizontal="left" vertical="center" indent="1"/>
    </xf>
    <xf numFmtId="4" fontId="5" fillId="87" borderId="78" applyNumberFormat="0" applyProtection="0">
      <alignment horizontal="left" vertical="center" indent="1"/>
    </xf>
    <xf numFmtId="4" fontId="5" fillId="87" borderId="78" applyNumberFormat="0" applyProtection="0">
      <alignment horizontal="left" vertical="center" indent="1"/>
    </xf>
    <xf numFmtId="4" fontId="38" fillId="90" borderId="70" applyNumberFormat="0" applyProtection="0">
      <alignment horizontal="right" vertical="center"/>
    </xf>
    <xf numFmtId="4" fontId="38" fillId="90" borderId="70" applyNumberFormat="0" applyProtection="0">
      <alignment horizontal="right" vertical="center"/>
    </xf>
    <xf numFmtId="4" fontId="38" fillId="90" borderId="70" applyNumberFormat="0" applyProtection="0">
      <alignment horizontal="right" vertical="center"/>
    </xf>
    <xf numFmtId="4" fontId="38" fillId="88" borderId="78" applyNumberFormat="0" applyProtection="0">
      <alignment horizontal="left" vertical="center" indent="1"/>
    </xf>
    <xf numFmtId="4" fontId="38" fillId="88" borderId="78" applyNumberFormat="0" applyProtection="0">
      <alignment horizontal="left" vertical="center" indent="1"/>
    </xf>
    <xf numFmtId="4" fontId="38" fillId="88" borderId="78" applyNumberFormat="0" applyProtection="0">
      <alignment horizontal="left" vertical="center" indent="1"/>
    </xf>
    <xf numFmtId="4" fontId="38" fillId="90" borderId="78" applyNumberFormat="0" applyProtection="0">
      <alignment horizontal="left" vertical="center" indent="1"/>
    </xf>
    <xf numFmtId="4" fontId="38" fillId="90" borderId="78" applyNumberFormat="0" applyProtection="0">
      <alignment horizontal="left" vertical="center" indent="1"/>
    </xf>
    <xf numFmtId="4" fontId="38" fillId="90" borderId="78" applyNumberFormat="0" applyProtection="0">
      <alignment horizontal="left" vertical="center" indent="1"/>
    </xf>
    <xf numFmtId="0" fontId="38" fillId="91" borderId="70" applyNumberFormat="0" applyProtection="0">
      <alignment horizontal="left" vertical="center" indent="1"/>
    </xf>
    <xf numFmtId="0" fontId="38" fillId="91" borderId="70" applyNumberFormat="0" applyProtection="0">
      <alignment horizontal="left" vertical="center" indent="1"/>
    </xf>
    <xf numFmtId="0" fontId="38" fillId="91" borderId="70" applyNumberFormat="0" applyProtection="0">
      <alignment horizontal="left" vertical="center" indent="1"/>
    </xf>
    <xf numFmtId="0" fontId="38" fillId="87" borderId="77" applyNumberFormat="0" applyProtection="0">
      <alignment horizontal="left" vertical="top" indent="1"/>
    </xf>
    <xf numFmtId="0" fontId="38" fillId="87" borderId="77" applyNumberFormat="0" applyProtection="0">
      <alignment horizontal="left" vertical="top" indent="1"/>
    </xf>
    <xf numFmtId="0" fontId="38" fillId="87" borderId="77" applyNumberFormat="0" applyProtection="0">
      <alignment horizontal="left" vertical="top" indent="1"/>
    </xf>
    <xf numFmtId="0" fontId="38" fillId="92" borderId="70" applyNumberFormat="0" applyProtection="0">
      <alignment horizontal="left" vertical="center" indent="1"/>
    </xf>
    <xf numFmtId="0" fontId="38" fillId="92" borderId="70" applyNumberFormat="0" applyProtection="0">
      <alignment horizontal="left" vertical="center" indent="1"/>
    </xf>
    <xf numFmtId="0" fontId="38" fillId="92" borderId="70" applyNumberFormat="0" applyProtection="0">
      <alignment horizontal="left" vertical="center" indent="1"/>
    </xf>
    <xf numFmtId="0" fontId="38" fillId="90" borderId="77" applyNumberFormat="0" applyProtection="0">
      <alignment horizontal="left" vertical="top" indent="1"/>
    </xf>
    <xf numFmtId="0" fontId="38" fillId="90" borderId="77" applyNumberFormat="0" applyProtection="0">
      <alignment horizontal="left" vertical="top" indent="1"/>
    </xf>
    <xf numFmtId="0" fontId="38" fillId="90" borderId="77" applyNumberFormat="0" applyProtection="0">
      <alignment horizontal="left" vertical="top" indent="1"/>
    </xf>
    <xf numFmtId="0" fontId="38" fillId="93" borderId="70" applyNumberFormat="0" applyProtection="0">
      <alignment horizontal="left" vertical="center" indent="1"/>
    </xf>
    <xf numFmtId="0" fontId="38" fillId="93" borderId="70" applyNumberFormat="0" applyProtection="0">
      <alignment horizontal="left" vertical="center" indent="1"/>
    </xf>
    <xf numFmtId="0" fontId="38" fillId="93" borderId="70" applyNumberFormat="0" applyProtection="0">
      <alignment horizontal="left" vertical="center" indent="1"/>
    </xf>
    <xf numFmtId="0" fontId="38" fillId="93" borderId="77" applyNumberFormat="0" applyProtection="0">
      <alignment horizontal="left" vertical="top" indent="1"/>
    </xf>
    <xf numFmtId="0" fontId="38" fillId="93" borderId="77" applyNumberFormat="0" applyProtection="0">
      <alignment horizontal="left" vertical="top" indent="1"/>
    </xf>
    <xf numFmtId="0" fontId="38" fillId="93" borderId="77" applyNumberFormat="0" applyProtection="0">
      <alignment horizontal="left" vertical="top" indent="1"/>
    </xf>
    <xf numFmtId="0" fontId="38" fillId="88" borderId="70" applyNumberFormat="0" applyProtection="0">
      <alignment horizontal="left" vertical="center" indent="1"/>
    </xf>
    <xf numFmtId="0" fontId="38" fillId="88" borderId="70" applyNumberFormat="0" applyProtection="0">
      <alignment horizontal="left" vertical="center" indent="1"/>
    </xf>
    <xf numFmtId="0" fontId="38" fillId="88" borderId="70" applyNumberFormat="0" applyProtection="0">
      <alignment horizontal="left" vertical="center" indent="1"/>
    </xf>
    <xf numFmtId="0" fontId="38" fillId="88" borderId="77" applyNumberFormat="0" applyProtection="0">
      <alignment horizontal="left" vertical="top" indent="1"/>
    </xf>
    <xf numFmtId="0" fontId="38" fillId="88" borderId="77" applyNumberFormat="0" applyProtection="0">
      <alignment horizontal="left" vertical="top" indent="1"/>
    </xf>
    <xf numFmtId="0" fontId="38" fillId="88" borderId="77" applyNumberFormat="0" applyProtection="0">
      <alignment horizontal="left" vertical="top" indent="1"/>
    </xf>
    <xf numFmtId="4" fontId="61" fillId="97" borderId="77" applyNumberFormat="0" applyProtection="0">
      <alignment vertical="center"/>
    </xf>
    <xf numFmtId="4" fontId="57" fillId="98" borderId="83" applyNumberFormat="0" applyProtection="0">
      <alignment vertical="center"/>
    </xf>
    <xf numFmtId="4" fontId="61" fillId="91" borderId="77" applyNumberFormat="0" applyProtection="0">
      <alignment horizontal="left" vertical="center" indent="1"/>
    </xf>
    <xf numFmtId="0" fontId="61" fillId="97" borderId="77" applyNumberFormat="0" applyProtection="0">
      <alignment horizontal="left" vertical="top" indent="1"/>
    </xf>
    <xf numFmtId="4" fontId="38" fillId="0" borderId="70" applyNumberFormat="0" applyProtection="0">
      <alignment horizontal="right" vertical="center"/>
    </xf>
    <xf numFmtId="4" fontId="38" fillId="0" borderId="70" applyNumberFormat="0" applyProtection="0">
      <alignment horizontal="right" vertical="center"/>
    </xf>
    <xf numFmtId="4" fontId="38" fillId="0" borderId="70" applyNumberFormat="0" applyProtection="0">
      <alignment horizontal="right" vertical="center"/>
    </xf>
    <xf numFmtId="4" fontId="57" fillId="100" borderId="70" applyNumberFormat="0" applyProtection="0">
      <alignment horizontal="right" vertical="center"/>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0" fontId="61" fillId="90" borderId="77" applyNumberFormat="0" applyProtection="0">
      <alignment horizontal="left" vertical="top" indent="1"/>
    </xf>
    <xf numFmtId="4" fontId="63" fillId="101" borderId="78" applyNumberFormat="0" applyProtection="0">
      <alignment horizontal="left" vertical="center" indent="1"/>
    </xf>
    <xf numFmtId="0" fontId="38" fillId="102" borderId="83"/>
    <xf numFmtId="0" fontId="38" fillId="102" borderId="83"/>
    <xf numFmtId="4" fontId="65" fillId="96" borderId="70" applyNumberFormat="0" applyProtection="0">
      <alignment horizontal="right" vertical="center"/>
    </xf>
    <xf numFmtId="4" fontId="38" fillId="0" borderId="70" applyNumberFormat="0" applyProtection="0">
      <alignment horizontal="right" vertical="center"/>
    </xf>
    <xf numFmtId="0" fontId="5" fillId="75" borderId="77" applyNumberFormat="0" applyProtection="0">
      <alignment horizontal="left" vertical="top" indent="1"/>
    </xf>
    <xf numFmtId="0" fontId="39" fillId="87" borderId="81" applyBorder="0"/>
    <xf numFmtId="0" fontId="59" fillId="73" borderId="77" applyNumberFormat="0" applyProtection="0">
      <alignment horizontal="left" vertical="top" indent="1"/>
    </xf>
    <xf numFmtId="4" fontId="38" fillId="86" borderId="78" applyNumberFormat="0" applyProtection="0">
      <alignment horizontal="left" vertical="center" indent="1"/>
    </xf>
    <xf numFmtId="0" fontId="5" fillId="95" borderId="77" applyNumberFormat="0" applyProtection="0">
      <alignment horizontal="left" vertical="center" indent="1"/>
    </xf>
    <xf numFmtId="4" fontId="38" fillId="86" borderId="78" applyNumberFormat="0" applyProtection="0">
      <alignment horizontal="left" vertical="center" indent="1"/>
    </xf>
    <xf numFmtId="4" fontId="62" fillId="98" borderId="77" applyNumberFormat="0" applyProtection="0">
      <alignment vertical="center"/>
    </xf>
    <xf numFmtId="0" fontId="38" fillId="88" borderId="70" applyNumberFormat="0" applyProtection="0">
      <alignment horizontal="left" vertical="center" indent="1"/>
    </xf>
    <xf numFmtId="4" fontId="5" fillId="87" borderId="78" applyNumberFormat="0" applyProtection="0">
      <alignment horizontal="left" vertical="center" indent="1"/>
    </xf>
    <xf numFmtId="4" fontId="38" fillId="77" borderId="70" applyNumberFormat="0" applyProtection="0">
      <alignment horizontal="right" vertical="center"/>
    </xf>
    <xf numFmtId="0" fontId="5" fillId="93" borderId="77" applyNumberFormat="0" applyProtection="0">
      <alignment horizontal="left" vertical="top" indent="1"/>
    </xf>
    <xf numFmtId="0" fontId="5" fillId="93" borderId="77" applyNumberFormat="0" applyProtection="0">
      <alignment horizontal="left" vertical="top" indent="1"/>
    </xf>
    <xf numFmtId="4" fontId="66" fillId="88" borderId="77" applyNumberFormat="0" applyProtection="0">
      <alignment horizontal="right" vertical="center"/>
    </xf>
    <xf numFmtId="0" fontId="5" fillId="95" borderId="77" applyNumberFormat="0" applyProtection="0">
      <alignment horizontal="left" vertical="top" indent="1"/>
    </xf>
    <xf numFmtId="0" fontId="38" fillId="92" borderId="70" applyNumberFormat="0" applyProtection="0">
      <alignment horizontal="left" vertical="center" indent="1"/>
    </xf>
    <xf numFmtId="0" fontId="5" fillId="90" borderId="77" applyNumberFormat="0" applyProtection="0">
      <alignment horizontal="left" vertical="top" indent="1"/>
    </xf>
    <xf numFmtId="0" fontId="38" fillId="91" borderId="70" applyNumberFormat="0" applyProtection="0">
      <alignment horizontal="left" vertical="center" indent="1"/>
    </xf>
    <xf numFmtId="0" fontId="5" fillId="89" borderId="77" applyNumberFormat="0" applyProtection="0">
      <alignment horizontal="left" vertical="center" indent="1"/>
    </xf>
    <xf numFmtId="0" fontId="5" fillId="75" borderId="77" applyNumberFormat="0" applyProtection="0">
      <alignment horizontal="left" vertical="top" indent="1"/>
    </xf>
    <xf numFmtId="4" fontId="38" fillId="90" borderId="78" applyNumberFormat="0" applyProtection="0">
      <alignment horizontal="left" vertical="center" indent="1"/>
    </xf>
    <xf numFmtId="0" fontId="5" fillId="89" borderId="77" applyNumberFormat="0" applyProtection="0">
      <alignment horizontal="left" vertical="center" indent="1"/>
    </xf>
    <xf numFmtId="0" fontId="38" fillId="93" borderId="77" applyNumberFormat="0" applyProtection="0">
      <alignment horizontal="left" vertical="top" indent="1"/>
    </xf>
    <xf numFmtId="0" fontId="5" fillId="88" borderId="77" applyNumberFormat="0" applyProtection="0">
      <alignment horizontal="left" vertical="top" indent="1"/>
    </xf>
    <xf numFmtId="4" fontId="38" fillId="90" borderId="70" applyNumberFormat="0" applyProtection="0">
      <alignment horizontal="right" vertical="center"/>
    </xf>
    <xf numFmtId="4" fontId="38" fillId="76" borderId="70" applyNumberFormat="0" applyProtection="0">
      <alignment horizontal="right" vertical="center"/>
    </xf>
    <xf numFmtId="0" fontId="5" fillId="94" borderId="77" applyNumberFormat="0" applyProtection="0">
      <alignment horizontal="left" vertical="top" indent="1"/>
    </xf>
    <xf numFmtId="4" fontId="38" fillId="90" borderId="78" applyNumberFormat="0" applyProtection="0">
      <alignment horizontal="left" vertical="center" indent="1"/>
    </xf>
    <xf numFmtId="4" fontId="38" fillId="88" borderId="78" applyNumberFormat="0" applyProtection="0">
      <alignment horizontal="left" vertical="center" indent="1"/>
    </xf>
    <xf numFmtId="4" fontId="62" fillId="98" borderId="77" applyNumberFormat="0" applyProtection="0">
      <alignment vertical="center"/>
    </xf>
    <xf numFmtId="0" fontId="5" fillId="87" borderId="77" applyNumberFormat="0" applyProtection="0">
      <alignment horizontal="left" vertical="center" indent="1"/>
    </xf>
    <xf numFmtId="0" fontId="38" fillId="90" borderId="77" applyNumberFormat="0" applyProtection="0">
      <alignment horizontal="left" vertical="top" indent="1"/>
    </xf>
    <xf numFmtId="0" fontId="38" fillId="87" borderId="77" applyNumberFormat="0" applyProtection="0">
      <alignment horizontal="left" vertical="top" indent="1"/>
    </xf>
    <xf numFmtId="0" fontId="5" fillId="87" borderId="77" applyNumberFormat="0" applyProtection="0">
      <alignment horizontal="left" vertical="top" indent="1"/>
    </xf>
    <xf numFmtId="4" fontId="38" fillId="79" borderId="78" applyNumberFormat="0" applyProtection="0">
      <alignment horizontal="right" vertical="center"/>
    </xf>
    <xf numFmtId="0" fontId="56" fillId="42" borderId="77" applyNumberFormat="0" applyProtection="0">
      <alignment horizontal="left" vertical="top" indent="1"/>
    </xf>
    <xf numFmtId="0" fontId="5" fillId="94" borderId="77" applyNumberFormat="0" applyProtection="0">
      <alignment horizontal="left" vertical="center" indent="1"/>
    </xf>
    <xf numFmtId="4" fontId="38" fillId="74" borderId="70" applyNumberFormat="0" applyProtection="0">
      <alignment horizontal="left" vertical="center" indent="1"/>
    </xf>
    <xf numFmtId="0" fontId="38" fillId="87" borderId="77" applyNumberFormat="0" applyProtection="0">
      <alignment horizontal="left" vertical="top" indent="1"/>
    </xf>
    <xf numFmtId="0" fontId="46" fillId="97" borderId="77" applyNumberFormat="0" applyProtection="0">
      <alignment horizontal="left" vertical="top" indent="1"/>
    </xf>
    <xf numFmtId="0" fontId="38" fillId="88" borderId="77" applyNumberFormat="0" applyProtection="0">
      <alignment horizontal="left" vertical="top" indent="1"/>
    </xf>
    <xf numFmtId="0" fontId="5" fillId="88" borderId="77" applyNumberFormat="0" applyProtection="0">
      <alignment horizontal="left" vertical="top" indent="1"/>
    </xf>
    <xf numFmtId="4" fontId="38" fillId="77" borderId="70" applyNumberFormat="0" applyProtection="0">
      <alignment horizontal="right" vertical="center"/>
    </xf>
    <xf numFmtId="0" fontId="38" fillId="87" borderId="77" applyNumberFormat="0" applyProtection="0">
      <alignment horizontal="left" vertical="top" indent="1"/>
    </xf>
    <xf numFmtId="4" fontId="38" fillId="80" borderId="70" applyNumberFormat="0" applyProtection="0">
      <alignment horizontal="right" vertical="center"/>
    </xf>
    <xf numFmtId="0" fontId="5" fillId="96" borderId="83" applyNumberFormat="0">
      <protection locked="0"/>
    </xf>
    <xf numFmtId="0" fontId="5" fillId="87" borderId="77" applyNumberFormat="0" applyProtection="0">
      <alignment horizontal="left" vertical="top" indent="1"/>
    </xf>
    <xf numFmtId="4" fontId="38" fillId="83" borderId="70" applyNumberFormat="0" applyProtection="0">
      <alignment horizontal="right" vertical="center"/>
    </xf>
    <xf numFmtId="0" fontId="5" fillId="95" borderId="77" applyNumberFormat="0" applyProtection="0">
      <alignment horizontal="left" vertical="top" indent="1"/>
    </xf>
    <xf numFmtId="4" fontId="38" fillId="42" borderId="70" applyNumberFormat="0" applyProtection="0">
      <alignment horizontal="left" vertical="center" indent="1"/>
    </xf>
    <xf numFmtId="4" fontId="38" fillId="42" borderId="70" applyNumberFormat="0" applyProtection="0">
      <alignment horizontal="left" vertical="center" indent="1"/>
    </xf>
    <xf numFmtId="0" fontId="38" fillId="62" borderId="70" applyNumberFormat="0" applyFont="0" applyAlignment="0" applyProtection="0"/>
    <xf numFmtId="4" fontId="38" fillId="84" borderId="70" applyNumberFormat="0" applyProtection="0">
      <alignment horizontal="right" vertical="center"/>
    </xf>
    <xf numFmtId="4" fontId="38" fillId="73" borderId="70" applyNumberFormat="0" applyProtection="0">
      <alignment vertical="center"/>
    </xf>
    <xf numFmtId="4" fontId="38" fillId="0" borderId="70" applyNumberFormat="0" applyProtection="0">
      <alignment horizontal="right" vertical="center"/>
    </xf>
    <xf numFmtId="0" fontId="5" fillId="95" borderId="77" applyNumberFormat="0" applyProtection="0">
      <alignment horizontal="left" vertical="center" indent="1"/>
    </xf>
    <xf numFmtId="4" fontId="65" fillId="96" borderId="70" applyNumberFormat="0" applyProtection="0">
      <alignment horizontal="right" vertical="center"/>
    </xf>
    <xf numFmtId="0" fontId="38" fillId="93" borderId="70" applyNumberFormat="0" applyProtection="0">
      <alignment horizontal="left" vertical="center" indent="1"/>
    </xf>
    <xf numFmtId="4" fontId="38" fillId="74" borderId="70" applyNumberFormat="0" applyProtection="0">
      <alignment horizontal="left" vertical="center" indent="1"/>
    </xf>
    <xf numFmtId="4" fontId="38" fillId="90" borderId="78" applyNumberFormat="0" applyProtection="0">
      <alignment horizontal="left" vertical="center" indent="1"/>
    </xf>
    <xf numFmtId="0" fontId="38" fillId="93" borderId="70" applyNumberFormat="0" applyProtection="0">
      <alignment horizontal="left" vertical="center" indent="1"/>
    </xf>
    <xf numFmtId="0" fontId="5" fillId="75" borderId="77" applyNumberFormat="0" applyProtection="0">
      <alignment horizontal="left" vertical="top" indent="1"/>
    </xf>
    <xf numFmtId="4" fontId="38" fillId="88" borderId="78" applyNumberFormat="0" applyProtection="0">
      <alignment horizontal="left" vertical="center" indent="1"/>
    </xf>
    <xf numFmtId="0" fontId="61" fillId="90" borderId="77" applyNumberFormat="0" applyProtection="0">
      <alignment horizontal="left" vertical="top" indent="1"/>
    </xf>
    <xf numFmtId="0" fontId="46" fillId="75" borderId="77" applyNumberFormat="0" applyProtection="0">
      <alignment horizontal="left" vertical="top" indent="1"/>
    </xf>
    <xf numFmtId="4" fontId="38" fillId="76" borderId="70" applyNumberFormat="0" applyProtection="0">
      <alignment horizontal="right" vertical="center"/>
    </xf>
    <xf numFmtId="0" fontId="38" fillId="88" borderId="70" applyNumberFormat="0" applyProtection="0">
      <alignment horizontal="left" vertical="center" indent="1"/>
    </xf>
    <xf numFmtId="0" fontId="38" fillId="93" borderId="77" applyNumberFormat="0" applyProtection="0">
      <alignment horizontal="left" vertical="top" indent="1"/>
    </xf>
    <xf numFmtId="0" fontId="38" fillId="90" borderId="77" applyNumberFormat="0" applyProtection="0">
      <alignment horizontal="left" vertical="top" indent="1"/>
    </xf>
    <xf numFmtId="0" fontId="38" fillId="92" borderId="70" applyNumberFormat="0" applyProtection="0">
      <alignment horizontal="left" vertical="center" indent="1"/>
    </xf>
    <xf numFmtId="4" fontId="38" fillId="42" borderId="70" applyNumberFormat="0" applyProtection="0">
      <alignment horizontal="left" vertical="center" indent="1"/>
    </xf>
    <xf numFmtId="0" fontId="5" fillId="94" borderId="77" applyNumberFormat="0" applyProtection="0">
      <alignment horizontal="left" vertical="center" indent="1"/>
    </xf>
    <xf numFmtId="4" fontId="38" fillId="85" borderId="70" applyNumberFormat="0" applyProtection="0">
      <alignment horizontal="right" vertical="center"/>
    </xf>
    <xf numFmtId="0" fontId="5" fillId="87" borderId="77" applyNumberFormat="0" applyProtection="0">
      <alignment horizontal="left" vertical="top" indent="1"/>
    </xf>
    <xf numFmtId="0" fontId="38" fillId="93" borderId="77" applyNumberFormat="0" applyProtection="0">
      <alignment horizontal="left" vertical="top" indent="1"/>
    </xf>
    <xf numFmtId="0" fontId="5" fillId="93" borderId="77" applyNumberFormat="0" applyProtection="0">
      <alignment horizontal="left" vertical="center" indent="1"/>
    </xf>
    <xf numFmtId="4" fontId="56" fillId="42" borderId="77" applyNumberFormat="0" applyProtection="0">
      <alignment horizontal="left" vertical="center" indent="1"/>
    </xf>
    <xf numFmtId="4" fontId="38" fillId="80" borderId="70" applyNumberFormat="0" applyProtection="0">
      <alignment horizontal="right" vertical="center"/>
    </xf>
    <xf numFmtId="0" fontId="5" fillId="93" borderId="77" applyNumberFormat="0" applyProtection="0">
      <alignment horizontal="left" vertical="top" indent="1"/>
    </xf>
    <xf numFmtId="4" fontId="38" fillId="86" borderId="78" applyNumberFormat="0" applyProtection="0">
      <alignment horizontal="left" vertical="center" indent="1"/>
    </xf>
    <xf numFmtId="4" fontId="38" fillId="76" borderId="70" applyNumberFormat="0" applyProtection="0">
      <alignment horizontal="right" vertical="center"/>
    </xf>
    <xf numFmtId="4" fontId="38" fillId="0" borderId="70" applyNumberFormat="0" applyProtection="0">
      <alignment horizontal="right" vertical="center"/>
    </xf>
    <xf numFmtId="0" fontId="38" fillId="88" borderId="77" applyNumberFormat="0" applyProtection="0">
      <alignment horizontal="left" vertical="top" indent="1"/>
    </xf>
    <xf numFmtId="0" fontId="61" fillId="90" borderId="77" applyNumberFormat="0" applyProtection="0">
      <alignment horizontal="left" vertical="top" indent="1"/>
    </xf>
    <xf numFmtId="0" fontId="5" fillId="75" borderId="77" applyNumberFormat="0" applyProtection="0">
      <alignment horizontal="left" vertical="center" indent="1"/>
    </xf>
    <xf numFmtId="0" fontId="38" fillId="92" borderId="70" applyNumberFormat="0" applyProtection="0">
      <alignment horizontal="left" vertical="center" indent="1"/>
    </xf>
    <xf numFmtId="4" fontId="38" fillId="82" borderId="70" applyNumberFormat="0" applyProtection="0">
      <alignment horizontal="right" vertical="center"/>
    </xf>
    <xf numFmtId="0" fontId="5" fillId="94" borderId="77" applyNumberFormat="0" applyProtection="0">
      <alignment horizontal="left" vertical="center" indent="1"/>
    </xf>
    <xf numFmtId="0" fontId="5" fillId="94" borderId="77" applyNumberFormat="0" applyProtection="0">
      <alignment horizontal="left" vertical="center" indent="1"/>
    </xf>
    <xf numFmtId="0" fontId="5" fillId="75" borderId="77" applyNumberFormat="0" applyProtection="0">
      <alignment horizontal="left" vertical="top" indent="1"/>
    </xf>
    <xf numFmtId="4" fontId="46" fillId="97" borderId="77" applyNumberFormat="0" applyProtection="0">
      <alignment vertical="center"/>
    </xf>
    <xf numFmtId="0" fontId="5" fillId="95" borderId="77" applyNumberFormat="0" applyProtection="0">
      <alignment horizontal="left" vertical="center" indent="1"/>
    </xf>
    <xf numFmtId="0" fontId="38" fillId="102" borderId="83"/>
    <xf numFmtId="4" fontId="46" fillId="84" borderId="77" applyNumberFormat="0" applyProtection="0">
      <alignment horizontal="right" vertical="center"/>
    </xf>
    <xf numFmtId="4" fontId="38" fillId="85" borderId="70" applyNumberFormat="0" applyProtection="0">
      <alignment horizontal="right" vertical="center"/>
    </xf>
    <xf numFmtId="4" fontId="38" fillId="84" borderId="70" applyNumberFormat="0" applyProtection="0">
      <alignment horizontal="right" vertical="center"/>
    </xf>
    <xf numFmtId="0" fontId="5" fillId="89" borderId="77" applyNumberFormat="0" applyProtection="0">
      <alignment horizontal="left" vertical="top" indent="1"/>
    </xf>
    <xf numFmtId="0" fontId="5" fillId="93" borderId="77" applyNumberFormat="0" applyProtection="0">
      <alignment horizontal="left" vertical="top" indent="1"/>
    </xf>
    <xf numFmtId="4" fontId="46" fillId="83" borderId="77" applyNumberFormat="0" applyProtection="0">
      <alignment horizontal="right" vertical="center"/>
    </xf>
    <xf numFmtId="4" fontId="38" fillId="76" borderId="70" applyNumberFormat="0" applyProtection="0">
      <alignment horizontal="right" vertical="center"/>
    </xf>
    <xf numFmtId="0" fontId="38" fillId="91" borderId="70" applyNumberFormat="0" applyProtection="0">
      <alignment horizontal="left" vertical="center" indent="1"/>
    </xf>
    <xf numFmtId="0" fontId="38" fillId="102" borderId="83"/>
    <xf numFmtId="4" fontId="57" fillId="100" borderId="70" applyNumberFormat="0" applyProtection="0">
      <alignment horizontal="right" vertical="center"/>
    </xf>
    <xf numFmtId="4" fontId="46" fillId="78" borderId="77" applyNumberFormat="0" applyProtection="0">
      <alignment horizontal="right" vertical="center"/>
    </xf>
    <xf numFmtId="0" fontId="38" fillId="93" borderId="70" applyNumberFormat="0" applyProtection="0">
      <alignment horizontal="left" vertical="center" indent="1"/>
    </xf>
    <xf numFmtId="4" fontId="38" fillId="90" borderId="78" applyNumberFormat="0" applyProtection="0">
      <alignment horizontal="left" vertical="center" indent="1"/>
    </xf>
    <xf numFmtId="0" fontId="38" fillId="92" borderId="70" applyNumberFormat="0" applyProtection="0">
      <alignment horizontal="left" vertical="center" indent="1"/>
    </xf>
    <xf numFmtId="4" fontId="38" fillId="85" borderId="70" applyNumberFormat="0" applyProtection="0">
      <alignment horizontal="right" vertical="center"/>
    </xf>
    <xf numFmtId="4" fontId="38" fillId="90" borderId="70" applyNumberFormat="0" applyProtection="0">
      <alignment horizontal="right" vertical="center"/>
    </xf>
    <xf numFmtId="4" fontId="38" fillId="79" borderId="78" applyNumberFormat="0" applyProtection="0">
      <alignment horizontal="right" vertical="center"/>
    </xf>
    <xf numFmtId="4" fontId="38" fillId="74" borderId="70" applyNumberFormat="0" applyProtection="0">
      <alignment horizontal="left" vertical="center" indent="1"/>
    </xf>
    <xf numFmtId="4" fontId="38" fillId="42" borderId="70" applyNumberFormat="0" applyProtection="0">
      <alignment horizontal="left" vertical="center" indent="1"/>
    </xf>
    <xf numFmtId="4" fontId="57" fillId="42" borderId="70" applyNumberFormat="0" applyProtection="0">
      <alignment vertical="center"/>
    </xf>
    <xf numFmtId="4" fontId="38" fillId="81" borderId="70" applyNumberFormat="0" applyProtection="0">
      <alignment horizontal="right" vertical="center"/>
    </xf>
    <xf numFmtId="0" fontId="5" fillId="90" borderId="77" applyNumberFormat="0" applyProtection="0">
      <alignment horizontal="left" vertical="top" indent="1"/>
    </xf>
    <xf numFmtId="0" fontId="5" fillId="87" borderId="77" applyNumberFormat="0" applyProtection="0">
      <alignment horizontal="left" vertical="top" indent="1"/>
    </xf>
    <xf numFmtId="0" fontId="5" fillId="96" borderId="83" applyNumberFormat="0">
      <protection locked="0"/>
    </xf>
    <xf numFmtId="0" fontId="5" fillId="88" borderId="77" applyNumberFormat="0" applyProtection="0">
      <alignment horizontal="left" vertical="top" indent="1"/>
    </xf>
    <xf numFmtId="0" fontId="5" fillId="87" borderId="77" applyNumberFormat="0" applyProtection="0">
      <alignment horizontal="left" vertical="top" indent="1"/>
    </xf>
    <xf numFmtId="0" fontId="5" fillId="88" borderId="77" applyNumberFormat="0" applyProtection="0">
      <alignment horizontal="left" vertical="top" indent="1"/>
    </xf>
    <xf numFmtId="0" fontId="5" fillId="96" borderId="83" applyNumberFormat="0">
      <protection locked="0"/>
    </xf>
    <xf numFmtId="0" fontId="46" fillId="75" borderId="77" applyNumberFormat="0" applyProtection="0">
      <alignment horizontal="left" vertical="top" indent="1"/>
    </xf>
    <xf numFmtId="4" fontId="46" fillId="90" borderId="77" applyNumberFormat="0" applyProtection="0">
      <alignment horizontal="left" vertical="center" indent="1"/>
    </xf>
    <xf numFmtId="4" fontId="56" fillId="73" borderId="77" applyNumberFormat="0" applyProtection="0">
      <alignment horizontal="left" vertical="center" indent="1"/>
    </xf>
    <xf numFmtId="0" fontId="61" fillId="97" borderId="77" applyNumberFormat="0" applyProtection="0">
      <alignment horizontal="left" vertical="top" indent="1"/>
    </xf>
    <xf numFmtId="4" fontId="61" fillId="91" borderId="77" applyNumberFormat="0" applyProtection="0">
      <alignment horizontal="left" vertical="center" indent="1"/>
    </xf>
    <xf numFmtId="4" fontId="57" fillId="100" borderId="70" applyNumberFormat="0" applyProtection="0">
      <alignment horizontal="right" vertical="center"/>
    </xf>
    <xf numFmtId="0" fontId="5" fillId="95" borderId="77" applyNumberFormat="0" applyProtection="0">
      <alignment horizontal="left" vertical="center" indent="1"/>
    </xf>
    <xf numFmtId="0" fontId="5" fillId="95" borderId="77" applyNumberFormat="0" applyProtection="0">
      <alignment horizontal="left" vertical="center" indent="1"/>
    </xf>
    <xf numFmtId="4" fontId="61" fillId="97" borderId="77" applyNumberFormat="0" applyProtection="0">
      <alignment vertical="center"/>
    </xf>
    <xf numFmtId="4" fontId="38" fillId="0" borderId="70" applyNumberFormat="0" applyProtection="0">
      <alignment horizontal="right" vertical="center"/>
    </xf>
    <xf numFmtId="0" fontId="5" fillId="94" borderId="77" applyNumberFormat="0" applyProtection="0">
      <alignment horizontal="left" vertical="top" indent="1"/>
    </xf>
    <xf numFmtId="0" fontId="38" fillId="88" borderId="77" applyNumberFormat="0" applyProtection="0">
      <alignment horizontal="left" vertical="top" indent="1"/>
    </xf>
    <xf numFmtId="0" fontId="38" fillId="88" borderId="70" applyNumberFormat="0" applyProtection="0">
      <alignment horizontal="left" vertical="center" indent="1"/>
    </xf>
    <xf numFmtId="4" fontId="38" fillId="42" borderId="70" applyNumberFormat="0" applyProtection="0">
      <alignment horizontal="left" vertical="center" indent="1"/>
    </xf>
    <xf numFmtId="4" fontId="38" fillId="83" borderId="70" applyNumberFormat="0" applyProtection="0">
      <alignment horizontal="right" vertical="center"/>
    </xf>
    <xf numFmtId="0" fontId="56" fillId="73" borderId="77" applyNumberFormat="0" applyProtection="0">
      <alignment horizontal="left" vertical="top" indent="1"/>
    </xf>
    <xf numFmtId="0" fontId="5" fillId="94" borderId="77" applyNumberFormat="0" applyProtection="0">
      <alignment horizontal="left" vertical="center" indent="1"/>
    </xf>
    <xf numFmtId="4" fontId="38" fillId="85" borderId="70" applyNumberFormat="0" applyProtection="0">
      <alignment horizontal="right" vertical="center"/>
    </xf>
    <xf numFmtId="0" fontId="5" fillId="75" borderId="77" applyNumberFormat="0" applyProtection="0">
      <alignment horizontal="left" vertical="top" indent="1"/>
    </xf>
    <xf numFmtId="4" fontId="46" fillId="85" borderId="77" applyNumberFormat="0" applyProtection="0">
      <alignment horizontal="right" vertical="center"/>
    </xf>
    <xf numFmtId="4" fontId="38" fillId="80" borderId="70" applyNumberFormat="0" applyProtection="0">
      <alignment horizontal="right" vertical="center"/>
    </xf>
    <xf numFmtId="0" fontId="5" fillId="95" borderId="77" applyNumberFormat="0" applyProtection="0">
      <alignment horizontal="left" vertical="top" indent="1"/>
    </xf>
    <xf numFmtId="0" fontId="38" fillId="90" borderId="77" applyNumberFormat="0" applyProtection="0">
      <alignment horizontal="left" vertical="top" indent="1"/>
    </xf>
    <xf numFmtId="4" fontId="38" fillId="80" borderId="70" applyNumberFormat="0" applyProtection="0">
      <alignment horizontal="right" vertical="center"/>
    </xf>
    <xf numFmtId="0" fontId="5" fillId="93" borderId="77" applyNumberFormat="0" applyProtection="0">
      <alignment horizontal="left" vertical="top" indent="1"/>
    </xf>
    <xf numFmtId="0" fontId="5" fillId="75" borderId="77" applyNumberFormat="0" applyProtection="0">
      <alignment horizontal="left" vertical="center" indent="1"/>
    </xf>
    <xf numFmtId="4" fontId="5" fillId="87" borderId="78" applyNumberFormat="0" applyProtection="0">
      <alignment horizontal="left" vertical="center" indent="1"/>
    </xf>
    <xf numFmtId="4" fontId="46" fillId="82" borderId="77" applyNumberFormat="0" applyProtection="0">
      <alignment horizontal="right" vertical="center"/>
    </xf>
    <xf numFmtId="0" fontId="38" fillId="88" borderId="70" applyNumberFormat="0" applyProtection="0">
      <alignment horizontal="left" vertical="center" indent="1"/>
    </xf>
    <xf numFmtId="0" fontId="38" fillId="88" borderId="77" applyNumberFormat="0" applyProtection="0">
      <alignment horizontal="left" vertical="top" indent="1"/>
    </xf>
    <xf numFmtId="0" fontId="38" fillId="91" borderId="70" applyNumberFormat="0" applyProtection="0">
      <alignment horizontal="left" vertical="center" indent="1"/>
    </xf>
    <xf numFmtId="4" fontId="38" fillId="86" borderId="78" applyNumberFormat="0" applyProtection="0">
      <alignment horizontal="left" vertical="center" indent="1"/>
    </xf>
    <xf numFmtId="4" fontId="38" fillId="80" borderId="70" applyNumberFormat="0" applyProtection="0">
      <alignment horizontal="right" vertical="center"/>
    </xf>
    <xf numFmtId="4" fontId="38" fillId="77" borderId="70" applyNumberFormat="0" applyProtection="0">
      <alignment horizontal="right" vertical="center"/>
    </xf>
    <xf numFmtId="4" fontId="38" fillId="73" borderId="70" applyNumberFormat="0" applyProtection="0">
      <alignment vertical="center"/>
    </xf>
    <xf numFmtId="0" fontId="5" fillId="96" borderId="83" applyNumberFormat="0">
      <protection locked="0"/>
    </xf>
    <xf numFmtId="4" fontId="46" fillId="97" borderId="77" applyNumberFormat="0" applyProtection="0">
      <alignment vertical="center"/>
    </xf>
    <xf numFmtId="0" fontId="5" fillId="93" borderId="77" applyNumberFormat="0" applyProtection="0">
      <alignment horizontal="left" vertical="center" indent="1"/>
    </xf>
    <xf numFmtId="0" fontId="5" fillId="90" borderId="77" applyNumberFormat="0" applyProtection="0">
      <alignment horizontal="left" vertical="top" indent="1"/>
    </xf>
    <xf numFmtId="4" fontId="65" fillId="96" borderId="70" applyNumberFormat="0" applyProtection="0">
      <alignment horizontal="right" vertical="center"/>
    </xf>
    <xf numFmtId="4" fontId="38" fillId="79" borderId="78" applyNumberFormat="0" applyProtection="0">
      <alignment horizontal="right" vertical="center"/>
    </xf>
    <xf numFmtId="0" fontId="5" fillId="89" borderId="77" applyNumberFormat="0" applyProtection="0">
      <alignment horizontal="left" vertical="top" indent="1"/>
    </xf>
    <xf numFmtId="0" fontId="38" fillId="87" borderId="77" applyNumberFormat="0" applyProtection="0">
      <alignment horizontal="left" vertical="top" indent="1"/>
    </xf>
    <xf numFmtId="0" fontId="38" fillId="92" borderId="70" applyNumberFormat="0" applyProtection="0">
      <alignment horizontal="left" vertical="center" indent="1"/>
    </xf>
    <xf numFmtId="4" fontId="38" fillId="82" borderId="70" applyNumberFormat="0" applyProtection="0">
      <alignment horizontal="right" vertical="center"/>
    </xf>
    <xf numFmtId="0" fontId="38" fillId="87" borderId="77" applyNumberFormat="0" applyProtection="0">
      <alignment horizontal="left" vertical="top" indent="1"/>
    </xf>
    <xf numFmtId="4" fontId="38" fillId="83" borderId="70" applyNumberFormat="0" applyProtection="0">
      <alignment horizontal="right" vertical="center"/>
    </xf>
    <xf numFmtId="0" fontId="38" fillId="93" borderId="77" applyNumberFormat="0" applyProtection="0">
      <alignment horizontal="left" vertical="top" indent="1"/>
    </xf>
    <xf numFmtId="0" fontId="5" fillId="90" borderId="77" applyNumberFormat="0" applyProtection="0">
      <alignment horizontal="left" vertical="top" indent="1"/>
    </xf>
    <xf numFmtId="0" fontId="5" fillId="87" borderId="77" applyNumberFormat="0" applyProtection="0">
      <alignment horizontal="left" vertical="center" indent="1"/>
    </xf>
    <xf numFmtId="4" fontId="66" fillId="88" borderId="77" applyNumberFormat="0" applyProtection="0">
      <alignment horizontal="right" vertical="center"/>
    </xf>
    <xf numFmtId="4" fontId="38" fillId="77" borderId="70" applyNumberFormat="0" applyProtection="0">
      <alignment horizontal="right" vertical="center"/>
    </xf>
    <xf numFmtId="4" fontId="38" fillId="84" borderId="70" applyNumberFormat="0" applyProtection="0">
      <alignment horizontal="right" vertical="center"/>
    </xf>
    <xf numFmtId="0" fontId="38" fillId="90" borderId="77" applyNumberFormat="0" applyProtection="0">
      <alignment horizontal="left" vertical="top" indent="1"/>
    </xf>
    <xf numFmtId="0" fontId="38" fillId="93" borderId="77" applyNumberFormat="0" applyProtection="0">
      <alignment horizontal="left" vertical="top" indent="1"/>
    </xf>
    <xf numFmtId="0" fontId="38" fillId="91" borderId="70" applyNumberFormat="0" applyProtection="0">
      <alignment horizontal="left" vertical="center" indent="1"/>
    </xf>
    <xf numFmtId="4" fontId="38" fillId="80" borderId="70" applyNumberFormat="0" applyProtection="0">
      <alignment horizontal="right" vertical="center"/>
    </xf>
    <xf numFmtId="4" fontId="38" fillId="76" borderId="70" applyNumberFormat="0" applyProtection="0">
      <alignment horizontal="right" vertical="center"/>
    </xf>
    <xf numFmtId="4" fontId="38" fillId="74" borderId="70" applyNumberFormat="0" applyProtection="0">
      <alignment horizontal="left" vertical="center" indent="1"/>
    </xf>
    <xf numFmtId="0" fontId="5" fillId="94" borderId="77" applyNumberFormat="0" applyProtection="0">
      <alignment horizontal="left" vertical="center" indent="1"/>
    </xf>
    <xf numFmtId="0" fontId="5" fillId="95" borderId="77" applyNumberFormat="0" applyProtection="0">
      <alignment horizontal="left" vertical="top" indent="1"/>
    </xf>
    <xf numFmtId="4" fontId="46" fillId="78" borderId="77" applyNumberFormat="0" applyProtection="0">
      <alignment horizontal="right" vertical="center"/>
    </xf>
    <xf numFmtId="0" fontId="38" fillId="90" borderId="77" applyNumberFormat="0" applyProtection="0">
      <alignment horizontal="left" vertical="top" indent="1"/>
    </xf>
    <xf numFmtId="4" fontId="46" fillId="76" borderId="77" applyNumberFormat="0" applyProtection="0">
      <alignment horizontal="right" vertical="center"/>
    </xf>
    <xf numFmtId="4" fontId="38" fillId="84" borderId="70" applyNumberFormat="0" applyProtection="0">
      <alignment horizontal="right" vertical="center"/>
    </xf>
    <xf numFmtId="4" fontId="46" fillId="97" borderId="77" applyNumberFormat="0" applyProtection="0">
      <alignment horizontal="left" vertical="center" indent="1"/>
    </xf>
    <xf numFmtId="4" fontId="38" fillId="77" borderId="70" applyNumberFormat="0" applyProtection="0">
      <alignment horizontal="right" vertical="center"/>
    </xf>
    <xf numFmtId="0" fontId="61" fillId="97" borderId="77" applyNumberFormat="0" applyProtection="0">
      <alignment horizontal="left" vertical="top" indent="1"/>
    </xf>
    <xf numFmtId="4" fontId="38" fillId="74" borderId="70" applyNumberFormat="0" applyProtection="0">
      <alignment horizontal="left" vertical="center" indent="1"/>
    </xf>
    <xf numFmtId="4" fontId="38" fillId="90" borderId="70" applyNumberFormat="0" applyProtection="0">
      <alignment horizontal="right" vertical="center"/>
    </xf>
    <xf numFmtId="4" fontId="38" fillId="79" borderId="78" applyNumberFormat="0" applyProtection="0">
      <alignment horizontal="right" vertical="center"/>
    </xf>
    <xf numFmtId="4" fontId="46" fillId="84" borderId="77" applyNumberFormat="0" applyProtection="0">
      <alignment horizontal="right" vertical="center"/>
    </xf>
    <xf numFmtId="4" fontId="38" fillId="0" borderId="70" applyNumberFormat="0" applyProtection="0">
      <alignment horizontal="right" vertical="center"/>
    </xf>
    <xf numFmtId="4" fontId="38" fillId="88" borderId="78" applyNumberFormat="0" applyProtection="0">
      <alignment horizontal="left" vertical="center" indent="1"/>
    </xf>
    <xf numFmtId="0" fontId="5" fillId="93" borderId="77" applyNumberFormat="0" applyProtection="0">
      <alignment horizontal="left" vertical="top" indent="1"/>
    </xf>
    <xf numFmtId="0" fontId="38" fillId="93" borderId="70" applyNumberFormat="0" applyProtection="0">
      <alignment horizontal="left" vertical="center" indent="1"/>
    </xf>
    <xf numFmtId="0" fontId="38" fillId="87" borderId="77" applyNumberFormat="0" applyProtection="0">
      <alignment horizontal="left" vertical="top" indent="1"/>
    </xf>
    <xf numFmtId="0" fontId="59" fillId="73" borderId="77" applyNumberFormat="0" applyProtection="0">
      <alignment horizontal="left" vertical="top" indent="1"/>
    </xf>
    <xf numFmtId="4" fontId="38" fillId="42" borderId="70" applyNumberFormat="0" applyProtection="0">
      <alignment horizontal="left" vertical="center" indent="1"/>
    </xf>
    <xf numFmtId="4" fontId="38" fillId="74" borderId="70" applyNumberFormat="0" applyProtection="0">
      <alignment horizontal="left" vertical="center" indent="1"/>
    </xf>
    <xf numFmtId="4" fontId="63" fillId="101" borderId="78" applyNumberFormat="0" applyProtection="0">
      <alignment horizontal="left" vertical="center" indent="1"/>
    </xf>
    <xf numFmtId="0" fontId="5" fillId="94" borderId="77" applyNumberFormat="0" applyProtection="0">
      <alignment horizontal="left" vertical="center" indent="1"/>
    </xf>
    <xf numFmtId="0" fontId="5" fillId="88" borderId="77" applyNumberFormat="0" applyProtection="0">
      <alignment horizontal="left" vertical="top" indent="1"/>
    </xf>
    <xf numFmtId="4" fontId="38" fillId="81" borderId="70" applyNumberFormat="0" applyProtection="0">
      <alignment horizontal="right" vertical="center"/>
    </xf>
    <xf numFmtId="4" fontId="38" fillId="42" borderId="70" applyNumberFormat="0" applyProtection="0">
      <alignment horizontal="left" vertical="center" indent="1"/>
    </xf>
    <xf numFmtId="0" fontId="5" fillId="90" borderId="77" applyNumberFormat="0" applyProtection="0">
      <alignment horizontal="left" vertical="top" indent="1"/>
    </xf>
    <xf numFmtId="0" fontId="38" fillId="87" borderId="77" applyNumberFormat="0" applyProtection="0">
      <alignment horizontal="left" vertical="top" indent="1"/>
    </xf>
    <xf numFmtId="0" fontId="5" fillId="95" borderId="77" applyNumberFormat="0" applyProtection="0">
      <alignment horizontal="left" vertical="center" indent="1"/>
    </xf>
    <xf numFmtId="0" fontId="5" fillId="93" borderId="77" applyNumberFormat="0" applyProtection="0">
      <alignment horizontal="left" vertical="top" indent="1"/>
    </xf>
    <xf numFmtId="0" fontId="61" fillId="97" borderId="77" applyNumberFormat="0" applyProtection="0">
      <alignment horizontal="left" vertical="top" indent="1"/>
    </xf>
    <xf numFmtId="0" fontId="5" fillId="87" borderId="77" applyNumberFormat="0" applyProtection="0">
      <alignment horizontal="left" vertical="top" indent="1"/>
    </xf>
    <xf numFmtId="4" fontId="38" fillId="90" borderId="70" applyNumberFormat="0" applyProtection="0">
      <alignment horizontal="right" vertical="center"/>
    </xf>
    <xf numFmtId="4" fontId="38" fillId="81" borderId="70" applyNumberFormat="0" applyProtection="0">
      <alignment horizontal="right" vertical="center"/>
    </xf>
    <xf numFmtId="0" fontId="46" fillId="97" borderId="77" applyNumberFormat="0" applyProtection="0">
      <alignment horizontal="left" vertical="top" indent="1"/>
    </xf>
    <xf numFmtId="4" fontId="46" fillId="84" borderId="77" applyNumberFormat="0" applyProtection="0">
      <alignment horizontal="right" vertical="center"/>
    </xf>
    <xf numFmtId="4" fontId="38" fillId="84" borderId="70" applyNumberFormat="0" applyProtection="0">
      <alignment horizontal="right" vertical="center"/>
    </xf>
    <xf numFmtId="4" fontId="58" fillId="42" borderId="77" applyNumberFormat="0" applyProtection="0">
      <alignment vertical="center"/>
    </xf>
    <xf numFmtId="4" fontId="38" fillId="74" borderId="70" applyNumberFormat="0" applyProtection="0">
      <alignment horizontal="left" vertical="center" indent="1"/>
    </xf>
    <xf numFmtId="4" fontId="63" fillId="101" borderId="78" applyNumberFormat="0" applyProtection="0">
      <alignment horizontal="left" vertical="center" indent="1"/>
    </xf>
    <xf numFmtId="0" fontId="46" fillId="75" borderId="77" applyNumberFormat="0" applyProtection="0">
      <alignment horizontal="left" vertical="top" indent="1"/>
    </xf>
    <xf numFmtId="4" fontId="46" fillId="97" borderId="77" applyNumberFormat="0" applyProtection="0">
      <alignment horizontal="left" vertical="center" indent="1"/>
    </xf>
    <xf numFmtId="4" fontId="38" fillId="42" borderId="70" applyNumberFormat="0" applyProtection="0">
      <alignment horizontal="left" vertical="center" indent="1"/>
    </xf>
    <xf numFmtId="0" fontId="5" fillId="93" borderId="77" applyNumberFormat="0" applyProtection="0">
      <alignment horizontal="left" vertical="top" indent="1"/>
    </xf>
    <xf numFmtId="4" fontId="38" fillId="74" borderId="70" applyNumberFormat="0" applyProtection="0">
      <alignment horizontal="left" vertical="center" indent="1"/>
    </xf>
    <xf numFmtId="0" fontId="38" fillId="102" borderId="83"/>
    <xf numFmtId="4" fontId="58" fillId="73" borderId="77" applyNumberFormat="0" applyProtection="0">
      <alignment vertical="center"/>
    </xf>
    <xf numFmtId="4" fontId="38" fillId="90" borderId="78" applyNumberFormat="0" applyProtection="0">
      <alignment horizontal="left" vertical="center" indent="1"/>
    </xf>
    <xf numFmtId="4" fontId="38" fillId="0" borderId="70" applyNumberFormat="0" applyProtection="0">
      <alignment horizontal="right" vertical="center"/>
    </xf>
    <xf numFmtId="4" fontId="38" fillId="85" borderId="70" applyNumberFormat="0" applyProtection="0">
      <alignment horizontal="right" vertical="center"/>
    </xf>
    <xf numFmtId="0" fontId="38" fillId="91" borderId="70" applyNumberFormat="0" applyProtection="0">
      <alignment horizontal="left" vertical="center" indent="1"/>
    </xf>
    <xf numFmtId="0" fontId="5" fillId="88" borderId="77" applyNumberFormat="0" applyProtection="0">
      <alignment horizontal="left" vertical="top" indent="1"/>
    </xf>
    <xf numFmtId="4" fontId="38" fillId="81" borderId="70" applyNumberFormat="0" applyProtection="0">
      <alignment horizontal="right" vertical="center"/>
    </xf>
    <xf numFmtId="0" fontId="46" fillId="98" borderId="77" applyNumberFormat="0" applyProtection="0">
      <alignment horizontal="left" vertical="top" indent="1"/>
    </xf>
    <xf numFmtId="4" fontId="38" fillId="77" borderId="70" applyNumberFormat="0" applyProtection="0">
      <alignment horizontal="right" vertical="center"/>
    </xf>
    <xf numFmtId="4" fontId="38" fillId="85" borderId="70" applyNumberFormat="0" applyProtection="0">
      <alignment horizontal="right" vertical="center"/>
    </xf>
    <xf numFmtId="0" fontId="38" fillId="93" borderId="70" applyNumberFormat="0" applyProtection="0">
      <alignment horizontal="left" vertical="center" indent="1"/>
    </xf>
    <xf numFmtId="4" fontId="38" fillId="90" borderId="78" applyNumberFormat="0" applyProtection="0">
      <alignment horizontal="left" vertical="center" indent="1"/>
    </xf>
    <xf numFmtId="0" fontId="5" fillId="89" borderId="77" applyNumberFormat="0" applyProtection="0">
      <alignment horizontal="left" vertical="center" indent="1"/>
    </xf>
    <xf numFmtId="4" fontId="61" fillId="97" borderId="77" applyNumberFormat="0" applyProtection="0">
      <alignment vertical="center"/>
    </xf>
    <xf numFmtId="0" fontId="5" fillId="87" borderId="77" applyNumberFormat="0" applyProtection="0">
      <alignment horizontal="left" vertical="top" indent="1"/>
    </xf>
    <xf numFmtId="0" fontId="5" fillId="94" borderId="77" applyNumberFormat="0" applyProtection="0">
      <alignment horizontal="left" vertical="top" indent="1"/>
    </xf>
    <xf numFmtId="0" fontId="44" fillId="66" borderId="70" applyNumberFormat="0" applyAlignment="0" applyProtection="0"/>
    <xf numFmtId="4" fontId="58" fillId="73" borderId="77" applyNumberFormat="0" applyProtection="0">
      <alignment vertical="center"/>
    </xf>
    <xf numFmtId="4" fontId="61" fillId="91" borderId="77" applyNumberFormat="0" applyProtection="0">
      <alignment horizontal="left" vertical="center" indent="1"/>
    </xf>
    <xf numFmtId="0" fontId="59" fillId="73" borderId="77" applyNumberFormat="0" applyProtection="0">
      <alignment horizontal="left" vertical="top" indent="1"/>
    </xf>
    <xf numFmtId="0" fontId="5" fillId="93" borderId="77" applyNumberFormat="0" applyProtection="0">
      <alignment horizontal="left" vertical="top" indent="1"/>
    </xf>
    <xf numFmtId="0" fontId="38" fillId="87" borderId="77" applyNumberFormat="0" applyProtection="0">
      <alignment horizontal="left" vertical="top" indent="1"/>
    </xf>
    <xf numFmtId="0" fontId="5" fillId="96" borderId="83" applyNumberFormat="0">
      <protection locked="0"/>
    </xf>
    <xf numFmtId="4" fontId="65" fillId="96" borderId="70" applyNumberFormat="0" applyProtection="0">
      <alignment horizontal="right" vertical="center"/>
    </xf>
    <xf numFmtId="4" fontId="38" fillId="82" borderId="70" applyNumberFormat="0" applyProtection="0">
      <alignment horizontal="right" vertical="center"/>
    </xf>
    <xf numFmtId="4" fontId="61" fillId="91" borderId="77" applyNumberFormat="0" applyProtection="0">
      <alignment horizontal="left" vertical="center" indent="1"/>
    </xf>
    <xf numFmtId="0" fontId="5" fillId="87" borderId="77" applyNumberFormat="0" applyProtection="0">
      <alignment horizontal="left" vertical="top" indent="1"/>
    </xf>
    <xf numFmtId="0" fontId="5" fillId="93" borderId="77" applyNumberFormat="0" applyProtection="0">
      <alignment horizontal="left" vertical="top" indent="1"/>
    </xf>
    <xf numFmtId="0" fontId="5" fillId="87" borderId="77" applyNumberFormat="0" applyProtection="0">
      <alignment horizontal="left" vertical="center" indent="1"/>
    </xf>
    <xf numFmtId="0" fontId="61" fillId="90" borderId="77" applyNumberFormat="0" applyProtection="0">
      <alignment horizontal="left" vertical="top" indent="1"/>
    </xf>
    <xf numFmtId="4" fontId="56" fillId="73" borderId="77" applyNumberFormat="0" applyProtection="0">
      <alignment vertical="center"/>
    </xf>
    <xf numFmtId="4" fontId="38" fillId="85" borderId="70" applyNumberFormat="0" applyProtection="0">
      <alignment horizontal="right" vertical="center"/>
    </xf>
    <xf numFmtId="4" fontId="38" fillId="85" borderId="70" applyNumberFormat="0" applyProtection="0">
      <alignment horizontal="right" vertical="center"/>
    </xf>
    <xf numFmtId="0" fontId="5" fillId="96" borderId="83" applyNumberFormat="0">
      <protection locked="0"/>
    </xf>
    <xf numFmtId="4" fontId="38" fillId="85" borderId="70" applyNumberFormat="0" applyProtection="0">
      <alignment horizontal="right" vertical="center"/>
    </xf>
    <xf numFmtId="0" fontId="5" fillId="89" borderId="77" applyNumberFormat="0" applyProtection="0">
      <alignment horizontal="left" vertical="top" indent="1"/>
    </xf>
    <xf numFmtId="0" fontId="5" fillId="96" borderId="83" applyNumberFormat="0">
      <protection locked="0"/>
    </xf>
    <xf numFmtId="4" fontId="38" fillId="84" borderId="70" applyNumberFormat="0" applyProtection="0">
      <alignment horizontal="right" vertical="center"/>
    </xf>
    <xf numFmtId="4" fontId="38" fillId="81" borderId="70" applyNumberFormat="0" applyProtection="0">
      <alignment horizontal="right" vertical="center"/>
    </xf>
    <xf numFmtId="0" fontId="5" fillId="95" borderId="77" applyNumberFormat="0" applyProtection="0">
      <alignment horizontal="left" vertical="top" indent="1"/>
    </xf>
    <xf numFmtId="4" fontId="38" fillId="74" borderId="70" applyNumberFormat="0" applyProtection="0">
      <alignment horizontal="left" vertical="center" indent="1"/>
    </xf>
    <xf numFmtId="0" fontId="5" fillId="75" borderId="77" applyNumberFormat="0" applyProtection="0">
      <alignment horizontal="left" vertical="top" indent="1"/>
    </xf>
    <xf numFmtId="4" fontId="5" fillId="87" borderId="78" applyNumberFormat="0" applyProtection="0">
      <alignment horizontal="left" vertical="center" indent="1"/>
    </xf>
    <xf numFmtId="0" fontId="5" fillId="90" borderId="77" applyNumberFormat="0" applyProtection="0">
      <alignment horizontal="left" vertical="top" indent="1"/>
    </xf>
    <xf numFmtId="4" fontId="38" fillId="83" borderId="70" applyNumberFormat="0" applyProtection="0">
      <alignment horizontal="right" vertical="center"/>
    </xf>
    <xf numFmtId="4" fontId="5" fillId="87" borderId="78" applyNumberFormat="0" applyProtection="0">
      <alignment horizontal="left" vertical="center" indent="1"/>
    </xf>
    <xf numFmtId="0" fontId="59" fillId="73" borderId="77" applyNumberFormat="0" applyProtection="0">
      <alignment horizontal="left" vertical="top" indent="1"/>
    </xf>
    <xf numFmtId="0" fontId="38" fillId="91" borderId="70" applyNumberFormat="0" applyProtection="0">
      <alignment horizontal="left" vertical="center" indent="1"/>
    </xf>
    <xf numFmtId="4" fontId="38" fillId="90" borderId="70" applyNumberFormat="0" applyProtection="0">
      <alignment horizontal="right" vertical="center"/>
    </xf>
    <xf numFmtId="4" fontId="38" fillId="42" borderId="70" applyNumberFormat="0" applyProtection="0">
      <alignment horizontal="left" vertical="center" indent="1"/>
    </xf>
    <xf numFmtId="4" fontId="38" fillId="74" borderId="70" applyNumberFormat="0" applyProtection="0">
      <alignment horizontal="left" vertical="center" indent="1"/>
    </xf>
    <xf numFmtId="0" fontId="5" fillId="94" borderId="77" applyNumberFormat="0" applyProtection="0">
      <alignment horizontal="left" vertical="top" indent="1"/>
    </xf>
    <xf numFmtId="0" fontId="5" fillId="94" borderId="77" applyNumberFormat="0" applyProtection="0">
      <alignment horizontal="left" vertical="center" indent="1"/>
    </xf>
    <xf numFmtId="4" fontId="38" fillId="77" borderId="70" applyNumberFormat="0" applyProtection="0">
      <alignment horizontal="right" vertical="center"/>
    </xf>
    <xf numFmtId="4" fontId="5" fillId="87" borderId="78" applyNumberFormat="0" applyProtection="0">
      <alignment horizontal="left" vertical="center" indent="1"/>
    </xf>
    <xf numFmtId="4" fontId="38" fillId="83" borderId="70" applyNumberFormat="0" applyProtection="0">
      <alignment horizontal="right" vertical="center"/>
    </xf>
    <xf numFmtId="4" fontId="38" fillId="76" borderId="70" applyNumberFormat="0" applyProtection="0">
      <alignment horizontal="right" vertical="center"/>
    </xf>
    <xf numFmtId="0" fontId="5" fillId="75" borderId="77" applyNumberFormat="0" applyProtection="0">
      <alignment horizontal="left" vertical="top" indent="1"/>
    </xf>
    <xf numFmtId="4" fontId="38" fillId="81" borderId="70" applyNumberFormat="0" applyProtection="0">
      <alignment horizontal="right" vertical="center"/>
    </xf>
    <xf numFmtId="4" fontId="38" fillId="79" borderId="78" applyNumberFormat="0" applyProtection="0">
      <alignment horizontal="right" vertical="center"/>
    </xf>
    <xf numFmtId="0" fontId="46" fillId="90" borderId="77" applyNumberFormat="0" applyProtection="0">
      <alignment horizontal="left" vertical="top" indent="1"/>
    </xf>
    <xf numFmtId="4" fontId="62" fillId="98" borderId="77" applyNumberFormat="0" applyProtection="0">
      <alignment vertical="center"/>
    </xf>
    <xf numFmtId="4" fontId="46" fillId="90" borderId="77" applyNumberFormat="0" applyProtection="0">
      <alignment horizontal="left" vertical="center" indent="1"/>
    </xf>
    <xf numFmtId="4" fontId="38" fillId="90" borderId="78" applyNumberFormat="0" applyProtection="0">
      <alignment horizontal="left" vertical="center" indent="1"/>
    </xf>
    <xf numFmtId="4" fontId="38" fillId="0" borderId="70" applyNumberFormat="0" applyProtection="0">
      <alignment horizontal="right" vertical="center"/>
    </xf>
    <xf numFmtId="4" fontId="38" fillId="73" borderId="70" applyNumberFormat="0" applyProtection="0">
      <alignment vertical="center"/>
    </xf>
    <xf numFmtId="4" fontId="46" fillId="98" borderId="77" applyNumberFormat="0" applyProtection="0">
      <alignment vertical="center"/>
    </xf>
    <xf numFmtId="0" fontId="55" fillId="66" borderId="76" applyNumberFormat="0" applyAlignment="0" applyProtection="0"/>
    <xf numFmtId="4" fontId="38" fillId="83" borderId="70" applyNumberFormat="0" applyProtection="0">
      <alignment horizontal="right" vertical="center"/>
    </xf>
    <xf numFmtId="4" fontId="38" fillId="74" borderId="70" applyNumberFormat="0" applyProtection="0">
      <alignment horizontal="left" vertical="center" indent="1"/>
    </xf>
    <xf numFmtId="4" fontId="46" fillId="81" borderId="77" applyNumberFormat="0" applyProtection="0">
      <alignment horizontal="right" vertical="center"/>
    </xf>
    <xf numFmtId="4" fontId="38" fillId="90" borderId="70" applyNumberFormat="0" applyProtection="0">
      <alignment horizontal="right" vertical="center"/>
    </xf>
    <xf numFmtId="0" fontId="53" fillId="63" borderId="70" applyNumberFormat="0" applyAlignment="0" applyProtection="0"/>
    <xf numFmtId="4" fontId="38" fillId="81" borderId="70" applyNumberFormat="0" applyProtection="0">
      <alignment horizontal="right" vertical="center"/>
    </xf>
    <xf numFmtId="4" fontId="38" fillId="81" borderId="70" applyNumberFormat="0" applyProtection="0">
      <alignment horizontal="right" vertical="center"/>
    </xf>
    <xf numFmtId="4" fontId="38" fillId="90" borderId="78" applyNumberFormat="0" applyProtection="0">
      <alignment horizontal="left" vertical="center" indent="1"/>
    </xf>
    <xf numFmtId="0" fontId="38" fillId="88" borderId="77" applyNumberFormat="0" applyProtection="0">
      <alignment horizontal="left" vertical="top" indent="1"/>
    </xf>
    <xf numFmtId="0" fontId="38" fillId="102" borderId="83"/>
    <xf numFmtId="0" fontId="38" fillId="92" borderId="70" applyNumberFormat="0" applyProtection="0">
      <alignment horizontal="left" vertical="center" indent="1"/>
    </xf>
    <xf numFmtId="4" fontId="56" fillId="73" borderId="77" applyNumberFormat="0" applyProtection="0">
      <alignment horizontal="left" vertical="center" indent="1"/>
    </xf>
    <xf numFmtId="4" fontId="38" fillId="90" borderId="78" applyNumberFormat="0" applyProtection="0">
      <alignment horizontal="left" vertical="center" indent="1"/>
    </xf>
    <xf numFmtId="4" fontId="63" fillId="101" borderId="78" applyNumberFormat="0" applyProtection="0">
      <alignment horizontal="left" vertical="center" indent="1"/>
    </xf>
    <xf numFmtId="0" fontId="5" fillId="95" borderId="77" applyNumberFormat="0" applyProtection="0">
      <alignment horizontal="left" vertical="center" indent="1"/>
    </xf>
    <xf numFmtId="4" fontId="38" fillId="74" borderId="70" applyNumberFormat="0" applyProtection="0">
      <alignment horizontal="left" vertical="center" indent="1"/>
    </xf>
    <xf numFmtId="0" fontId="5" fillId="75" borderId="77" applyNumberFormat="0" applyProtection="0">
      <alignment horizontal="left" vertical="center" indent="1"/>
    </xf>
    <xf numFmtId="0" fontId="55" fillId="66" borderId="76" applyNumberFormat="0" applyAlignment="0" applyProtection="0"/>
    <xf numFmtId="4" fontId="38" fillId="90" borderId="78" applyNumberFormat="0" applyProtection="0">
      <alignment horizontal="left" vertical="center" indent="1"/>
    </xf>
    <xf numFmtId="0" fontId="5" fillId="96" borderId="83" applyNumberFormat="0">
      <protection locked="0"/>
    </xf>
    <xf numFmtId="4" fontId="61" fillId="97" borderId="77" applyNumberFormat="0" applyProtection="0">
      <alignment vertical="center"/>
    </xf>
    <xf numFmtId="0" fontId="53" fillId="63" borderId="70" applyNumberFormat="0" applyAlignment="0" applyProtection="0"/>
    <xf numFmtId="0" fontId="61" fillId="90" borderId="77" applyNumberFormat="0" applyProtection="0">
      <alignment horizontal="left" vertical="top" indent="1"/>
    </xf>
    <xf numFmtId="0" fontId="56" fillId="42" borderId="77" applyNumberFormat="0" applyProtection="0">
      <alignment horizontal="left" vertical="top" indent="1"/>
    </xf>
    <xf numFmtId="0" fontId="38" fillId="93" borderId="70" applyNumberFormat="0" applyProtection="0">
      <alignment horizontal="left" vertical="center" indent="1"/>
    </xf>
    <xf numFmtId="4" fontId="38" fillId="76" borderId="70" applyNumberFormat="0" applyProtection="0">
      <alignment horizontal="right" vertical="center"/>
    </xf>
    <xf numFmtId="0" fontId="5" fillId="94" borderId="77" applyNumberFormat="0" applyProtection="0">
      <alignment horizontal="left" vertical="center" indent="1"/>
    </xf>
    <xf numFmtId="0" fontId="5" fillId="90" borderId="77" applyNumberFormat="0" applyProtection="0">
      <alignment horizontal="left" vertical="center" indent="1"/>
    </xf>
    <xf numFmtId="0" fontId="5" fillId="90" borderId="77" applyNumberFormat="0" applyProtection="0">
      <alignment horizontal="left" vertical="top" indent="1"/>
    </xf>
    <xf numFmtId="4" fontId="38" fillId="83" borderId="70" applyNumberFormat="0" applyProtection="0">
      <alignment horizontal="right" vertical="center"/>
    </xf>
    <xf numFmtId="4" fontId="38" fillId="82" borderId="70" applyNumberFormat="0" applyProtection="0">
      <alignment horizontal="right" vertical="center"/>
    </xf>
    <xf numFmtId="4" fontId="62" fillId="88" borderId="77" applyNumberFormat="0" applyProtection="0">
      <alignment horizontal="right" vertical="center"/>
    </xf>
    <xf numFmtId="0" fontId="61" fillId="90" borderId="77" applyNumberFormat="0" applyProtection="0">
      <alignment horizontal="left" vertical="top" indent="1"/>
    </xf>
    <xf numFmtId="4" fontId="38" fillId="42" borderId="70" applyNumberFormat="0" applyProtection="0">
      <alignment horizontal="left" vertical="center" indent="1"/>
    </xf>
    <xf numFmtId="0" fontId="38" fillId="92" borderId="70" applyNumberFormat="0" applyProtection="0">
      <alignment horizontal="left" vertical="center" indent="1"/>
    </xf>
    <xf numFmtId="0" fontId="5" fillId="95" borderId="77" applyNumberFormat="0" applyProtection="0">
      <alignment horizontal="left" vertical="top" indent="1"/>
    </xf>
    <xf numFmtId="0" fontId="38" fillId="62" borderId="70" applyNumberFormat="0" applyFont="0" applyAlignment="0" applyProtection="0"/>
    <xf numFmtId="4" fontId="57" fillId="100" borderId="70" applyNumberFormat="0" applyProtection="0">
      <alignment horizontal="right" vertical="center"/>
    </xf>
    <xf numFmtId="0" fontId="5" fillId="88" borderId="77" applyNumberFormat="0" applyProtection="0">
      <alignment horizontal="left" vertical="top" indent="1"/>
    </xf>
    <xf numFmtId="0" fontId="46" fillId="98" borderId="77" applyNumberFormat="0" applyProtection="0">
      <alignment horizontal="left" vertical="top" indent="1"/>
    </xf>
    <xf numFmtId="0" fontId="38" fillId="93" borderId="77" applyNumberFormat="0" applyProtection="0">
      <alignment horizontal="left" vertical="top" indent="1"/>
    </xf>
    <xf numFmtId="4" fontId="38" fillId="73" borderId="70" applyNumberFormat="0" applyProtection="0">
      <alignment vertical="center"/>
    </xf>
    <xf numFmtId="4" fontId="46" fillId="90" borderId="77" applyNumberFormat="0" applyProtection="0">
      <alignment horizontal="left" vertical="center" indent="1"/>
    </xf>
    <xf numFmtId="4" fontId="46" fillId="78" borderId="77" applyNumberFormat="0" applyProtection="0">
      <alignment horizontal="right" vertical="center"/>
    </xf>
    <xf numFmtId="4" fontId="38" fillId="80" borderId="70" applyNumberFormat="0" applyProtection="0">
      <alignment horizontal="right" vertical="center"/>
    </xf>
    <xf numFmtId="4" fontId="38" fillId="74" borderId="70" applyNumberFormat="0" applyProtection="0">
      <alignment horizontal="left" vertical="center" indent="1"/>
    </xf>
    <xf numFmtId="4" fontId="38" fillId="82" borderId="70" applyNumberFormat="0" applyProtection="0">
      <alignment horizontal="right" vertical="center"/>
    </xf>
    <xf numFmtId="4" fontId="46" fillId="81" borderId="77" applyNumberFormat="0" applyProtection="0">
      <alignment horizontal="right" vertical="center"/>
    </xf>
    <xf numFmtId="4" fontId="5" fillId="87" borderId="78" applyNumberFormat="0" applyProtection="0">
      <alignment horizontal="left" vertical="center" indent="1"/>
    </xf>
    <xf numFmtId="0" fontId="38" fillId="90" borderId="77" applyNumberFormat="0" applyProtection="0">
      <alignment horizontal="left" vertical="top" indent="1"/>
    </xf>
    <xf numFmtId="0" fontId="38" fillId="87" borderId="77" applyNumberFormat="0" applyProtection="0">
      <alignment horizontal="left" vertical="top" indent="1"/>
    </xf>
    <xf numFmtId="4" fontId="38" fillId="76" borderId="70" applyNumberFormat="0" applyProtection="0">
      <alignment horizontal="right" vertical="center"/>
    </xf>
    <xf numFmtId="0" fontId="38" fillId="62" borderId="70" applyNumberFormat="0" applyFont="0" applyAlignment="0" applyProtection="0"/>
    <xf numFmtId="0" fontId="5" fillId="88" borderId="77" applyNumberFormat="0" applyProtection="0">
      <alignment horizontal="left" vertical="top" indent="1"/>
    </xf>
    <xf numFmtId="0" fontId="5" fillId="95" borderId="77" applyNumberFormat="0" applyProtection="0">
      <alignment horizontal="left" vertical="top" indent="1"/>
    </xf>
    <xf numFmtId="4" fontId="38" fillId="86" borderId="78" applyNumberFormat="0" applyProtection="0">
      <alignment horizontal="left" vertical="center" indent="1"/>
    </xf>
    <xf numFmtId="0" fontId="38" fillId="93" borderId="77" applyNumberFormat="0" applyProtection="0">
      <alignment horizontal="left" vertical="top" indent="1"/>
    </xf>
    <xf numFmtId="0" fontId="38" fillId="62" borderId="70" applyNumberFormat="0" applyFont="0" applyAlignment="0" applyProtection="0"/>
    <xf numFmtId="4" fontId="38" fillId="88" borderId="78" applyNumberFormat="0" applyProtection="0">
      <alignment horizontal="left" vertical="center" indent="1"/>
    </xf>
    <xf numFmtId="0" fontId="38" fillId="93" borderId="70" applyNumberFormat="0" applyProtection="0">
      <alignment horizontal="left" vertical="center" indent="1"/>
    </xf>
    <xf numFmtId="4" fontId="38" fillId="84" borderId="70" applyNumberFormat="0" applyProtection="0">
      <alignment horizontal="right" vertical="center"/>
    </xf>
    <xf numFmtId="4" fontId="38" fillId="88" borderId="78" applyNumberFormat="0" applyProtection="0">
      <alignment horizontal="left" vertical="center" indent="1"/>
    </xf>
    <xf numFmtId="0" fontId="38" fillId="102" borderId="83"/>
    <xf numFmtId="0" fontId="38" fillId="102" borderId="83"/>
    <xf numFmtId="0" fontId="5" fillId="89" borderId="77" applyNumberFormat="0" applyProtection="0">
      <alignment horizontal="left" vertical="top" indent="1"/>
    </xf>
    <xf numFmtId="0" fontId="5" fillId="88" borderId="77" applyNumberFormat="0" applyProtection="0">
      <alignment horizontal="left" vertical="top" indent="1"/>
    </xf>
    <xf numFmtId="4" fontId="38" fillId="0" borderId="70" applyNumberFormat="0" applyProtection="0">
      <alignment horizontal="right" vertical="center"/>
    </xf>
    <xf numFmtId="4" fontId="38" fillId="82" borderId="70" applyNumberFormat="0" applyProtection="0">
      <alignment horizontal="right" vertical="center"/>
    </xf>
    <xf numFmtId="4" fontId="61" fillId="97" borderId="77" applyNumberFormat="0" applyProtection="0">
      <alignment vertical="center"/>
    </xf>
    <xf numFmtId="0" fontId="5" fillId="89" borderId="77" applyNumberFormat="0" applyProtection="0">
      <alignment horizontal="left" vertical="center" indent="1"/>
    </xf>
    <xf numFmtId="0" fontId="61" fillId="97" borderId="77" applyNumberFormat="0" applyProtection="0">
      <alignment horizontal="left" vertical="top" indent="1"/>
    </xf>
    <xf numFmtId="0" fontId="38" fillId="91" borderId="70" applyNumberFormat="0" applyProtection="0">
      <alignment horizontal="left" vertical="center" indent="1"/>
    </xf>
    <xf numFmtId="4" fontId="38" fillId="77" borderId="70" applyNumberFormat="0" applyProtection="0">
      <alignment horizontal="right" vertical="center"/>
    </xf>
    <xf numFmtId="0" fontId="38" fillId="62" borderId="70" applyNumberFormat="0" applyFont="0" applyAlignment="0" applyProtection="0"/>
    <xf numFmtId="4" fontId="38" fillId="83" borderId="70" applyNumberFormat="0" applyProtection="0">
      <alignment horizontal="right" vertical="center"/>
    </xf>
    <xf numFmtId="0" fontId="5" fillId="75" borderId="77" applyNumberFormat="0" applyProtection="0">
      <alignment horizontal="left" vertical="center" indent="1"/>
    </xf>
    <xf numFmtId="0" fontId="5" fillId="89" borderId="77" applyNumberFormat="0" applyProtection="0">
      <alignment horizontal="left" vertical="top" indent="1"/>
    </xf>
    <xf numFmtId="0" fontId="38" fillId="62" borderId="70" applyNumberFormat="0" applyFont="0" applyAlignment="0" applyProtection="0"/>
    <xf numFmtId="4" fontId="38" fillId="90" borderId="78" applyNumberFormat="0" applyProtection="0">
      <alignment horizontal="left" vertical="center" indent="1"/>
    </xf>
    <xf numFmtId="0" fontId="38" fillId="92" borderId="70" applyNumberFormat="0" applyProtection="0">
      <alignment horizontal="left" vertical="center" indent="1"/>
    </xf>
    <xf numFmtId="0" fontId="38" fillId="88" borderId="77" applyNumberFormat="0" applyProtection="0">
      <alignment horizontal="left" vertical="top" indent="1"/>
    </xf>
    <xf numFmtId="4" fontId="38" fillId="86" borderId="78" applyNumberFormat="0" applyProtection="0">
      <alignment horizontal="left" vertical="center" indent="1"/>
    </xf>
    <xf numFmtId="0" fontId="38" fillId="62" borderId="70" applyNumberFormat="0" applyFont="0" applyAlignment="0" applyProtection="0"/>
    <xf numFmtId="0" fontId="59" fillId="73" borderId="77" applyNumberFormat="0" applyProtection="0">
      <alignment horizontal="left" vertical="top" indent="1"/>
    </xf>
    <xf numFmtId="0" fontId="38" fillId="90" borderId="77" applyNumberFormat="0" applyProtection="0">
      <alignment horizontal="left" vertical="top" indent="1"/>
    </xf>
    <xf numFmtId="0" fontId="5" fillId="75" borderId="77" applyNumberFormat="0" applyProtection="0">
      <alignment horizontal="left" vertical="center" indent="1"/>
    </xf>
    <xf numFmtId="0" fontId="38" fillId="88" borderId="77" applyNumberFormat="0" applyProtection="0">
      <alignment horizontal="left" vertical="top" indent="1"/>
    </xf>
    <xf numFmtId="0" fontId="38" fillId="93" borderId="70" applyNumberFormat="0" applyProtection="0">
      <alignment horizontal="left" vertical="center" indent="1"/>
    </xf>
    <xf numFmtId="4" fontId="38" fillId="85" borderId="70" applyNumberFormat="0" applyProtection="0">
      <alignment horizontal="right" vertical="center"/>
    </xf>
    <xf numFmtId="4" fontId="46" fillId="82" borderId="77" applyNumberFormat="0" applyProtection="0">
      <alignment horizontal="right" vertical="center"/>
    </xf>
    <xf numFmtId="4" fontId="57" fillId="42" borderId="70" applyNumberFormat="0" applyProtection="0">
      <alignment vertical="center"/>
    </xf>
    <xf numFmtId="0" fontId="61" fillId="90" borderId="77" applyNumberFormat="0" applyProtection="0">
      <alignment horizontal="left" vertical="top" indent="1"/>
    </xf>
    <xf numFmtId="4" fontId="38" fillId="81" borderId="70" applyNumberFormat="0" applyProtection="0">
      <alignment horizontal="right" vertical="center"/>
    </xf>
    <xf numFmtId="0" fontId="38" fillId="91" borderId="70" applyNumberFormat="0" applyProtection="0">
      <alignment horizontal="left" vertical="center" indent="1"/>
    </xf>
    <xf numFmtId="0" fontId="5" fillId="93" borderId="77" applyNumberFormat="0" applyProtection="0">
      <alignment horizontal="left" vertical="center" indent="1"/>
    </xf>
    <xf numFmtId="4" fontId="38" fillId="80" borderId="70" applyNumberFormat="0" applyProtection="0">
      <alignment horizontal="right" vertical="center"/>
    </xf>
    <xf numFmtId="0" fontId="38" fillId="93" borderId="77" applyNumberFormat="0" applyProtection="0">
      <alignment horizontal="left" vertical="top" indent="1"/>
    </xf>
    <xf numFmtId="4" fontId="57" fillId="98" borderId="83" applyNumberFormat="0" applyProtection="0">
      <alignment vertical="center"/>
    </xf>
    <xf numFmtId="0" fontId="61" fillId="97" borderId="77" applyNumberFormat="0" applyProtection="0">
      <alignment horizontal="left" vertical="top" indent="1"/>
    </xf>
    <xf numFmtId="4" fontId="38" fillId="82" borderId="70" applyNumberFormat="0" applyProtection="0">
      <alignment horizontal="right" vertical="center"/>
    </xf>
    <xf numFmtId="4" fontId="38" fillId="82" borderId="70" applyNumberFormat="0" applyProtection="0">
      <alignment horizontal="right" vertical="center"/>
    </xf>
    <xf numFmtId="4" fontId="38" fillId="81" borderId="70" applyNumberFormat="0" applyProtection="0">
      <alignment horizontal="right" vertical="center"/>
    </xf>
    <xf numFmtId="4" fontId="38" fillId="74" borderId="70" applyNumberFormat="0" applyProtection="0">
      <alignment horizontal="left" vertical="center" indent="1"/>
    </xf>
    <xf numFmtId="0" fontId="5" fillId="87" borderId="77" applyNumberFormat="0" applyProtection="0">
      <alignment horizontal="left" vertical="top" indent="1"/>
    </xf>
    <xf numFmtId="0" fontId="5" fillId="87" borderId="77" applyNumberFormat="0" applyProtection="0">
      <alignment horizontal="left" vertical="center" indent="1"/>
    </xf>
    <xf numFmtId="4" fontId="62" fillId="88" borderId="77" applyNumberFormat="0" applyProtection="0">
      <alignment horizontal="right" vertical="center"/>
    </xf>
    <xf numFmtId="4" fontId="61" fillId="91" borderId="77" applyNumberFormat="0" applyProtection="0">
      <alignment horizontal="left" vertical="center" indent="1"/>
    </xf>
    <xf numFmtId="4" fontId="57" fillId="98" borderId="83" applyNumberFormat="0" applyProtection="0">
      <alignment vertical="center"/>
    </xf>
    <xf numFmtId="4" fontId="57" fillId="98" borderId="83" applyNumberFormat="0" applyProtection="0">
      <alignment vertical="center"/>
    </xf>
    <xf numFmtId="4" fontId="38" fillId="0" borderId="70" applyNumberFormat="0" applyProtection="0">
      <alignment horizontal="right" vertical="center"/>
    </xf>
    <xf numFmtId="0" fontId="61" fillId="97" borderId="77" applyNumberFormat="0" applyProtection="0">
      <alignment horizontal="left" vertical="top" indent="1"/>
    </xf>
    <xf numFmtId="4" fontId="38" fillId="76" borderId="70" applyNumberFormat="0" applyProtection="0">
      <alignment horizontal="right" vertical="center"/>
    </xf>
    <xf numFmtId="4" fontId="38" fillId="79" borderId="78" applyNumberFormat="0" applyProtection="0">
      <alignment horizontal="right" vertical="center"/>
    </xf>
    <xf numFmtId="0" fontId="38" fillId="93" borderId="70" applyNumberFormat="0" applyProtection="0">
      <alignment horizontal="left" vertical="center" indent="1"/>
    </xf>
    <xf numFmtId="4" fontId="38" fillId="77" borderId="70" applyNumberFormat="0" applyProtection="0">
      <alignment horizontal="right" vertical="center"/>
    </xf>
    <xf numFmtId="4" fontId="38" fillId="74" borderId="70" applyNumberFormat="0" applyProtection="0">
      <alignment horizontal="left" vertical="center" indent="1"/>
    </xf>
    <xf numFmtId="0" fontId="56" fillId="42" borderId="77" applyNumberFormat="0" applyProtection="0">
      <alignment horizontal="left" vertical="top" indent="1"/>
    </xf>
    <xf numFmtId="4" fontId="38" fillId="82" borderId="70" applyNumberFormat="0" applyProtection="0">
      <alignment horizontal="right" vertical="center"/>
    </xf>
    <xf numFmtId="0" fontId="5" fillId="96" borderId="83" applyNumberFormat="0">
      <protection locked="0"/>
    </xf>
    <xf numFmtId="4" fontId="46" fillId="79" borderId="77" applyNumberFormat="0" applyProtection="0">
      <alignment horizontal="right" vertical="center"/>
    </xf>
    <xf numFmtId="0" fontId="5" fillId="95" borderId="77" applyNumberFormat="0" applyProtection="0">
      <alignment horizontal="left" vertical="top" indent="1"/>
    </xf>
    <xf numFmtId="0" fontId="38" fillId="87" borderId="77" applyNumberFormat="0" applyProtection="0">
      <alignment horizontal="left" vertical="top" indent="1"/>
    </xf>
    <xf numFmtId="4" fontId="57" fillId="42" borderId="70" applyNumberFormat="0" applyProtection="0">
      <alignment vertical="center"/>
    </xf>
    <xf numFmtId="0" fontId="59" fillId="73" borderId="77" applyNumberFormat="0" applyProtection="0">
      <alignment horizontal="left" vertical="top" indent="1"/>
    </xf>
    <xf numFmtId="4" fontId="38" fillId="86" borderId="78" applyNumberFormat="0" applyProtection="0">
      <alignment horizontal="left" vertical="center" indent="1"/>
    </xf>
    <xf numFmtId="0" fontId="5" fillId="95" borderId="77" applyNumberFormat="0" applyProtection="0">
      <alignment horizontal="left" vertical="top" indent="1"/>
    </xf>
    <xf numFmtId="4" fontId="38" fillId="81" borderId="70" applyNumberFormat="0" applyProtection="0">
      <alignment horizontal="right" vertical="center"/>
    </xf>
    <xf numFmtId="4" fontId="38" fillId="85" borderId="70" applyNumberFormat="0" applyProtection="0">
      <alignment horizontal="right" vertical="center"/>
    </xf>
    <xf numFmtId="4" fontId="38" fillId="77" borderId="70" applyNumberFormat="0" applyProtection="0">
      <alignment horizontal="right" vertical="center"/>
    </xf>
    <xf numFmtId="0" fontId="56" fillId="42" borderId="77" applyNumberFormat="0" applyProtection="0">
      <alignment horizontal="left" vertical="top" indent="1"/>
    </xf>
    <xf numFmtId="4" fontId="38" fillId="88" borderId="78" applyNumberFormat="0" applyProtection="0">
      <alignment horizontal="left" vertical="center" indent="1"/>
    </xf>
    <xf numFmtId="4" fontId="38" fillId="76" borderId="70" applyNumberFormat="0" applyProtection="0">
      <alignment horizontal="right" vertical="center"/>
    </xf>
    <xf numFmtId="4" fontId="38" fillId="42" borderId="70" applyNumberFormat="0" applyProtection="0">
      <alignment horizontal="left" vertical="center" indent="1"/>
    </xf>
    <xf numFmtId="4" fontId="46" fillId="85" borderId="77" applyNumberFormat="0" applyProtection="0">
      <alignment horizontal="right" vertical="center"/>
    </xf>
    <xf numFmtId="0" fontId="38" fillId="88" borderId="70" applyNumberFormat="0" applyProtection="0">
      <alignment horizontal="left" vertical="center" indent="1"/>
    </xf>
    <xf numFmtId="0" fontId="5" fillId="94" borderId="77" applyNumberFormat="0" applyProtection="0">
      <alignment horizontal="left" vertical="center" indent="1"/>
    </xf>
    <xf numFmtId="0" fontId="61" fillId="97" borderId="77" applyNumberFormat="0" applyProtection="0">
      <alignment horizontal="left" vertical="top" indent="1"/>
    </xf>
    <xf numFmtId="0" fontId="59" fillId="73" borderId="77" applyNumberFormat="0" applyProtection="0">
      <alignment horizontal="left" vertical="top" indent="1"/>
    </xf>
    <xf numFmtId="0" fontId="5" fillId="87" borderId="77" applyNumberFormat="0" applyProtection="0">
      <alignment horizontal="left" vertical="center" indent="1"/>
    </xf>
    <xf numFmtId="4" fontId="38" fillId="74" borderId="70" applyNumberFormat="0" applyProtection="0">
      <alignment horizontal="left" vertical="center" indent="1"/>
    </xf>
    <xf numFmtId="4" fontId="38" fillId="0" borderId="70" applyNumberFormat="0" applyProtection="0">
      <alignment horizontal="right" vertical="center"/>
    </xf>
    <xf numFmtId="4" fontId="38" fillId="85" borderId="70" applyNumberFormat="0" applyProtection="0">
      <alignment horizontal="right" vertical="center"/>
    </xf>
    <xf numFmtId="4" fontId="38" fillId="73" borderId="70" applyNumberFormat="0" applyProtection="0">
      <alignment vertical="center"/>
    </xf>
    <xf numFmtId="0" fontId="5" fillId="94" borderId="77" applyNumberFormat="0" applyProtection="0">
      <alignment horizontal="left" vertical="center" indent="1"/>
    </xf>
    <xf numFmtId="4" fontId="38" fillId="83" borderId="70" applyNumberFormat="0" applyProtection="0">
      <alignment horizontal="right" vertical="center"/>
    </xf>
    <xf numFmtId="4" fontId="46" fillId="80" borderId="77" applyNumberFormat="0" applyProtection="0">
      <alignment horizontal="right" vertical="center"/>
    </xf>
    <xf numFmtId="4" fontId="38" fillId="86" borderId="78" applyNumberFormat="0" applyProtection="0">
      <alignment horizontal="left" vertical="center" indent="1"/>
    </xf>
    <xf numFmtId="0" fontId="61" fillId="90" borderId="77" applyNumberFormat="0" applyProtection="0">
      <alignment horizontal="left" vertical="top" indent="1"/>
    </xf>
    <xf numFmtId="0" fontId="46" fillId="97" borderId="77" applyNumberFormat="0" applyProtection="0">
      <alignment horizontal="left" vertical="top" indent="1"/>
    </xf>
    <xf numFmtId="0" fontId="38" fillId="92" borderId="70" applyNumberFormat="0" applyProtection="0">
      <alignment horizontal="left" vertical="center" indent="1"/>
    </xf>
    <xf numFmtId="4" fontId="38" fillId="84" borderId="70" applyNumberFormat="0" applyProtection="0">
      <alignment horizontal="right" vertical="center"/>
    </xf>
    <xf numFmtId="4" fontId="46" fillId="82" borderId="77" applyNumberFormat="0" applyProtection="0">
      <alignment horizontal="right" vertical="center"/>
    </xf>
    <xf numFmtId="0" fontId="5" fillId="96" borderId="83" applyNumberFormat="0">
      <protection locked="0"/>
    </xf>
    <xf numFmtId="4" fontId="38" fillId="74" borderId="70" applyNumberFormat="0" applyProtection="0">
      <alignment horizontal="left" vertical="center" indent="1"/>
    </xf>
    <xf numFmtId="4" fontId="38" fillId="73" borderId="70" applyNumberFormat="0" applyProtection="0">
      <alignment vertical="center"/>
    </xf>
    <xf numFmtId="4" fontId="38" fillId="86" borderId="78" applyNumberFormat="0" applyProtection="0">
      <alignment horizontal="left" vertical="center" indent="1"/>
    </xf>
    <xf numFmtId="0" fontId="38" fillId="88" borderId="77" applyNumberFormat="0" applyProtection="0">
      <alignment horizontal="left" vertical="top" indent="1"/>
    </xf>
    <xf numFmtId="4" fontId="46" fillId="90" borderId="77" applyNumberFormat="0" applyProtection="0">
      <alignment horizontal="left" vertical="center" indent="1"/>
    </xf>
    <xf numFmtId="0" fontId="38" fillId="62" borderId="70" applyNumberFormat="0" applyFont="0" applyAlignment="0" applyProtection="0"/>
    <xf numFmtId="4" fontId="38" fillId="74" borderId="70" applyNumberFormat="0" applyProtection="0">
      <alignment horizontal="left" vertical="center" indent="1"/>
    </xf>
    <xf numFmtId="4" fontId="38" fillId="74" borderId="70" applyNumberFormat="0" applyProtection="0">
      <alignment horizontal="left" vertical="center" indent="1"/>
    </xf>
    <xf numFmtId="4" fontId="38" fillId="85" borderId="70" applyNumberFormat="0" applyProtection="0">
      <alignment horizontal="right" vertical="center"/>
    </xf>
    <xf numFmtId="0" fontId="5" fillId="93" borderId="77" applyNumberFormat="0" applyProtection="0">
      <alignment horizontal="left" vertical="top" indent="1"/>
    </xf>
    <xf numFmtId="0" fontId="5" fillId="88" borderId="77" applyNumberFormat="0" applyProtection="0">
      <alignment horizontal="left" vertical="top" indent="1"/>
    </xf>
    <xf numFmtId="4" fontId="38" fillId="0" borderId="70" applyNumberFormat="0" applyProtection="0">
      <alignment horizontal="right" vertical="center"/>
    </xf>
    <xf numFmtId="0" fontId="38" fillId="62" borderId="70" applyNumberFormat="0" applyFont="0" applyAlignment="0" applyProtection="0"/>
    <xf numFmtId="4" fontId="57" fillId="98" borderId="83" applyNumberFormat="0" applyProtection="0">
      <alignment vertical="center"/>
    </xf>
    <xf numFmtId="4" fontId="38" fillId="81" borderId="70" applyNumberFormat="0" applyProtection="0">
      <alignment horizontal="right" vertical="center"/>
    </xf>
    <xf numFmtId="0" fontId="38" fillId="90" borderId="77" applyNumberFormat="0" applyProtection="0">
      <alignment horizontal="left" vertical="top" indent="1"/>
    </xf>
    <xf numFmtId="4" fontId="38" fillId="79" borderId="78" applyNumberFormat="0" applyProtection="0">
      <alignment horizontal="right" vertical="center"/>
    </xf>
    <xf numFmtId="4" fontId="5" fillId="87" borderId="78" applyNumberFormat="0" applyProtection="0">
      <alignment horizontal="left" vertical="center" indent="1"/>
    </xf>
    <xf numFmtId="0" fontId="5" fillId="75" borderId="77" applyNumberFormat="0" applyProtection="0">
      <alignment horizontal="left" vertical="center" indent="1"/>
    </xf>
    <xf numFmtId="4" fontId="5" fillId="87" borderId="78" applyNumberFormat="0" applyProtection="0">
      <alignment horizontal="left" vertical="center" indent="1"/>
    </xf>
    <xf numFmtId="4" fontId="46" fillId="88" borderId="77" applyNumberFormat="0" applyProtection="0">
      <alignment horizontal="right" vertical="center"/>
    </xf>
    <xf numFmtId="4" fontId="38" fillId="81" borderId="70" applyNumberFormat="0" applyProtection="0">
      <alignment horizontal="right" vertical="center"/>
    </xf>
    <xf numFmtId="0" fontId="5" fillId="95" borderId="77" applyNumberFormat="0" applyProtection="0">
      <alignment horizontal="left" vertical="top" indent="1"/>
    </xf>
    <xf numFmtId="0" fontId="38" fillId="88" borderId="77" applyNumberFormat="0" applyProtection="0">
      <alignment horizontal="left" vertical="top" indent="1"/>
    </xf>
    <xf numFmtId="4" fontId="5" fillId="87" borderId="78" applyNumberFormat="0" applyProtection="0">
      <alignment horizontal="left" vertical="center" indent="1"/>
    </xf>
    <xf numFmtId="0" fontId="38" fillId="91" borderId="70" applyNumberFormat="0" applyProtection="0">
      <alignment horizontal="left" vertical="center" indent="1"/>
    </xf>
    <xf numFmtId="4" fontId="46" fillId="88" borderId="77" applyNumberFormat="0" applyProtection="0">
      <alignment horizontal="right" vertical="center"/>
    </xf>
    <xf numFmtId="4" fontId="56" fillId="73" borderId="77" applyNumberFormat="0" applyProtection="0">
      <alignment vertical="center"/>
    </xf>
    <xf numFmtId="4" fontId="38" fillId="77" borderId="70" applyNumberFormat="0" applyProtection="0">
      <alignment horizontal="right" vertical="center"/>
    </xf>
    <xf numFmtId="4" fontId="63" fillId="101" borderId="78" applyNumberFormat="0" applyProtection="0">
      <alignment horizontal="left" vertical="center" indent="1"/>
    </xf>
    <xf numFmtId="0" fontId="38" fillId="90" borderId="77" applyNumberFormat="0" applyProtection="0">
      <alignment horizontal="left" vertical="top" indent="1"/>
    </xf>
    <xf numFmtId="4" fontId="63" fillId="101" borderId="78" applyNumberFormat="0" applyProtection="0">
      <alignment horizontal="left" vertical="center" indent="1"/>
    </xf>
    <xf numFmtId="0" fontId="46" fillId="98" borderId="77" applyNumberFormat="0" applyProtection="0">
      <alignment horizontal="left" vertical="top" indent="1"/>
    </xf>
    <xf numFmtId="4" fontId="38" fillId="82" borderId="70" applyNumberFormat="0" applyProtection="0">
      <alignment horizontal="right" vertical="center"/>
    </xf>
    <xf numFmtId="4" fontId="38" fillId="80" borderId="70" applyNumberFormat="0" applyProtection="0">
      <alignment horizontal="right" vertical="center"/>
    </xf>
    <xf numFmtId="4" fontId="63" fillId="101" borderId="78" applyNumberFormat="0" applyProtection="0">
      <alignment horizontal="left" vertical="center" indent="1"/>
    </xf>
    <xf numFmtId="4" fontId="38" fillId="74" borderId="70" applyNumberFormat="0" applyProtection="0">
      <alignment horizontal="left" vertical="center" indent="1"/>
    </xf>
    <xf numFmtId="4" fontId="38" fillId="77" borderId="70" applyNumberFormat="0" applyProtection="0">
      <alignment horizontal="right" vertical="center"/>
    </xf>
    <xf numFmtId="0" fontId="5" fillId="94" borderId="77" applyNumberFormat="0" applyProtection="0">
      <alignment horizontal="left" vertical="top" indent="1"/>
    </xf>
    <xf numFmtId="4" fontId="38" fillId="84" borderId="70" applyNumberFormat="0" applyProtection="0">
      <alignment horizontal="right" vertical="center"/>
    </xf>
    <xf numFmtId="0" fontId="38" fillId="90" borderId="77" applyNumberFormat="0" applyProtection="0">
      <alignment horizontal="left" vertical="top" indent="1"/>
    </xf>
    <xf numFmtId="0" fontId="5" fillId="88" borderId="77" applyNumberFormat="0" applyProtection="0">
      <alignment horizontal="left" vertical="top" indent="1"/>
    </xf>
    <xf numFmtId="0" fontId="5" fillId="88" borderId="77" applyNumberFormat="0" applyProtection="0">
      <alignment horizontal="left" vertical="center" indent="1"/>
    </xf>
    <xf numFmtId="0" fontId="53" fillId="63" borderId="70" applyNumberFormat="0" applyAlignment="0" applyProtection="0"/>
    <xf numFmtId="4" fontId="65" fillId="96" borderId="70" applyNumberFormat="0" applyProtection="0">
      <alignment horizontal="right" vertical="center"/>
    </xf>
    <xf numFmtId="4" fontId="38" fillId="80" borderId="70" applyNumberFormat="0" applyProtection="0">
      <alignment horizontal="right" vertical="center"/>
    </xf>
    <xf numFmtId="0" fontId="5" fillId="75" borderId="77" applyNumberFormat="0" applyProtection="0">
      <alignment horizontal="left" vertical="top" indent="1"/>
    </xf>
    <xf numFmtId="0" fontId="5" fillId="87" borderId="77" applyNumberFormat="0" applyProtection="0">
      <alignment horizontal="left" vertical="top" indent="1"/>
    </xf>
    <xf numFmtId="4" fontId="38" fillId="76" borderId="70" applyNumberFormat="0" applyProtection="0">
      <alignment horizontal="right" vertical="center"/>
    </xf>
    <xf numFmtId="0" fontId="5" fillId="88" borderId="77" applyNumberFormat="0" applyProtection="0">
      <alignment horizontal="left" vertical="top" indent="1"/>
    </xf>
    <xf numFmtId="4" fontId="38" fillId="77" borderId="70" applyNumberFormat="0" applyProtection="0">
      <alignment horizontal="right" vertical="center"/>
    </xf>
    <xf numFmtId="4" fontId="38" fillId="85" borderId="70" applyNumberFormat="0" applyProtection="0">
      <alignment horizontal="right" vertical="center"/>
    </xf>
    <xf numFmtId="0" fontId="59" fillId="73" borderId="77" applyNumberFormat="0" applyProtection="0">
      <alignment horizontal="left" vertical="top" indent="1"/>
    </xf>
    <xf numFmtId="0" fontId="38" fillId="87" borderId="77" applyNumberFormat="0" applyProtection="0">
      <alignment horizontal="left" vertical="top" indent="1"/>
    </xf>
    <xf numFmtId="4" fontId="38" fillId="83" borderId="70" applyNumberFormat="0" applyProtection="0">
      <alignment horizontal="right" vertical="center"/>
    </xf>
    <xf numFmtId="4" fontId="38" fillId="80" borderId="70" applyNumberFormat="0" applyProtection="0">
      <alignment horizontal="right" vertical="center"/>
    </xf>
    <xf numFmtId="0" fontId="5" fillId="89" borderId="77" applyNumberFormat="0" applyProtection="0">
      <alignment horizontal="left" vertical="center" indent="1"/>
    </xf>
    <xf numFmtId="0" fontId="38" fillId="88" borderId="77" applyNumberFormat="0" applyProtection="0">
      <alignment horizontal="left" vertical="top" indent="1"/>
    </xf>
    <xf numFmtId="0" fontId="38" fillId="88" borderId="77" applyNumberFormat="0" applyProtection="0">
      <alignment horizontal="left" vertical="top" indent="1"/>
    </xf>
    <xf numFmtId="4" fontId="38" fillId="80" borderId="70" applyNumberFormat="0" applyProtection="0">
      <alignment horizontal="right" vertical="center"/>
    </xf>
    <xf numFmtId="4" fontId="38" fillId="88" borderId="78" applyNumberFormat="0" applyProtection="0">
      <alignment horizontal="left" vertical="center" indent="1"/>
    </xf>
    <xf numFmtId="0" fontId="38" fillId="91" borderId="70" applyNumberFormat="0" applyProtection="0">
      <alignment horizontal="left" vertical="center" indent="1"/>
    </xf>
    <xf numFmtId="4" fontId="57" fillId="42" borderId="70" applyNumberFormat="0" applyProtection="0">
      <alignment vertical="center"/>
    </xf>
    <xf numFmtId="4" fontId="38" fillId="83" borderId="70" applyNumberFormat="0" applyProtection="0">
      <alignment horizontal="right" vertical="center"/>
    </xf>
    <xf numFmtId="0" fontId="38" fillId="93" borderId="70" applyNumberFormat="0" applyProtection="0">
      <alignment horizontal="left" vertical="center" indent="1"/>
    </xf>
    <xf numFmtId="4" fontId="38" fillId="76" borderId="70" applyNumberFormat="0" applyProtection="0">
      <alignment horizontal="right" vertical="center"/>
    </xf>
    <xf numFmtId="0" fontId="5" fillId="93" borderId="77" applyNumberFormat="0" applyProtection="0">
      <alignment horizontal="left" vertical="top" indent="1"/>
    </xf>
    <xf numFmtId="0" fontId="56" fillId="42" borderId="77" applyNumberFormat="0" applyProtection="0">
      <alignment horizontal="left" vertical="top" indent="1"/>
    </xf>
    <xf numFmtId="4" fontId="57" fillId="42" borderId="70" applyNumberFormat="0" applyProtection="0">
      <alignment vertical="center"/>
    </xf>
    <xf numFmtId="4" fontId="38" fillId="84" borderId="70" applyNumberFormat="0" applyProtection="0">
      <alignment horizontal="right" vertical="center"/>
    </xf>
    <xf numFmtId="4" fontId="38" fillId="76" borderId="70" applyNumberFormat="0" applyProtection="0">
      <alignment horizontal="right" vertical="center"/>
    </xf>
    <xf numFmtId="4" fontId="38" fillId="83" borderId="70" applyNumberFormat="0" applyProtection="0">
      <alignment horizontal="right" vertical="center"/>
    </xf>
    <xf numFmtId="0" fontId="46" fillId="75" borderId="77" applyNumberFormat="0" applyProtection="0">
      <alignment horizontal="left" vertical="top" indent="1"/>
    </xf>
    <xf numFmtId="4" fontId="38" fillId="74" borderId="70" applyNumberFormat="0" applyProtection="0">
      <alignment horizontal="left" vertical="center" indent="1"/>
    </xf>
    <xf numFmtId="4" fontId="38" fillId="73" borderId="70" applyNumberFormat="0" applyProtection="0">
      <alignment vertical="center"/>
    </xf>
    <xf numFmtId="0" fontId="38" fillId="93" borderId="70" applyNumberFormat="0" applyProtection="0">
      <alignment horizontal="left" vertical="center" indent="1"/>
    </xf>
    <xf numFmtId="0" fontId="38" fillId="87" borderId="77" applyNumberFormat="0" applyProtection="0">
      <alignment horizontal="left" vertical="top" indent="1"/>
    </xf>
    <xf numFmtId="4" fontId="38" fillId="80" borderId="70" applyNumberFormat="0" applyProtection="0">
      <alignment horizontal="right" vertical="center"/>
    </xf>
    <xf numFmtId="4" fontId="38" fillId="73" borderId="70" applyNumberFormat="0" applyProtection="0">
      <alignment vertical="center"/>
    </xf>
    <xf numFmtId="4" fontId="62" fillId="97" borderId="77" applyNumberFormat="0" applyProtection="0">
      <alignment vertical="center"/>
    </xf>
    <xf numFmtId="0" fontId="5" fillId="93" borderId="77" applyNumberFormat="0" applyProtection="0">
      <alignment horizontal="left" vertical="top" indent="1"/>
    </xf>
    <xf numFmtId="4" fontId="38" fillId="0" borderId="70" applyNumberFormat="0" applyProtection="0">
      <alignment horizontal="right" vertical="center"/>
    </xf>
    <xf numFmtId="4" fontId="65" fillId="96" borderId="70" applyNumberFormat="0" applyProtection="0">
      <alignment horizontal="right" vertical="center"/>
    </xf>
    <xf numFmtId="4" fontId="38" fillId="90" borderId="78" applyNumberFormat="0" applyProtection="0">
      <alignment horizontal="left" vertical="center" indent="1"/>
    </xf>
    <xf numFmtId="4" fontId="38" fillId="77" borderId="70" applyNumberFormat="0" applyProtection="0">
      <alignment horizontal="right" vertical="center"/>
    </xf>
    <xf numFmtId="4" fontId="57" fillId="42" borderId="70" applyNumberFormat="0" applyProtection="0">
      <alignment vertical="center"/>
    </xf>
    <xf numFmtId="4" fontId="46" fillId="83" borderId="77" applyNumberFormat="0" applyProtection="0">
      <alignment horizontal="right" vertical="center"/>
    </xf>
    <xf numFmtId="0" fontId="5" fillId="75" borderId="77" applyNumberFormat="0" applyProtection="0">
      <alignment horizontal="left" vertical="center" indent="1"/>
    </xf>
    <xf numFmtId="4" fontId="62" fillId="88" borderId="77" applyNumberFormat="0" applyProtection="0">
      <alignment horizontal="right" vertical="center"/>
    </xf>
    <xf numFmtId="0" fontId="38" fillId="93" borderId="77" applyNumberFormat="0" applyProtection="0">
      <alignment horizontal="left" vertical="top" indent="1"/>
    </xf>
    <xf numFmtId="4" fontId="46" fillId="97" borderId="77" applyNumberFormat="0" applyProtection="0">
      <alignment horizontal="left" vertical="center" indent="1"/>
    </xf>
    <xf numFmtId="0" fontId="5" fillId="94" borderId="77" applyNumberFormat="0" applyProtection="0">
      <alignment horizontal="left" vertical="center" indent="1"/>
    </xf>
    <xf numFmtId="4" fontId="38" fillId="79" borderId="78" applyNumberFormat="0" applyProtection="0">
      <alignment horizontal="right" vertical="center"/>
    </xf>
    <xf numFmtId="0" fontId="38" fillId="93" borderId="70" applyNumberFormat="0" applyProtection="0">
      <alignment horizontal="left" vertical="center" indent="1"/>
    </xf>
    <xf numFmtId="0" fontId="38" fillId="102" borderId="83"/>
    <xf numFmtId="0" fontId="5" fillId="95" borderId="77" applyNumberFormat="0" applyProtection="0">
      <alignment horizontal="left" vertical="center" indent="1"/>
    </xf>
    <xf numFmtId="0" fontId="38" fillId="88" borderId="77" applyNumberFormat="0" applyProtection="0">
      <alignment horizontal="left" vertical="top" indent="1"/>
    </xf>
    <xf numFmtId="4" fontId="38" fillId="83" borderId="70" applyNumberFormat="0" applyProtection="0">
      <alignment horizontal="right" vertical="center"/>
    </xf>
    <xf numFmtId="4" fontId="38" fillId="74" borderId="70" applyNumberFormat="0" applyProtection="0">
      <alignment horizontal="left" vertical="center" indent="1"/>
    </xf>
    <xf numFmtId="4" fontId="38" fillId="84" borderId="70" applyNumberFormat="0" applyProtection="0">
      <alignment horizontal="right" vertical="center"/>
    </xf>
    <xf numFmtId="4" fontId="46" fillId="88" borderId="77" applyNumberFormat="0" applyProtection="0">
      <alignment horizontal="right" vertical="center"/>
    </xf>
    <xf numFmtId="4" fontId="38" fillId="74" borderId="70" applyNumberFormat="0" applyProtection="0">
      <alignment horizontal="left" vertical="center" indent="1"/>
    </xf>
    <xf numFmtId="0" fontId="38" fillId="88" borderId="70" applyNumberFormat="0" applyProtection="0">
      <alignment horizontal="left" vertical="center" indent="1"/>
    </xf>
    <xf numFmtId="4" fontId="38" fillId="90" borderId="70" applyNumberFormat="0" applyProtection="0">
      <alignment horizontal="right" vertical="center"/>
    </xf>
    <xf numFmtId="4" fontId="38" fillId="79" borderId="78" applyNumberFormat="0" applyProtection="0">
      <alignment horizontal="right" vertical="center"/>
    </xf>
    <xf numFmtId="0" fontId="5" fillId="87" borderId="77" applyNumberFormat="0" applyProtection="0">
      <alignment horizontal="left" vertical="center" indent="1"/>
    </xf>
    <xf numFmtId="4" fontId="38" fillId="90" borderId="70" applyNumberFormat="0" applyProtection="0">
      <alignment horizontal="right" vertical="center"/>
    </xf>
    <xf numFmtId="4" fontId="38" fillId="84" borderId="70" applyNumberFormat="0" applyProtection="0">
      <alignment horizontal="right" vertical="center"/>
    </xf>
    <xf numFmtId="4" fontId="38" fillId="73" borderId="70" applyNumberFormat="0" applyProtection="0">
      <alignment vertical="center"/>
    </xf>
    <xf numFmtId="0" fontId="5" fillId="90" borderId="77" applyNumberFormat="0" applyProtection="0">
      <alignment horizontal="left" vertical="top" indent="1"/>
    </xf>
    <xf numFmtId="4" fontId="61" fillId="97" borderId="77" applyNumberFormat="0" applyProtection="0">
      <alignment vertical="center"/>
    </xf>
    <xf numFmtId="0" fontId="38" fillId="91" borderId="70" applyNumberFormat="0" applyProtection="0">
      <alignment horizontal="left" vertical="center" indent="1"/>
    </xf>
    <xf numFmtId="4" fontId="38" fillId="0" borderId="70" applyNumberFormat="0" applyProtection="0">
      <alignment horizontal="right" vertical="center"/>
    </xf>
    <xf numFmtId="4" fontId="38" fillId="79" borderId="78" applyNumberFormat="0" applyProtection="0">
      <alignment horizontal="right" vertical="center"/>
    </xf>
    <xf numFmtId="4" fontId="38" fillId="42" borderId="70" applyNumberFormat="0" applyProtection="0">
      <alignment horizontal="left" vertical="center" indent="1"/>
    </xf>
    <xf numFmtId="4" fontId="38" fillId="74" borderId="70" applyNumberFormat="0" applyProtection="0">
      <alignment horizontal="left" vertical="center" indent="1"/>
    </xf>
    <xf numFmtId="0" fontId="5" fillId="89" borderId="77" applyNumberFormat="0" applyProtection="0">
      <alignment horizontal="left" vertical="top" indent="1"/>
    </xf>
    <xf numFmtId="4" fontId="66" fillId="88" borderId="77" applyNumberFormat="0" applyProtection="0">
      <alignment horizontal="right" vertical="center"/>
    </xf>
    <xf numFmtId="4" fontId="38" fillId="83" borderId="70" applyNumberFormat="0" applyProtection="0">
      <alignment horizontal="right" vertical="center"/>
    </xf>
    <xf numFmtId="0" fontId="38" fillId="88" borderId="70" applyNumberFormat="0" applyProtection="0">
      <alignment horizontal="left" vertical="center" indent="1"/>
    </xf>
    <xf numFmtId="0" fontId="39" fillId="87" borderId="81" applyBorder="0"/>
    <xf numFmtId="4" fontId="61" fillId="91" borderId="77" applyNumberFormat="0" applyProtection="0">
      <alignment horizontal="left" vertical="center" indent="1"/>
    </xf>
    <xf numFmtId="4" fontId="5" fillId="87" borderId="78" applyNumberFormat="0" applyProtection="0">
      <alignment horizontal="left" vertical="center" indent="1"/>
    </xf>
    <xf numFmtId="4" fontId="38" fillId="80" borderId="70" applyNumberFormat="0" applyProtection="0">
      <alignment horizontal="right" vertical="center"/>
    </xf>
    <xf numFmtId="4" fontId="38" fillId="86" borderId="78" applyNumberFormat="0" applyProtection="0">
      <alignment horizontal="left" vertical="center" indent="1"/>
    </xf>
    <xf numFmtId="0" fontId="59" fillId="73" borderId="77" applyNumberFormat="0" applyProtection="0">
      <alignment horizontal="left" vertical="top" indent="1"/>
    </xf>
    <xf numFmtId="4" fontId="38" fillId="82" borderId="70" applyNumberFormat="0" applyProtection="0">
      <alignment horizontal="right" vertical="center"/>
    </xf>
    <xf numFmtId="4" fontId="38" fillId="84" borderId="70" applyNumberFormat="0" applyProtection="0">
      <alignment horizontal="right" vertical="center"/>
    </xf>
    <xf numFmtId="0" fontId="38" fillId="93" borderId="77" applyNumberFormat="0" applyProtection="0">
      <alignment horizontal="left" vertical="top" indent="1"/>
    </xf>
    <xf numFmtId="4" fontId="38" fillId="74" borderId="70" applyNumberFormat="0" applyProtection="0">
      <alignment horizontal="left" vertical="center" indent="1"/>
    </xf>
    <xf numFmtId="0" fontId="38" fillId="93" borderId="70" applyNumberFormat="0" applyProtection="0">
      <alignment horizontal="left" vertical="center" indent="1"/>
    </xf>
    <xf numFmtId="4" fontId="46" fillId="85" borderId="77" applyNumberFormat="0" applyProtection="0">
      <alignment horizontal="right" vertical="center"/>
    </xf>
    <xf numFmtId="4" fontId="38" fillId="84" borderId="70" applyNumberFormat="0" applyProtection="0">
      <alignment horizontal="right" vertical="center"/>
    </xf>
    <xf numFmtId="4" fontId="38" fillId="88" borderId="78" applyNumberFormat="0" applyProtection="0">
      <alignment horizontal="left" vertical="center" indent="1"/>
    </xf>
    <xf numFmtId="0" fontId="38" fillId="88" borderId="77" applyNumberFormat="0" applyProtection="0">
      <alignment horizontal="left" vertical="top" indent="1"/>
    </xf>
    <xf numFmtId="4" fontId="38" fillId="90" borderId="70" applyNumberFormat="0" applyProtection="0">
      <alignment horizontal="right" vertical="center"/>
    </xf>
    <xf numFmtId="4" fontId="38" fillId="84" borderId="70" applyNumberFormat="0" applyProtection="0">
      <alignment horizontal="right" vertical="center"/>
    </xf>
    <xf numFmtId="4" fontId="58" fillId="42" borderId="77" applyNumberFormat="0" applyProtection="0">
      <alignment vertical="center"/>
    </xf>
    <xf numFmtId="4" fontId="46" fillId="98" borderId="77" applyNumberFormat="0" applyProtection="0">
      <alignment vertical="center"/>
    </xf>
    <xf numFmtId="4" fontId="58" fillId="73" borderId="77" applyNumberFormat="0" applyProtection="0">
      <alignment vertical="center"/>
    </xf>
    <xf numFmtId="4" fontId="63" fillId="101" borderId="78" applyNumberFormat="0" applyProtection="0">
      <alignment horizontal="left" vertical="center" indent="1"/>
    </xf>
    <xf numFmtId="4" fontId="5" fillId="87" borderId="78" applyNumberFormat="0" applyProtection="0">
      <alignment horizontal="left" vertical="center" indent="1"/>
    </xf>
    <xf numFmtId="0" fontId="38" fillId="88" borderId="70" applyNumberFormat="0" applyProtection="0">
      <alignment horizontal="left" vertical="center" indent="1"/>
    </xf>
    <xf numFmtId="4" fontId="38" fillId="76" borderId="70" applyNumberFormat="0" applyProtection="0">
      <alignment horizontal="right" vertical="center"/>
    </xf>
    <xf numFmtId="0" fontId="38" fillId="93" borderId="70" applyNumberFormat="0" applyProtection="0">
      <alignment horizontal="left" vertical="center" indent="1"/>
    </xf>
    <xf numFmtId="4" fontId="38" fillId="77" borderId="70" applyNumberFormat="0" applyProtection="0">
      <alignment horizontal="right" vertical="center"/>
    </xf>
    <xf numFmtId="0" fontId="38" fillId="93" borderId="77" applyNumberFormat="0" applyProtection="0">
      <alignment horizontal="left" vertical="top" indent="1"/>
    </xf>
    <xf numFmtId="4" fontId="57" fillId="42" borderId="70" applyNumberFormat="0" applyProtection="0">
      <alignment vertical="center"/>
    </xf>
    <xf numFmtId="4" fontId="46" fillId="98" borderId="77" applyNumberFormat="0" applyProtection="0">
      <alignment horizontal="left" vertical="center" indent="1"/>
    </xf>
    <xf numFmtId="4" fontId="38" fillId="79" borderId="78" applyNumberFormat="0" applyProtection="0">
      <alignment horizontal="right" vertical="center"/>
    </xf>
    <xf numFmtId="4" fontId="38" fillId="73" borderId="70" applyNumberFormat="0" applyProtection="0">
      <alignment vertical="center"/>
    </xf>
    <xf numFmtId="4" fontId="38" fillId="90" borderId="78" applyNumberFormat="0" applyProtection="0">
      <alignment horizontal="left" vertical="center" indent="1"/>
    </xf>
    <xf numFmtId="4" fontId="61" fillId="97" borderId="77" applyNumberFormat="0" applyProtection="0">
      <alignment vertical="center"/>
    </xf>
    <xf numFmtId="0" fontId="38" fillId="93" borderId="70" applyNumberFormat="0" applyProtection="0">
      <alignment horizontal="left" vertical="center" indent="1"/>
    </xf>
    <xf numFmtId="4" fontId="46" fillId="81" borderId="77" applyNumberFormat="0" applyProtection="0">
      <alignment horizontal="right" vertical="center"/>
    </xf>
    <xf numFmtId="4" fontId="46" fillId="88" borderId="77" applyNumberFormat="0" applyProtection="0">
      <alignment horizontal="right" vertical="center"/>
    </xf>
    <xf numFmtId="0" fontId="46" fillId="75" borderId="77" applyNumberFormat="0" applyProtection="0">
      <alignment horizontal="left" vertical="top" indent="1"/>
    </xf>
    <xf numFmtId="4" fontId="46" fillId="98" borderId="77" applyNumberFormat="0" applyProtection="0">
      <alignment vertical="center"/>
    </xf>
    <xf numFmtId="4" fontId="57" fillId="100" borderId="70" applyNumberFormat="0" applyProtection="0">
      <alignment horizontal="right" vertical="center"/>
    </xf>
    <xf numFmtId="4" fontId="38" fillId="88" borderId="78" applyNumberFormat="0" applyProtection="0">
      <alignment horizontal="left" vertical="center" indent="1"/>
    </xf>
    <xf numFmtId="4" fontId="57" fillId="100" borderId="70" applyNumberFormat="0" applyProtection="0">
      <alignment horizontal="right" vertical="center"/>
    </xf>
    <xf numFmtId="0" fontId="38" fillId="88" borderId="77" applyNumberFormat="0" applyProtection="0">
      <alignment horizontal="left" vertical="top" indent="1"/>
    </xf>
    <xf numFmtId="4" fontId="62" fillId="97" borderId="77" applyNumberFormat="0" applyProtection="0">
      <alignment vertical="center"/>
    </xf>
    <xf numFmtId="0" fontId="38" fillId="90" borderId="77" applyNumberFormat="0" applyProtection="0">
      <alignment horizontal="left" vertical="top" indent="1"/>
    </xf>
    <xf numFmtId="0" fontId="5" fillId="87" borderId="77" applyNumberFormat="0" applyProtection="0">
      <alignment horizontal="left" vertical="center" indent="1"/>
    </xf>
    <xf numFmtId="4" fontId="46" fillId="82" borderId="77" applyNumberFormat="0" applyProtection="0">
      <alignment horizontal="right" vertical="center"/>
    </xf>
    <xf numFmtId="0" fontId="38" fillId="87" borderId="77" applyNumberFormat="0" applyProtection="0">
      <alignment horizontal="left" vertical="top" indent="1"/>
    </xf>
    <xf numFmtId="0" fontId="61" fillId="90" borderId="77" applyNumberFormat="0" applyProtection="0">
      <alignment horizontal="left" vertical="top" indent="1"/>
    </xf>
    <xf numFmtId="0" fontId="5" fillId="90" borderId="77" applyNumberFormat="0" applyProtection="0">
      <alignment horizontal="left" vertical="top" indent="1"/>
    </xf>
    <xf numFmtId="4" fontId="57" fillId="100" borderId="70" applyNumberFormat="0" applyProtection="0">
      <alignment horizontal="right" vertical="center"/>
    </xf>
    <xf numFmtId="4" fontId="38" fillId="76" borderId="70" applyNumberFormat="0" applyProtection="0">
      <alignment horizontal="right" vertical="center"/>
    </xf>
    <xf numFmtId="0" fontId="38" fillId="90" borderId="77" applyNumberFormat="0" applyProtection="0">
      <alignment horizontal="left" vertical="top" indent="1"/>
    </xf>
    <xf numFmtId="0" fontId="5" fillId="96" borderId="83" applyNumberFormat="0">
      <protection locked="0"/>
    </xf>
    <xf numFmtId="4" fontId="38" fillId="0" borderId="70" applyNumberFormat="0" applyProtection="0">
      <alignment horizontal="right" vertical="center"/>
    </xf>
    <xf numFmtId="4" fontId="56" fillId="42" borderId="77" applyNumberFormat="0" applyProtection="0">
      <alignment horizontal="left" vertical="center" indent="1"/>
    </xf>
    <xf numFmtId="0" fontId="5" fillId="87" borderId="77" applyNumberFormat="0" applyProtection="0">
      <alignment horizontal="left" vertical="center" indent="1"/>
    </xf>
    <xf numFmtId="4" fontId="5" fillId="87" borderId="78" applyNumberFormat="0" applyProtection="0">
      <alignment horizontal="left" vertical="center" indent="1"/>
    </xf>
    <xf numFmtId="4" fontId="38" fillId="42" borderId="70" applyNumberFormat="0" applyProtection="0">
      <alignment horizontal="left" vertical="center" indent="1"/>
    </xf>
    <xf numFmtId="0" fontId="38" fillId="88" borderId="70" applyNumberFormat="0" applyProtection="0">
      <alignment horizontal="left" vertical="center" indent="1"/>
    </xf>
    <xf numFmtId="0" fontId="5" fillId="96" borderId="83" applyNumberFormat="0">
      <protection locked="0"/>
    </xf>
    <xf numFmtId="4" fontId="38" fillId="80" borderId="70" applyNumberFormat="0" applyProtection="0">
      <alignment horizontal="right" vertical="center"/>
    </xf>
    <xf numFmtId="4" fontId="38" fillId="85" borderId="70" applyNumberFormat="0" applyProtection="0">
      <alignment horizontal="right" vertical="center"/>
    </xf>
    <xf numFmtId="4" fontId="38" fillId="88" borderId="78" applyNumberFormat="0" applyProtection="0">
      <alignment horizontal="left" vertical="center" indent="1"/>
    </xf>
    <xf numFmtId="4" fontId="38" fillId="88" borderId="78" applyNumberFormat="0" applyProtection="0">
      <alignment horizontal="left" vertical="center" indent="1"/>
    </xf>
    <xf numFmtId="4" fontId="46" fillId="90" borderId="77" applyNumberFormat="0" applyProtection="0">
      <alignment horizontal="left" vertical="center" indent="1"/>
    </xf>
    <xf numFmtId="4" fontId="46" fillId="90" borderId="77" applyNumberFormat="0" applyProtection="0">
      <alignment horizontal="right" vertical="center"/>
    </xf>
    <xf numFmtId="0" fontId="38" fillId="90" borderId="77" applyNumberFormat="0" applyProtection="0">
      <alignment horizontal="left" vertical="top" indent="1"/>
    </xf>
    <xf numFmtId="4" fontId="38" fillId="73" borderId="70" applyNumberFormat="0" applyProtection="0">
      <alignment vertical="center"/>
    </xf>
    <xf numFmtId="4" fontId="38" fillId="83" borderId="70" applyNumberFormat="0" applyProtection="0">
      <alignment horizontal="right" vertical="center"/>
    </xf>
    <xf numFmtId="4" fontId="38" fillId="42" borderId="70" applyNumberFormat="0" applyProtection="0">
      <alignment horizontal="left" vertical="center" indent="1"/>
    </xf>
    <xf numFmtId="4" fontId="46" fillId="90" borderId="77" applyNumberFormat="0" applyProtection="0">
      <alignment horizontal="right" vertical="center"/>
    </xf>
    <xf numFmtId="0" fontId="5" fillId="95" borderId="77" applyNumberFormat="0" applyProtection="0">
      <alignment horizontal="left" vertical="top" indent="1"/>
    </xf>
    <xf numFmtId="4" fontId="38" fillId="77" borderId="70" applyNumberFormat="0" applyProtection="0">
      <alignment horizontal="right" vertical="center"/>
    </xf>
    <xf numFmtId="4" fontId="38" fillId="74" borderId="70" applyNumberFormat="0" applyProtection="0">
      <alignment horizontal="left" vertical="center" indent="1"/>
    </xf>
    <xf numFmtId="0" fontId="5" fillId="93" borderId="77" applyNumberFormat="0" applyProtection="0">
      <alignment horizontal="left" vertical="top" indent="1"/>
    </xf>
    <xf numFmtId="0" fontId="5" fillId="75" borderId="77" applyNumberFormat="0" applyProtection="0">
      <alignment horizontal="left" vertical="top" indent="1"/>
    </xf>
    <xf numFmtId="0" fontId="61" fillId="97" borderId="77" applyNumberFormat="0" applyProtection="0">
      <alignment horizontal="left" vertical="top" indent="1"/>
    </xf>
    <xf numFmtId="0" fontId="59" fillId="73" borderId="77" applyNumberFormat="0" applyProtection="0">
      <alignment horizontal="left" vertical="top" indent="1"/>
    </xf>
    <xf numFmtId="4" fontId="38" fillId="74" borderId="70" applyNumberFormat="0" applyProtection="0">
      <alignment horizontal="left" vertical="center" indent="1"/>
    </xf>
    <xf numFmtId="4" fontId="38" fillId="0" borderId="70" applyNumberFormat="0" applyProtection="0">
      <alignment horizontal="right" vertical="center"/>
    </xf>
    <xf numFmtId="4" fontId="57" fillId="98" borderId="83" applyNumberFormat="0" applyProtection="0">
      <alignment vertical="center"/>
    </xf>
    <xf numFmtId="4" fontId="38" fillId="88" borderId="78" applyNumberFormat="0" applyProtection="0">
      <alignment horizontal="left" vertical="center" indent="1"/>
    </xf>
    <xf numFmtId="0" fontId="59" fillId="73" borderId="77" applyNumberFormat="0" applyProtection="0">
      <alignment horizontal="left" vertical="top" indent="1"/>
    </xf>
    <xf numFmtId="0" fontId="5" fillId="88" borderId="77" applyNumberFormat="0" applyProtection="0">
      <alignment horizontal="left" vertical="top" indent="1"/>
    </xf>
    <xf numFmtId="0" fontId="5" fillId="87" borderId="77" applyNumberFormat="0" applyProtection="0">
      <alignment horizontal="left" vertical="center" indent="1"/>
    </xf>
    <xf numFmtId="4" fontId="61" fillId="97" borderId="77" applyNumberFormat="0" applyProtection="0">
      <alignment vertical="center"/>
    </xf>
    <xf numFmtId="4" fontId="61" fillId="97" borderId="77" applyNumberFormat="0" applyProtection="0">
      <alignment vertical="center"/>
    </xf>
    <xf numFmtId="4" fontId="46" fillId="79" borderId="77" applyNumberFormat="0" applyProtection="0">
      <alignment horizontal="right" vertical="center"/>
    </xf>
    <xf numFmtId="4" fontId="38" fillId="90" borderId="78" applyNumberFormat="0" applyProtection="0">
      <alignment horizontal="left" vertical="center" indent="1"/>
    </xf>
    <xf numFmtId="4" fontId="38" fillId="90" borderId="78" applyNumberFormat="0" applyProtection="0">
      <alignment horizontal="left" vertical="center" indent="1"/>
    </xf>
    <xf numFmtId="4" fontId="38" fillId="76" borderId="70" applyNumberFormat="0" applyProtection="0">
      <alignment horizontal="right" vertical="center"/>
    </xf>
    <xf numFmtId="0" fontId="5" fillId="93" borderId="77" applyNumberFormat="0" applyProtection="0">
      <alignment horizontal="left" vertical="top" indent="1"/>
    </xf>
    <xf numFmtId="0" fontId="38" fillId="91" borderId="70" applyNumberFormat="0" applyProtection="0">
      <alignment horizontal="left" vertical="center" indent="1"/>
    </xf>
    <xf numFmtId="0" fontId="38" fillId="93" borderId="70" applyNumberFormat="0" applyProtection="0">
      <alignment horizontal="left" vertical="center" indent="1"/>
    </xf>
    <xf numFmtId="0" fontId="5" fillId="87" borderId="77" applyNumberFormat="0" applyProtection="0">
      <alignment horizontal="left" vertical="center" indent="1"/>
    </xf>
    <xf numFmtId="0" fontId="5" fillId="75" borderId="77" applyNumberFormat="0" applyProtection="0">
      <alignment horizontal="left" vertical="top" indent="1"/>
    </xf>
    <xf numFmtId="0" fontId="38" fillId="88" borderId="77" applyNumberFormat="0" applyProtection="0">
      <alignment horizontal="left" vertical="top" indent="1"/>
    </xf>
    <xf numFmtId="4" fontId="38" fillId="86" borderId="78" applyNumberFormat="0" applyProtection="0">
      <alignment horizontal="left" vertical="center" indent="1"/>
    </xf>
    <xf numFmtId="0" fontId="5" fillId="87" borderId="77" applyNumberFormat="0" applyProtection="0">
      <alignment horizontal="left" vertical="top" indent="1"/>
    </xf>
    <xf numFmtId="0" fontId="38" fillId="91" borderId="70" applyNumberFormat="0" applyProtection="0">
      <alignment horizontal="left" vertical="center" indent="1"/>
    </xf>
    <xf numFmtId="0" fontId="5" fillId="94" borderId="77" applyNumberFormat="0" applyProtection="0">
      <alignment horizontal="left" vertical="top" indent="1"/>
    </xf>
    <xf numFmtId="4" fontId="38" fillId="79" borderId="78" applyNumberFormat="0" applyProtection="0">
      <alignment horizontal="right" vertical="center"/>
    </xf>
    <xf numFmtId="4" fontId="46" fillId="83" borderId="77" applyNumberFormat="0" applyProtection="0">
      <alignment horizontal="right" vertical="center"/>
    </xf>
    <xf numFmtId="0" fontId="38" fillId="93" borderId="77" applyNumberFormat="0" applyProtection="0">
      <alignment horizontal="left" vertical="top" indent="1"/>
    </xf>
    <xf numFmtId="4" fontId="5" fillId="87" borderId="78" applyNumberFormat="0" applyProtection="0">
      <alignment horizontal="left" vertical="center" indent="1"/>
    </xf>
    <xf numFmtId="4" fontId="5" fillId="87" borderId="78" applyNumberFormat="0" applyProtection="0">
      <alignment horizontal="left" vertical="center" indent="1"/>
    </xf>
    <xf numFmtId="0" fontId="5" fillId="87" borderId="77" applyNumberFormat="0" applyProtection="0">
      <alignment horizontal="left" vertical="center" indent="1"/>
    </xf>
    <xf numFmtId="4" fontId="38" fillId="76" borderId="70" applyNumberFormat="0" applyProtection="0">
      <alignment horizontal="right" vertical="center"/>
    </xf>
    <xf numFmtId="0" fontId="38" fillId="88" borderId="70" applyNumberFormat="0" applyProtection="0">
      <alignment horizontal="left" vertical="center" indent="1"/>
    </xf>
    <xf numFmtId="0" fontId="38" fillId="92" borderId="70" applyNumberFormat="0" applyProtection="0">
      <alignment horizontal="left" vertical="center" indent="1"/>
    </xf>
    <xf numFmtId="4" fontId="38" fillId="73" borderId="70" applyNumberFormat="0" applyProtection="0">
      <alignment vertical="center"/>
    </xf>
    <xf numFmtId="0" fontId="5" fillId="75" borderId="77" applyNumberFormat="0" applyProtection="0">
      <alignment horizontal="left" vertical="center" indent="1"/>
    </xf>
    <xf numFmtId="0" fontId="38" fillId="88" borderId="70" applyNumberFormat="0" applyProtection="0">
      <alignment horizontal="left" vertical="center" indent="1"/>
    </xf>
    <xf numFmtId="4" fontId="38" fillId="0" borderId="70" applyNumberFormat="0" applyProtection="0">
      <alignment horizontal="right" vertical="center"/>
    </xf>
    <xf numFmtId="4" fontId="38" fillId="82" borderId="70" applyNumberFormat="0" applyProtection="0">
      <alignment horizontal="right" vertical="center"/>
    </xf>
    <xf numFmtId="4" fontId="46" fillId="76" borderId="77" applyNumberFormat="0" applyProtection="0">
      <alignment horizontal="right" vertical="center"/>
    </xf>
    <xf numFmtId="0" fontId="38" fillId="88" borderId="70" applyNumberFormat="0" applyProtection="0">
      <alignment horizontal="left" vertical="center" indent="1"/>
    </xf>
    <xf numFmtId="4" fontId="38" fillId="77" borderId="70" applyNumberFormat="0" applyProtection="0">
      <alignment horizontal="right" vertical="center"/>
    </xf>
    <xf numFmtId="4" fontId="46" fillId="79" borderId="77" applyNumberFormat="0" applyProtection="0">
      <alignment horizontal="right" vertical="center"/>
    </xf>
    <xf numFmtId="0" fontId="38" fillId="92" borderId="70" applyNumberFormat="0" applyProtection="0">
      <alignment horizontal="left" vertical="center" indent="1"/>
    </xf>
    <xf numFmtId="0" fontId="38" fillId="87" borderId="77" applyNumberFormat="0" applyProtection="0">
      <alignment horizontal="left" vertical="top" indent="1"/>
    </xf>
    <xf numFmtId="4" fontId="38" fillId="77" borderId="70" applyNumberFormat="0" applyProtection="0">
      <alignment horizontal="right" vertical="center"/>
    </xf>
    <xf numFmtId="0" fontId="61" fillId="97" borderId="77" applyNumberFormat="0" applyProtection="0">
      <alignment horizontal="left" vertical="top" indent="1"/>
    </xf>
    <xf numFmtId="0" fontId="5" fillId="94" borderId="77" applyNumberFormat="0" applyProtection="0">
      <alignment horizontal="left" vertical="top" indent="1"/>
    </xf>
    <xf numFmtId="4" fontId="38" fillId="42" borderId="70" applyNumberFormat="0" applyProtection="0">
      <alignment horizontal="left" vertical="center" indent="1"/>
    </xf>
    <xf numFmtId="0" fontId="5" fillId="90" borderId="77" applyNumberFormat="0" applyProtection="0">
      <alignment horizontal="left" vertical="center" indent="1"/>
    </xf>
    <xf numFmtId="4" fontId="38" fillId="42" borderId="70" applyNumberFormat="0" applyProtection="0">
      <alignment horizontal="left" vertical="center" indent="1"/>
    </xf>
    <xf numFmtId="4" fontId="38" fillId="81" borderId="70" applyNumberFormat="0" applyProtection="0">
      <alignment horizontal="right" vertical="center"/>
    </xf>
    <xf numFmtId="0" fontId="5" fillId="94" borderId="77" applyNumberFormat="0" applyProtection="0">
      <alignment horizontal="left" vertical="top" indent="1"/>
    </xf>
    <xf numFmtId="4" fontId="38" fillId="81" borderId="70" applyNumberFormat="0" applyProtection="0">
      <alignment horizontal="right" vertical="center"/>
    </xf>
    <xf numFmtId="4" fontId="5" fillId="87" borderId="78" applyNumberFormat="0" applyProtection="0">
      <alignment horizontal="left" vertical="center" indent="1"/>
    </xf>
    <xf numFmtId="4" fontId="38" fillId="76" borderId="70" applyNumberFormat="0" applyProtection="0">
      <alignment horizontal="right" vertical="center"/>
    </xf>
    <xf numFmtId="4" fontId="5" fillId="87" borderId="78" applyNumberFormat="0" applyProtection="0">
      <alignment horizontal="left" vertical="center" indent="1"/>
    </xf>
    <xf numFmtId="4" fontId="38" fillId="88" borderId="78" applyNumberFormat="0" applyProtection="0">
      <alignment horizontal="left" vertical="center" indent="1"/>
    </xf>
    <xf numFmtId="4" fontId="38" fillId="73" borderId="70" applyNumberFormat="0" applyProtection="0">
      <alignment vertical="center"/>
    </xf>
    <xf numFmtId="0" fontId="38" fillId="88" borderId="70" applyNumberFormat="0" applyProtection="0">
      <alignment horizontal="left" vertical="center" indent="1"/>
    </xf>
    <xf numFmtId="0" fontId="56" fillId="73" borderId="77" applyNumberFormat="0" applyProtection="0">
      <alignment horizontal="left" vertical="top" indent="1"/>
    </xf>
    <xf numFmtId="4" fontId="38" fillId="86" borderId="78" applyNumberFormat="0" applyProtection="0">
      <alignment horizontal="left" vertical="center" indent="1"/>
    </xf>
    <xf numFmtId="0" fontId="38" fillId="92" borderId="70" applyNumberFormat="0" applyProtection="0">
      <alignment horizontal="left" vertical="center" indent="1"/>
    </xf>
    <xf numFmtId="0" fontId="5" fillId="89" borderId="77" applyNumberFormat="0" applyProtection="0">
      <alignment horizontal="left" vertical="center" indent="1"/>
    </xf>
    <xf numFmtId="4" fontId="56" fillId="73" borderId="77" applyNumberFormat="0" applyProtection="0">
      <alignment vertical="center"/>
    </xf>
    <xf numFmtId="4" fontId="38" fillId="82" borderId="70" applyNumberFormat="0" applyProtection="0">
      <alignment horizontal="right" vertical="center"/>
    </xf>
    <xf numFmtId="0" fontId="48" fillId="0" borderId="82" applyNumberFormat="0" applyFill="0" applyAlignment="0" applyProtection="0"/>
    <xf numFmtId="4" fontId="38" fillId="81" borderId="70" applyNumberFormat="0" applyProtection="0">
      <alignment horizontal="right" vertical="center"/>
    </xf>
    <xf numFmtId="0" fontId="46" fillId="75" borderId="77" applyNumberFormat="0" applyProtection="0">
      <alignment horizontal="left" vertical="top" indent="1"/>
    </xf>
    <xf numFmtId="0" fontId="5" fillId="75" borderId="77" applyNumberFormat="0" applyProtection="0">
      <alignment horizontal="left" vertical="center" indent="1"/>
    </xf>
    <xf numFmtId="4" fontId="38" fillId="86" borderId="78" applyNumberFormat="0" applyProtection="0">
      <alignment horizontal="left" vertical="center" indent="1"/>
    </xf>
    <xf numFmtId="0" fontId="38" fillId="93" borderId="77" applyNumberFormat="0" applyProtection="0">
      <alignment horizontal="left" vertical="top" indent="1"/>
    </xf>
    <xf numFmtId="4" fontId="58" fillId="73" borderId="77" applyNumberFormat="0" applyProtection="0">
      <alignment vertical="center"/>
    </xf>
    <xf numFmtId="0" fontId="5" fillId="93" borderId="77" applyNumberFormat="0" applyProtection="0">
      <alignment horizontal="left" vertical="top" indent="1"/>
    </xf>
    <xf numFmtId="0" fontId="46" fillId="90" borderId="77" applyNumberFormat="0" applyProtection="0">
      <alignment horizontal="left" vertical="top" indent="1"/>
    </xf>
    <xf numFmtId="4" fontId="38" fillId="42" borderId="70" applyNumberFormat="0" applyProtection="0">
      <alignment horizontal="left" vertical="center" indent="1"/>
    </xf>
    <xf numFmtId="0" fontId="38" fillId="87" borderId="77" applyNumberFormat="0" applyProtection="0">
      <alignment horizontal="left" vertical="top" indent="1"/>
    </xf>
    <xf numFmtId="4" fontId="38" fillId="73" borderId="70" applyNumberFormat="0" applyProtection="0">
      <alignment vertical="center"/>
    </xf>
    <xf numFmtId="0" fontId="5" fillId="87" borderId="77" applyNumberFormat="0" applyProtection="0">
      <alignment horizontal="left" vertical="top" indent="1"/>
    </xf>
    <xf numFmtId="4" fontId="65" fillId="96" borderId="70" applyNumberFormat="0" applyProtection="0">
      <alignment horizontal="right" vertical="center"/>
    </xf>
    <xf numFmtId="0" fontId="38" fillId="92" borderId="70" applyNumberFormat="0" applyProtection="0">
      <alignment horizontal="left" vertical="center" indent="1"/>
    </xf>
    <xf numFmtId="0" fontId="5" fillId="94" borderId="77" applyNumberFormat="0" applyProtection="0">
      <alignment horizontal="left" vertical="top" indent="1"/>
    </xf>
    <xf numFmtId="0" fontId="5" fillId="89" borderId="77" applyNumberFormat="0" applyProtection="0">
      <alignment horizontal="left" vertical="top" indent="1"/>
    </xf>
    <xf numFmtId="4" fontId="5" fillId="87" borderId="78" applyNumberFormat="0" applyProtection="0">
      <alignment horizontal="left" vertical="center" indent="1"/>
    </xf>
    <xf numFmtId="0" fontId="5" fillId="89" borderId="77" applyNumberFormat="0" applyProtection="0">
      <alignment horizontal="left" vertical="top" indent="1"/>
    </xf>
    <xf numFmtId="0" fontId="5" fillId="94" borderId="77" applyNumberFormat="0" applyProtection="0">
      <alignment horizontal="left" vertical="top" indent="1"/>
    </xf>
    <xf numFmtId="0" fontId="46" fillId="75" borderId="77" applyNumberFormat="0" applyProtection="0">
      <alignment horizontal="left" vertical="top" indent="1"/>
    </xf>
    <xf numFmtId="0" fontId="5" fillId="95" borderId="77" applyNumberFormat="0" applyProtection="0">
      <alignment horizontal="left" vertical="top" indent="1"/>
    </xf>
    <xf numFmtId="4" fontId="38" fillId="0" borderId="70" applyNumberFormat="0" applyProtection="0">
      <alignment horizontal="right" vertical="center"/>
    </xf>
    <xf numFmtId="4" fontId="38" fillId="90" borderId="78" applyNumberFormat="0" applyProtection="0">
      <alignment horizontal="left" vertical="center" indent="1"/>
    </xf>
    <xf numFmtId="4" fontId="38" fillId="79" borderId="78" applyNumberFormat="0" applyProtection="0">
      <alignment horizontal="right" vertical="center"/>
    </xf>
    <xf numFmtId="0" fontId="38" fillId="88" borderId="77" applyNumberFormat="0" applyProtection="0">
      <alignment horizontal="left" vertical="top" indent="1"/>
    </xf>
    <xf numFmtId="4" fontId="38" fillId="85" borderId="70" applyNumberFormat="0" applyProtection="0">
      <alignment horizontal="right" vertical="center"/>
    </xf>
    <xf numFmtId="0" fontId="38" fillId="102" borderId="83"/>
    <xf numFmtId="0" fontId="46" fillId="75" borderId="77" applyNumberFormat="0" applyProtection="0">
      <alignment horizontal="left" vertical="top" indent="1"/>
    </xf>
    <xf numFmtId="0" fontId="5" fillId="95" borderId="77" applyNumberFormat="0" applyProtection="0">
      <alignment horizontal="left" vertical="top" indent="1"/>
    </xf>
    <xf numFmtId="4" fontId="38" fillId="82" borderId="70" applyNumberFormat="0" applyProtection="0">
      <alignment horizontal="right" vertical="center"/>
    </xf>
    <xf numFmtId="4" fontId="38" fillId="81" borderId="70" applyNumberFormat="0" applyProtection="0">
      <alignment horizontal="right" vertical="center"/>
    </xf>
    <xf numFmtId="4" fontId="57" fillId="42" borderId="70" applyNumberFormat="0" applyProtection="0">
      <alignment vertical="center"/>
    </xf>
    <xf numFmtId="0" fontId="5" fillId="75" borderId="77" applyNumberFormat="0" applyProtection="0">
      <alignment horizontal="left" vertical="top" indent="1"/>
    </xf>
    <xf numFmtId="0" fontId="38" fillId="88" borderId="70" applyNumberFormat="0" applyProtection="0">
      <alignment horizontal="left" vertical="center" indent="1"/>
    </xf>
    <xf numFmtId="0" fontId="38" fillId="93" borderId="77" applyNumberFormat="0" applyProtection="0">
      <alignment horizontal="left" vertical="top" indent="1"/>
    </xf>
    <xf numFmtId="0" fontId="38" fillId="62" borderId="70" applyNumberFormat="0" applyFont="0" applyAlignment="0" applyProtection="0"/>
    <xf numFmtId="4" fontId="38" fillId="90" borderId="70" applyNumberFormat="0" applyProtection="0">
      <alignment horizontal="right" vertical="center"/>
    </xf>
    <xf numFmtId="0" fontId="5" fillId="75" borderId="77" applyNumberFormat="0" applyProtection="0">
      <alignment horizontal="left" vertical="top" indent="1"/>
    </xf>
    <xf numFmtId="4" fontId="38" fillId="80" borderId="70" applyNumberFormat="0" applyProtection="0">
      <alignment horizontal="right" vertical="center"/>
    </xf>
    <xf numFmtId="0" fontId="44" fillId="66" borderId="70" applyNumberFormat="0" applyAlignment="0" applyProtection="0"/>
    <xf numFmtId="0" fontId="56" fillId="42" borderId="77" applyNumberFormat="0" applyProtection="0">
      <alignment horizontal="left" vertical="top" indent="1"/>
    </xf>
    <xf numFmtId="4" fontId="65" fillId="96" borderId="70" applyNumberFormat="0" applyProtection="0">
      <alignment horizontal="right" vertical="center"/>
    </xf>
    <xf numFmtId="4" fontId="38" fillId="79" borderId="78" applyNumberFormat="0" applyProtection="0">
      <alignment horizontal="right" vertical="center"/>
    </xf>
    <xf numFmtId="0" fontId="5" fillId="89" borderId="77" applyNumberFormat="0" applyProtection="0">
      <alignment horizontal="left" vertical="center" indent="1"/>
    </xf>
    <xf numFmtId="4" fontId="38" fillId="85" borderId="70" applyNumberFormat="0" applyProtection="0">
      <alignment horizontal="right" vertical="center"/>
    </xf>
    <xf numFmtId="0" fontId="5" fillId="95" borderId="77" applyNumberFormat="0" applyProtection="0">
      <alignment horizontal="left" vertical="center" indent="1"/>
    </xf>
    <xf numFmtId="4" fontId="61" fillId="91" borderId="77" applyNumberFormat="0" applyProtection="0">
      <alignment horizontal="left" vertical="center" indent="1"/>
    </xf>
    <xf numFmtId="4" fontId="38" fillId="90" borderId="78" applyNumberFormat="0" applyProtection="0">
      <alignment horizontal="left" vertical="center" indent="1"/>
    </xf>
    <xf numFmtId="0" fontId="38" fillId="62" borderId="70" applyNumberFormat="0" applyFont="0" applyAlignment="0" applyProtection="0"/>
    <xf numFmtId="4" fontId="38" fillId="88" borderId="78" applyNumberFormat="0" applyProtection="0">
      <alignment horizontal="left" vertical="center" indent="1"/>
    </xf>
    <xf numFmtId="4" fontId="38" fillId="79" borderId="78" applyNumberFormat="0" applyProtection="0">
      <alignment horizontal="right" vertical="center"/>
    </xf>
    <xf numFmtId="4" fontId="38" fillId="86" borderId="78" applyNumberFormat="0" applyProtection="0">
      <alignment horizontal="left" vertical="center" indent="1"/>
    </xf>
    <xf numFmtId="4" fontId="46" fillId="90" borderId="77" applyNumberFormat="0" applyProtection="0">
      <alignment horizontal="left" vertical="center" indent="1"/>
    </xf>
    <xf numFmtId="4" fontId="38" fillId="82" borderId="70" applyNumberFormat="0" applyProtection="0">
      <alignment horizontal="right" vertical="center"/>
    </xf>
    <xf numFmtId="4" fontId="46" fillId="98" borderId="77" applyNumberFormat="0" applyProtection="0">
      <alignment horizontal="left" vertical="center" indent="1"/>
    </xf>
    <xf numFmtId="4" fontId="38" fillId="90" borderId="70" applyNumberFormat="0" applyProtection="0">
      <alignment horizontal="right" vertical="center"/>
    </xf>
    <xf numFmtId="0" fontId="5" fillId="88" borderId="77" applyNumberFormat="0" applyProtection="0">
      <alignment horizontal="left" vertical="center" indent="1"/>
    </xf>
    <xf numFmtId="0" fontId="5" fillId="95" borderId="77" applyNumberFormat="0" applyProtection="0">
      <alignment horizontal="left" vertical="center" indent="1"/>
    </xf>
    <xf numFmtId="4" fontId="38" fillId="77" borderId="70" applyNumberFormat="0" applyProtection="0">
      <alignment horizontal="right" vertical="center"/>
    </xf>
    <xf numFmtId="4" fontId="38" fillId="73" borderId="70" applyNumberFormat="0" applyProtection="0">
      <alignment vertical="center"/>
    </xf>
    <xf numFmtId="4" fontId="46" fillId="81" borderId="77" applyNumberFormat="0" applyProtection="0">
      <alignment horizontal="right" vertical="center"/>
    </xf>
    <xf numFmtId="4" fontId="38" fillId="74" borderId="70" applyNumberFormat="0" applyProtection="0">
      <alignment horizontal="left" vertical="center" indent="1"/>
    </xf>
    <xf numFmtId="0" fontId="38" fillId="90" borderId="77" applyNumberFormat="0" applyProtection="0">
      <alignment horizontal="left" vertical="top" indent="1"/>
    </xf>
    <xf numFmtId="0" fontId="38" fillId="93" borderId="77" applyNumberFormat="0" applyProtection="0">
      <alignment horizontal="left" vertical="top" indent="1"/>
    </xf>
    <xf numFmtId="0" fontId="5" fillId="90" borderId="77" applyNumberFormat="0" applyProtection="0">
      <alignment horizontal="left" vertical="top" indent="1"/>
    </xf>
    <xf numFmtId="4" fontId="38" fillId="90" borderId="70" applyNumberFormat="0" applyProtection="0">
      <alignment horizontal="right" vertical="center"/>
    </xf>
    <xf numFmtId="4" fontId="38" fillId="42" borderId="70" applyNumberFormat="0" applyProtection="0">
      <alignment horizontal="left" vertical="center" indent="1"/>
    </xf>
    <xf numFmtId="4" fontId="38" fillId="88" borderId="78" applyNumberFormat="0" applyProtection="0">
      <alignment horizontal="left" vertical="center" indent="1"/>
    </xf>
    <xf numFmtId="0" fontId="5" fillId="87" borderId="77" applyNumberFormat="0" applyProtection="0">
      <alignment horizontal="left" vertical="center" indent="1"/>
    </xf>
    <xf numFmtId="4" fontId="38" fillId="74" borderId="70" applyNumberFormat="0" applyProtection="0">
      <alignment horizontal="left" vertical="center" indent="1"/>
    </xf>
    <xf numFmtId="0" fontId="5" fillId="89" borderId="77" applyNumberFormat="0" applyProtection="0">
      <alignment horizontal="left" vertical="top" indent="1"/>
    </xf>
    <xf numFmtId="0" fontId="5" fillId="89" borderId="77" applyNumberFormat="0" applyProtection="0">
      <alignment horizontal="left" vertical="center" indent="1"/>
    </xf>
    <xf numFmtId="0" fontId="5" fillId="93" borderId="77" applyNumberFormat="0" applyProtection="0">
      <alignment horizontal="left" vertical="top" indent="1"/>
    </xf>
    <xf numFmtId="4" fontId="38" fillId="86" borderId="78" applyNumberFormat="0" applyProtection="0">
      <alignment horizontal="left" vertical="center" indent="1"/>
    </xf>
    <xf numFmtId="4" fontId="46" fillId="85" borderId="77" applyNumberFormat="0" applyProtection="0">
      <alignment horizontal="right" vertical="center"/>
    </xf>
    <xf numFmtId="4" fontId="46" fillId="88" borderId="77" applyNumberFormat="0" applyProtection="0">
      <alignment horizontal="right" vertical="center"/>
    </xf>
    <xf numFmtId="4" fontId="38" fillId="82" borderId="70" applyNumberFormat="0" applyProtection="0">
      <alignment horizontal="right" vertical="center"/>
    </xf>
    <xf numFmtId="4" fontId="61" fillId="91" borderId="77" applyNumberFormat="0" applyProtection="0">
      <alignment horizontal="left" vertical="center" indent="1"/>
    </xf>
    <xf numFmtId="0" fontId="61" fillId="97" borderId="77" applyNumberFormat="0" applyProtection="0">
      <alignment horizontal="left" vertical="top" indent="1"/>
    </xf>
    <xf numFmtId="0" fontId="5" fillId="90" borderId="77" applyNumberFormat="0" applyProtection="0">
      <alignment horizontal="left" vertical="top" indent="1"/>
    </xf>
    <xf numFmtId="4" fontId="38" fillId="85" borderId="70" applyNumberFormat="0" applyProtection="0">
      <alignment horizontal="right" vertical="center"/>
    </xf>
    <xf numFmtId="4" fontId="38" fillId="82" borderId="70" applyNumberFormat="0" applyProtection="0">
      <alignment horizontal="right" vertical="center"/>
    </xf>
    <xf numFmtId="4" fontId="38" fillId="0" borderId="70" applyNumberFormat="0" applyProtection="0">
      <alignment horizontal="right" vertical="center"/>
    </xf>
    <xf numFmtId="4" fontId="63" fillId="101" borderId="78" applyNumberFormat="0" applyProtection="0">
      <alignment horizontal="left" vertical="center" indent="1"/>
    </xf>
    <xf numFmtId="4" fontId="62" fillId="97" borderId="77" applyNumberFormat="0" applyProtection="0">
      <alignment vertical="center"/>
    </xf>
    <xf numFmtId="0" fontId="5" fillId="87" borderId="77" applyNumberFormat="0" applyProtection="0">
      <alignment horizontal="left" vertical="center" indent="1"/>
    </xf>
    <xf numFmtId="4" fontId="38" fillId="84" borderId="70" applyNumberFormat="0" applyProtection="0">
      <alignment horizontal="right" vertical="center"/>
    </xf>
    <xf numFmtId="0" fontId="44" fillId="66" borderId="70" applyNumberFormat="0" applyAlignment="0" applyProtection="0"/>
    <xf numFmtId="4" fontId="38" fillId="74" borderId="70" applyNumberFormat="0" applyProtection="0">
      <alignment horizontal="left" vertical="center" indent="1"/>
    </xf>
    <xf numFmtId="4" fontId="38" fillId="84" borderId="70" applyNumberFormat="0" applyProtection="0">
      <alignment horizontal="right" vertical="center"/>
    </xf>
    <xf numFmtId="0" fontId="38" fillId="93" borderId="77" applyNumberFormat="0" applyProtection="0">
      <alignment horizontal="left" vertical="top" indent="1"/>
    </xf>
    <xf numFmtId="0" fontId="38" fillId="92" borderId="70" applyNumberFormat="0" applyProtection="0">
      <alignment horizontal="left" vertical="center" indent="1"/>
    </xf>
    <xf numFmtId="4" fontId="38" fillId="73" borderId="70" applyNumberFormat="0" applyProtection="0">
      <alignment vertical="center"/>
    </xf>
    <xf numFmtId="0" fontId="38" fillId="92" borderId="70" applyNumberFormat="0" applyProtection="0">
      <alignment horizontal="left" vertical="center" indent="1"/>
    </xf>
    <xf numFmtId="4" fontId="38" fillId="74" borderId="70" applyNumberFormat="0" applyProtection="0">
      <alignment horizontal="left" vertical="center" indent="1"/>
    </xf>
    <xf numFmtId="0" fontId="59" fillId="73" borderId="77" applyNumberFormat="0" applyProtection="0">
      <alignment horizontal="left" vertical="top" indent="1"/>
    </xf>
    <xf numFmtId="4" fontId="38" fillId="42" borderId="70" applyNumberFormat="0" applyProtection="0">
      <alignment horizontal="left" vertical="center" indent="1"/>
    </xf>
    <xf numFmtId="0" fontId="48" fillId="0" borderId="82" applyNumberFormat="0" applyFill="0" applyAlignment="0" applyProtection="0"/>
    <xf numFmtId="4" fontId="38" fillId="90" borderId="70" applyNumberFormat="0" applyProtection="0">
      <alignment horizontal="right" vertical="center"/>
    </xf>
    <xf numFmtId="4" fontId="38" fillId="80" borderId="70" applyNumberFormat="0" applyProtection="0">
      <alignment horizontal="right" vertical="center"/>
    </xf>
    <xf numFmtId="0" fontId="38" fillId="91" borderId="70" applyNumberFormat="0" applyProtection="0">
      <alignment horizontal="left" vertical="center" indent="1"/>
    </xf>
    <xf numFmtId="4" fontId="38" fillId="82" borderId="70" applyNumberFormat="0" applyProtection="0">
      <alignment horizontal="right" vertical="center"/>
    </xf>
    <xf numFmtId="4" fontId="57" fillId="100" borderId="70" applyNumberFormat="0" applyProtection="0">
      <alignment horizontal="right" vertical="center"/>
    </xf>
    <xf numFmtId="0" fontId="38" fillId="91" borderId="70" applyNumberFormat="0" applyProtection="0">
      <alignment horizontal="left" vertical="center" indent="1"/>
    </xf>
    <xf numFmtId="0" fontId="55" fillId="66" borderId="76" applyNumberFormat="0" applyAlignment="0" applyProtection="0"/>
    <xf numFmtId="4" fontId="57" fillId="100" borderId="70" applyNumberFormat="0" applyProtection="0">
      <alignment horizontal="right" vertical="center"/>
    </xf>
    <xf numFmtId="4" fontId="56" fillId="73" borderId="77" applyNumberFormat="0" applyProtection="0">
      <alignment horizontal="left" vertical="center" indent="1"/>
    </xf>
    <xf numFmtId="0" fontId="38" fillId="91" borderId="70" applyNumberFormat="0" applyProtection="0">
      <alignment horizontal="left" vertical="center" indent="1"/>
    </xf>
    <xf numFmtId="0" fontId="5" fillId="87" borderId="77" applyNumberFormat="0" applyProtection="0">
      <alignment horizontal="left" vertical="top" indent="1"/>
    </xf>
    <xf numFmtId="4" fontId="65" fillId="96" borderId="70" applyNumberFormat="0" applyProtection="0">
      <alignment horizontal="right" vertical="center"/>
    </xf>
    <xf numFmtId="4" fontId="46" fillId="98" borderId="77" applyNumberFormat="0" applyProtection="0">
      <alignment horizontal="left" vertical="center" indent="1"/>
    </xf>
    <xf numFmtId="0" fontId="38" fillId="90" borderId="77" applyNumberFormat="0" applyProtection="0">
      <alignment horizontal="left" vertical="top" indent="1"/>
    </xf>
    <xf numFmtId="4" fontId="56" fillId="73" borderId="77" applyNumberFormat="0" applyProtection="0">
      <alignment vertical="center"/>
    </xf>
    <xf numFmtId="4" fontId="63" fillId="101" borderId="78" applyNumberFormat="0" applyProtection="0">
      <alignment horizontal="left" vertical="center" indent="1"/>
    </xf>
    <xf numFmtId="0" fontId="5" fillId="93" borderId="77" applyNumberFormat="0" applyProtection="0">
      <alignment horizontal="left" vertical="top" indent="1"/>
    </xf>
    <xf numFmtId="0" fontId="5" fillId="89" borderId="77" applyNumberFormat="0" applyProtection="0">
      <alignment horizontal="left" vertical="center" indent="1"/>
    </xf>
    <xf numFmtId="0" fontId="5" fillId="75" borderId="77" applyNumberFormat="0" applyProtection="0">
      <alignment horizontal="left" vertical="center" indent="1"/>
    </xf>
    <xf numFmtId="4" fontId="38" fillId="82" borderId="70" applyNumberFormat="0" applyProtection="0">
      <alignment horizontal="right" vertical="center"/>
    </xf>
    <xf numFmtId="4" fontId="38" fillId="86" borderId="78" applyNumberFormat="0" applyProtection="0">
      <alignment horizontal="left" vertical="center" indent="1"/>
    </xf>
    <xf numFmtId="4" fontId="38" fillId="86" borderId="78" applyNumberFormat="0" applyProtection="0">
      <alignment horizontal="left" vertical="center" indent="1"/>
    </xf>
    <xf numFmtId="0" fontId="5" fillId="87" borderId="77" applyNumberFormat="0" applyProtection="0">
      <alignment horizontal="left" vertical="top" indent="1"/>
    </xf>
    <xf numFmtId="0" fontId="5" fillId="88" borderId="77" applyNumberFormat="0" applyProtection="0">
      <alignment horizontal="left" vertical="center" indent="1"/>
    </xf>
    <xf numFmtId="0" fontId="46" fillId="90" borderId="77" applyNumberFormat="0" applyProtection="0">
      <alignment horizontal="left" vertical="top" indent="1"/>
    </xf>
    <xf numFmtId="0" fontId="5" fillId="95" borderId="77" applyNumberFormat="0" applyProtection="0">
      <alignment horizontal="left" vertical="center" indent="1"/>
    </xf>
    <xf numFmtId="4" fontId="38" fillId="81" borderId="70" applyNumberFormat="0" applyProtection="0">
      <alignment horizontal="right" vertical="center"/>
    </xf>
    <xf numFmtId="4" fontId="38" fillId="42" borderId="70" applyNumberFormat="0" applyProtection="0">
      <alignment horizontal="left" vertical="center" indent="1"/>
    </xf>
    <xf numFmtId="0" fontId="38" fillId="62" borderId="70" applyNumberFormat="0" applyFont="0" applyAlignment="0" applyProtection="0"/>
    <xf numFmtId="4" fontId="38" fillId="88" borderId="78" applyNumberFormat="0" applyProtection="0">
      <alignment horizontal="left" vertical="center" indent="1"/>
    </xf>
    <xf numFmtId="0" fontId="56" fillId="73" borderId="77" applyNumberFormat="0" applyProtection="0">
      <alignment horizontal="left" vertical="top" indent="1"/>
    </xf>
    <xf numFmtId="0" fontId="5" fillId="95" borderId="77" applyNumberFormat="0" applyProtection="0">
      <alignment horizontal="left" vertical="top" indent="1"/>
    </xf>
    <xf numFmtId="0" fontId="5" fillId="90" borderId="77" applyNumberFormat="0" applyProtection="0">
      <alignment horizontal="left" vertical="top" indent="1"/>
    </xf>
    <xf numFmtId="4" fontId="38" fillId="83" borderId="70" applyNumberFormat="0" applyProtection="0">
      <alignment horizontal="right" vertical="center"/>
    </xf>
    <xf numFmtId="4" fontId="38" fillId="74" borderId="70" applyNumberFormat="0" applyProtection="0">
      <alignment horizontal="left" vertical="center" indent="1"/>
    </xf>
    <xf numFmtId="0" fontId="38" fillId="90" borderId="77" applyNumberFormat="0" applyProtection="0">
      <alignment horizontal="left" vertical="top" indent="1"/>
    </xf>
    <xf numFmtId="4" fontId="38" fillId="88" borderId="78" applyNumberFormat="0" applyProtection="0">
      <alignment horizontal="left" vertical="center" indent="1"/>
    </xf>
    <xf numFmtId="4" fontId="38" fillId="74" borderId="70" applyNumberFormat="0" applyProtection="0">
      <alignment horizontal="left" vertical="center" indent="1"/>
    </xf>
    <xf numFmtId="4" fontId="63" fillId="101" borderId="78" applyNumberFormat="0" applyProtection="0">
      <alignment horizontal="left" vertical="center" indent="1"/>
    </xf>
    <xf numFmtId="4" fontId="38" fillId="90" borderId="70" applyNumberFormat="0" applyProtection="0">
      <alignment horizontal="right" vertical="center"/>
    </xf>
    <xf numFmtId="0" fontId="38" fillId="88" borderId="77" applyNumberFormat="0" applyProtection="0">
      <alignment horizontal="left" vertical="top" indent="1"/>
    </xf>
    <xf numFmtId="4" fontId="65" fillId="96" borderId="70" applyNumberFormat="0" applyProtection="0">
      <alignment horizontal="right" vertical="center"/>
    </xf>
    <xf numFmtId="4" fontId="46" fillId="98" borderId="77" applyNumberFormat="0" applyProtection="0">
      <alignment horizontal="left" vertical="center" indent="1"/>
    </xf>
    <xf numFmtId="4" fontId="38" fillId="90" borderId="70" applyNumberFormat="0" applyProtection="0">
      <alignment horizontal="right" vertical="center"/>
    </xf>
    <xf numFmtId="4" fontId="46" fillId="90" borderId="77" applyNumberFormat="0" applyProtection="0">
      <alignment horizontal="left" vertical="center" indent="1"/>
    </xf>
    <xf numFmtId="4" fontId="38" fillId="88" borderId="78" applyNumberFormat="0" applyProtection="0">
      <alignment horizontal="left" vertical="center" indent="1"/>
    </xf>
    <xf numFmtId="0" fontId="38" fillId="92" borderId="70" applyNumberFormat="0" applyProtection="0">
      <alignment horizontal="left" vertical="center" indent="1"/>
    </xf>
    <xf numFmtId="0" fontId="38" fillId="93" borderId="70" applyNumberFormat="0" applyProtection="0">
      <alignment horizontal="left" vertical="center" indent="1"/>
    </xf>
    <xf numFmtId="0" fontId="56" fillId="42" borderId="77" applyNumberFormat="0" applyProtection="0">
      <alignment horizontal="left" vertical="top" indent="1"/>
    </xf>
    <xf numFmtId="0" fontId="38" fillId="87" borderId="77" applyNumberFormat="0" applyProtection="0">
      <alignment horizontal="left" vertical="top" indent="1"/>
    </xf>
    <xf numFmtId="0" fontId="38" fillId="90" borderId="77" applyNumberFormat="0" applyProtection="0">
      <alignment horizontal="left" vertical="top" indent="1"/>
    </xf>
    <xf numFmtId="4" fontId="46" fillId="76" borderId="77" applyNumberFormat="0" applyProtection="0">
      <alignment horizontal="right" vertical="center"/>
    </xf>
    <xf numFmtId="0" fontId="38" fillId="88" borderId="70" applyNumberFormat="0" applyProtection="0">
      <alignment horizontal="left" vertical="center" indent="1"/>
    </xf>
    <xf numFmtId="0" fontId="5" fillId="75" borderId="77" applyNumberFormat="0" applyProtection="0">
      <alignment horizontal="left" vertical="center" indent="1"/>
    </xf>
    <xf numFmtId="4" fontId="46" fillId="79" borderId="77" applyNumberFormat="0" applyProtection="0">
      <alignment horizontal="right" vertical="center"/>
    </xf>
    <xf numFmtId="4" fontId="38" fillId="83" borderId="70" applyNumberFormat="0" applyProtection="0">
      <alignment horizontal="right" vertical="center"/>
    </xf>
    <xf numFmtId="0" fontId="5" fillId="94" borderId="77" applyNumberFormat="0" applyProtection="0">
      <alignment horizontal="left" vertical="top" indent="1"/>
    </xf>
    <xf numFmtId="0" fontId="38" fillId="93" borderId="70" applyNumberFormat="0" applyProtection="0">
      <alignment horizontal="left" vertical="center" indent="1"/>
    </xf>
    <xf numFmtId="4" fontId="56" fillId="73" borderId="77" applyNumberFormat="0" applyProtection="0">
      <alignment vertical="center"/>
    </xf>
    <xf numFmtId="0" fontId="38" fillId="93" borderId="70" applyNumberFormat="0" applyProtection="0">
      <alignment horizontal="left" vertical="center" indent="1"/>
    </xf>
    <xf numFmtId="4" fontId="38" fillId="85" borderId="70" applyNumberFormat="0" applyProtection="0">
      <alignment horizontal="right" vertical="center"/>
    </xf>
    <xf numFmtId="4" fontId="62" fillId="97" borderId="77" applyNumberFormat="0" applyProtection="0">
      <alignment vertical="center"/>
    </xf>
    <xf numFmtId="0" fontId="5" fillId="95" borderId="77" applyNumberFormat="0" applyProtection="0">
      <alignment horizontal="left" vertical="top" indent="1"/>
    </xf>
    <xf numFmtId="4" fontId="38" fillId="80" borderId="70" applyNumberFormat="0" applyProtection="0">
      <alignment horizontal="right" vertical="center"/>
    </xf>
    <xf numFmtId="4" fontId="38" fillId="84" borderId="70" applyNumberFormat="0" applyProtection="0">
      <alignment horizontal="right" vertical="center"/>
    </xf>
    <xf numFmtId="0" fontId="56" fillId="42" borderId="77" applyNumberFormat="0" applyProtection="0">
      <alignment horizontal="left" vertical="top" indent="1"/>
    </xf>
    <xf numFmtId="0" fontId="38" fillId="93" borderId="77" applyNumberFormat="0" applyProtection="0">
      <alignment horizontal="left" vertical="top" indent="1"/>
    </xf>
    <xf numFmtId="4" fontId="5" fillId="87" borderId="78" applyNumberFormat="0" applyProtection="0">
      <alignment horizontal="left" vertical="center" indent="1"/>
    </xf>
    <xf numFmtId="4" fontId="38" fillId="81" borderId="70" applyNumberFormat="0" applyProtection="0">
      <alignment horizontal="right" vertical="center"/>
    </xf>
    <xf numFmtId="4" fontId="38" fillId="82" borderId="70" applyNumberFormat="0" applyProtection="0">
      <alignment horizontal="right" vertical="center"/>
    </xf>
    <xf numFmtId="0" fontId="38" fillId="87" borderId="77" applyNumberFormat="0" applyProtection="0">
      <alignment horizontal="left" vertical="top" indent="1"/>
    </xf>
    <xf numFmtId="0" fontId="5" fillId="93" borderId="77" applyNumberFormat="0" applyProtection="0">
      <alignment horizontal="left" vertical="top" indent="1"/>
    </xf>
    <xf numFmtId="0" fontId="5" fillId="96" borderId="83" applyNumberFormat="0">
      <protection locked="0"/>
    </xf>
    <xf numFmtId="0" fontId="38" fillId="62" borderId="70" applyNumberFormat="0" applyFont="0" applyAlignment="0" applyProtection="0"/>
    <xf numFmtId="0" fontId="38" fillId="93" borderId="70" applyNumberFormat="0" applyProtection="0">
      <alignment horizontal="left" vertical="center" indent="1"/>
    </xf>
    <xf numFmtId="4" fontId="38" fillId="76" borderId="70" applyNumberFormat="0" applyProtection="0">
      <alignment horizontal="right" vertical="center"/>
    </xf>
    <xf numFmtId="4" fontId="46" fillId="80" borderId="77" applyNumberFormat="0" applyProtection="0">
      <alignment horizontal="right" vertical="center"/>
    </xf>
    <xf numFmtId="0" fontId="38" fillId="92" borderId="70" applyNumberFormat="0" applyProtection="0">
      <alignment horizontal="left" vertical="center" indent="1"/>
    </xf>
    <xf numFmtId="4" fontId="56" fillId="73" borderId="77" applyNumberFormat="0" applyProtection="0">
      <alignment vertical="center"/>
    </xf>
    <xf numFmtId="4" fontId="38" fillId="82" borderId="70" applyNumberFormat="0" applyProtection="0">
      <alignment horizontal="right" vertical="center"/>
    </xf>
    <xf numFmtId="0" fontId="5" fillId="90" borderId="77" applyNumberFormat="0" applyProtection="0">
      <alignment horizontal="left" vertical="top" indent="1"/>
    </xf>
    <xf numFmtId="4" fontId="56" fillId="42" borderId="77" applyNumberFormat="0" applyProtection="0">
      <alignment horizontal="left" vertical="center" indent="1"/>
    </xf>
    <xf numFmtId="4" fontId="63" fillId="101" borderId="78" applyNumberFormat="0" applyProtection="0">
      <alignment horizontal="left" vertical="center" indent="1"/>
    </xf>
    <xf numFmtId="0" fontId="5" fillId="96" borderId="83" applyNumberFormat="0">
      <protection locked="0"/>
    </xf>
    <xf numFmtId="0" fontId="38" fillId="88" borderId="70" applyNumberFormat="0" applyProtection="0">
      <alignment horizontal="left" vertical="center" indent="1"/>
    </xf>
    <xf numFmtId="4" fontId="38" fillId="76" borderId="70" applyNumberFormat="0" applyProtection="0">
      <alignment horizontal="right" vertical="center"/>
    </xf>
    <xf numFmtId="0" fontId="38" fillId="92" borderId="70" applyNumberFormat="0" applyProtection="0">
      <alignment horizontal="left" vertical="center" indent="1"/>
    </xf>
    <xf numFmtId="4" fontId="38" fillId="77" borderId="70" applyNumberFormat="0" applyProtection="0">
      <alignment horizontal="right" vertical="center"/>
    </xf>
    <xf numFmtId="4" fontId="38" fillId="73" borderId="70" applyNumberFormat="0" applyProtection="0">
      <alignment vertical="center"/>
    </xf>
    <xf numFmtId="0" fontId="5" fillId="75" borderId="77" applyNumberFormat="0" applyProtection="0">
      <alignment horizontal="left" vertical="center" indent="1"/>
    </xf>
    <xf numFmtId="4" fontId="38" fillId="82" borderId="70" applyNumberFormat="0" applyProtection="0">
      <alignment horizontal="right" vertical="center"/>
    </xf>
    <xf numFmtId="4" fontId="38" fillId="86" borderId="78" applyNumberFormat="0" applyProtection="0">
      <alignment horizontal="left" vertical="center" indent="1"/>
    </xf>
    <xf numFmtId="4" fontId="38" fillId="90" borderId="78" applyNumberFormat="0" applyProtection="0">
      <alignment horizontal="left" vertical="center" indent="1"/>
    </xf>
    <xf numFmtId="0" fontId="5" fillId="90" borderId="77" applyNumberFormat="0" applyProtection="0">
      <alignment horizontal="left" vertical="top" indent="1"/>
    </xf>
    <xf numFmtId="4" fontId="38" fillId="88" borderId="78" applyNumberFormat="0" applyProtection="0">
      <alignment horizontal="left" vertical="center" indent="1"/>
    </xf>
    <xf numFmtId="4" fontId="38" fillId="80" borderId="70" applyNumberFormat="0" applyProtection="0">
      <alignment horizontal="right" vertical="center"/>
    </xf>
    <xf numFmtId="4" fontId="46" fillId="76" borderId="77" applyNumberFormat="0" applyProtection="0">
      <alignment horizontal="right" vertical="center"/>
    </xf>
    <xf numFmtId="4" fontId="56" fillId="73" borderId="77" applyNumberFormat="0" applyProtection="0">
      <alignment vertical="center"/>
    </xf>
    <xf numFmtId="0" fontId="38" fillId="90" borderId="77" applyNumberFormat="0" applyProtection="0">
      <alignment horizontal="left" vertical="top" indent="1"/>
    </xf>
    <xf numFmtId="4" fontId="5" fillId="87" borderId="78" applyNumberFormat="0" applyProtection="0">
      <alignment horizontal="left" vertical="center" indent="1"/>
    </xf>
    <xf numFmtId="0" fontId="46" fillId="98" borderId="77" applyNumberFormat="0" applyProtection="0">
      <alignment horizontal="left" vertical="top" indent="1"/>
    </xf>
    <xf numFmtId="0" fontId="5" fillId="89" borderId="77" applyNumberFormat="0" applyProtection="0">
      <alignment horizontal="left" vertical="center" indent="1"/>
    </xf>
    <xf numFmtId="0" fontId="38" fillId="93" borderId="70" applyNumberFormat="0" applyProtection="0">
      <alignment horizontal="left" vertical="center" indent="1"/>
    </xf>
    <xf numFmtId="4" fontId="38" fillId="88" borderId="78" applyNumberFormat="0" applyProtection="0">
      <alignment horizontal="left" vertical="center" indent="1"/>
    </xf>
    <xf numFmtId="4" fontId="38" fillId="42" borderId="70" applyNumberFormat="0" applyProtection="0">
      <alignment horizontal="left" vertical="center" indent="1"/>
    </xf>
    <xf numFmtId="0" fontId="38" fillId="87" borderId="77" applyNumberFormat="0" applyProtection="0">
      <alignment horizontal="left" vertical="top" indent="1"/>
    </xf>
    <xf numFmtId="4" fontId="38" fillId="86" borderId="78" applyNumberFormat="0" applyProtection="0">
      <alignment horizontal="left" vertical="center" indent="1"/>
    </xf>
    <xf numFmtId="4" fontId="57" fillId="42" borderId="70" applyNumberFormat="0" applyProtection="0">
      <alignment vertical="center"/>
    </xf>
    <xf numFmtId="4" fontId="5" fillId="87" borderId="78" applyNumberFormat="0" applyProtection="0">
      <alignment horizontal="left" vertical="center" indent="1"/>
    </xf>
    <xf numFmtId="4" fontId="38" fillId="84" borderId="70" applyNumberFormat="0" applyProtection="0">
      <alignment horizontal="right" vertical="center"/>
    </xf>
    <xf numFmtId="4" fontId="57" fillId="98" borderId="83" applyNumberFormat="0" applyProtection="0">
      <alignment vertical="center"/>
    </xf>
    <xf numFmtId="4" fontId="57" fillId="98" borderId="83" applyNumberFormat="0" applyProtection="0">
      <alignment vertical="center"/>
    </xf>
    <xf numFmtId="4" fontId="38" fillId="77" borderId="70" applyNumberFormat="0" applyProtection="0">
      <alignment horizontal="right" vertical="center"/>
    </xf>
    <xf numFmtId="4" fontId="57" fillId="42" borderId="70" applyNumberFormat="0" applyProtection="0">
      <alignment vertical="center"/>
    </xf>
    <xf numFmtId="0" fontId="38" fillId="93" borderId="77" applyNumberFormat="0" applyProtection="0">
      <alignment horizontal="left" vertical="top" indent="1"/>
    </xf>
    <xf numFmtId="4" fontId="61" fillId="97" borderId="77" applyNumberFormat="0" applyProtection="0">
      <alignment vertical="center"/>
    </xf>
    <xf numFmtId="4" fontId="38" fillId="76" borderId="70" applyNumberFormat="0" applyProtection="0">
      <alignment horizontal="right" vertical="center"/>
    </xf>
    <xf numFmtId="4" fontId="38" fillId="88" borderId="78" applyNumberFormat="0" applyProtection="0">
      <alignment horizontal="left" vertical="center" indent="1"/>
    </xf>
    <xf numFmtId="0" fontId="38" fillId="91" borderId="70" applyNumberFormat="0" applyProtection="0">
      <alignment horizontal="left" vertical="center" indent="1"/>
    </xf>
    <xf numFmtId="0" fontId="38" fillId="90" borderId="77" applyNumberFormat="0" applyProtection="0">
      <alignment horizontal="left" vertical="top" indent="1"/>
    </xf>
    <xf numFmtId="0" fontId="38" fillId="88" borderId="70" applyNumberFormat="0" applyProtection="0">
      <alignment horizontal="left" vertical="center" indent="1"/>
    </xf>
    <xf numFmtId="4" fontId="46" fillId="80" borderId="77" applyNumberFormat="0" applyProtection="0">
      <alignment horizontal="right" vertical="center"/>
    </xf>
    <xf numFmtId="0" fontId="38" fillId="91" borderId="70" applyNumberFormat="0" applyProtection="0">
      <alignment horizontal="left" vertical="center" indent="1"/>
    </xf>
    <xf numFmtId="4" fontId="38" fillId="86" borderId="78" applyNumberFormat="0" applyProtection="0">
      <alignment horizontal="left" vertical="center" indent="1"/>
    </xf>
    <xf numFmtId="4" fontId="38" fillId="81" borderId="70" applyNumberFormat="0" applyProtection="0">
      <alignment horizontal="right" vertical="center"/>
    </xf>
    <xf numFmtId="0" fontId="39" fillId="87" borderId="81" applyBorder="0"/>
    <xf numFmtId="0" fontId="38" fillId="93" borderId="70" applyNumberFormat="0" applyProtection="0">
      <alignment horizontal="left" vertical="center" indent="1"/>
    </xf>
    <xf numFmtId="0" fontId="5" fillId="75" borderId="77" applyNumberFormat="0" applyProtection="0">
      <alignment horizontal="left" vertical="top" indent="1"/>
    </xf>
    <xf numFmtId="0" fontId="5" fillId="95" borderId="77" applyNumberFormat="0" applyProtection="0">
      <alignment horizontal="left" vertical="center" indent="1"/>
    </xf>
    <xf numFmtId="4" fontId="56" fillId="42" borderId="77" applyNumberFormat="0" applyProtection="0">
      <alignment horizontal="left" vertical="center" indent="1"/>
    </xf>
    <xf numFmtId="0" fontId="38" fillId="92" borderId="70" applyNumberFormat="0" applyProtection="0">
      <alignment horizontal="left" vertical="center" indent="1"/>
    </xf>
    <xf numFmtId="4" fontId="62" fillId="88" borderId="77" applyNumberFormat="0" applyProtection="0">
      <alignment horizontal="right" vertical="center"/>
    </xf>
    <xf numFmtId="0" fontId="5" fillId="89" borderId="77" applyNumberFormat="0" applyProtection="0">
      <alignment horizontal="left" vertical="top" indent="1"/>
    </xf>
    <xf numFmtId="0" fontId="38" fillId="90" borderId="77" applyNumberFormat="0" applyProtection="0">
      <alignment horizontal="left" vertical="top" indent="1"/>
    </xf>
    <xf numFmtId="0" fontId="48" fillId="0" borderId="82" applyNumberFormat="0" applyFill="0" applyAlignment="0" applyProtection="0"/>
    <xf numFmtId="0" fontId="5" fillId="75" borderId="77" applyNumberFormat="0" applyProtection="0">
      <alignment horizontal="left" vertical="center" indent="1"/>
    </xf>
    <xf numFmtId="4" fontId="38" fillId="74" borderId="70" applyNumberFormat="0" applyProtection="0">
      <alignment horizontal="left" vertical="center" indent="1"/>
    </xf>
    <xf numFmtId="0" fontId="5" fillId="96" borderId="83" applyNumberFormat="0">
      <protection locked="0"/>
    </xf>
    <xf numFmtId="0" fontId="38" fillId="90" borderId="77" applyNumberFormat="0" applyProtection="0">
      <alignment horizontal="left" vertical="top" indent="1"/>
    </xf>
    <xf numFmtId="4" fontId="38" fillId="85" borderId="70" applyNumberFormat="0" applyProtection="0">
      <alignment horizontal="right" vertical="center"/>
    </xf>
    <xf numFmtId="0" fontId="5" fillId="75" borderId="77" applyNumberFormat="0" applyProtection="0">
      <alignment horizontal="left" vertical="center" indent="1"/>
    </xf>
    <xf numFmtId="0" fontId="5" fillId="95" borderId="77" applyNumberFormat="0" applyProtection="0">
      <alignment horizontal="left" vertical="center" indent="1"/>
    </xf>
    <xf numFmtId="0" fontId="46" fillId="97" borderId="77" applyNumberFormat="0" applyProtection="0">
      <alignment horizontal="left" vertical="top" indent="1"/>
    </xf>
    <xf numFmtId="4" fontId="38" fillId="85" borderId="70" applyNumberFormat="0" applyProtection="0">
      <alignment horizontal="right" vertical="center"/>
    </xf>
    <xf numFmtId="4" fontId="56" fillId="73" borderId="77" applyNumberFormat="0" applyProtection="0">
      <alignment vertical="center"/>
    </xf>
    <xf numFmtId="0" fontId="38" fillId="88" borderId="77" applyNumberFormat="0" applyProtection="0">
      <alignment horizontal="left" vertical="top" indent="1"/>
    </xf>
    <xf numFmtId="0" fontId="38" fillId="62" borderId="70" applyNumberFormat="0" applyFont="0" applyAlignment="0" applyProtection="0"/>
    <xf numFmtId="4" fontId="38" fillId="90" borderId="78" applyNumberFormat="0" applyProtection="0">
      <alignment horizontal="left" vertical="center" indent="1"/>
    </xf>
    <xf numFmtId="4" fontId="38" fillId="79" borderId="78" applyNumberFormat="0" applyProtection="0">
      <alignment horizontal="right" vertical="center"/>
    </xf>
    <xf numFmtId="4" fontId="38" fillId="86" borderId="78" applyNumberFormat="0" applyProtection="0">
      <alignment horizontal="left" vertical="center" indent="1"/>
    </xf>
    <xf numFmtId="4" fontId="38" fillId="76" borderId="70" applyNumberFormat="0" applyProtection="0">
      <alignment horizontal="right" vertical="center"/>
    </xf>
    <xf numFmtId="4" fontId="38" fillId="88" borderId="78" applyNumberFormat="0" applyProtection="0">
      <alignment horizontal="left" vertical="center" indent="1"/>
    </xf>
    <xf numFmtId="4" fontId="63" fillId="101" borderId="78" applyNumberFormat="0" applyProtection="0">
      <alignment horizontal="left" vertical="center" indent="1"/>
    </xf>
    <xf numFmtId="0" fontId="38" fillId="93" borderId="77" applyNumberFormat="0" applyProtection="0">
      <alignment horizontal="left" vertical="top" indent="1"/>
    </xf>
    <xf numFmtId="4" fontId="46" fillId="97" borderId="77" applyNumberFormat="0" applyProtection="0">
      <alignment vertical="center"/>
    </xf>
    <xf numFmtId="4" fontId="38" fillId="82" borderId="70" applyNumberFormat="0" applyProtection="0">
      <alignment horizontal="right" vertical="center"/>
    </xf>
    <xf numFmtId="0" fontId="38" fillId="91" borderId="70" applyNumberFormat="0" applyProtection="0">
      <alignment horizontal="left" vertical="center" indent="1"/>
    </xf>
    <xf numFmtId="0" fontId="38" fillId="88" borderId="70" applyNumberFormat="0" applyProtection="0">
      <alignment horizontal="left" vertical="center" indent="1"/>
    </xf>
    <xf numFmtId="4" fontId="38" fillId="73" borderId="70" applyNumberFormat="0" applyProtection="0">
      <alignment vertical="center"/>
    </xf>
    <xf numFmtId="4" fontId="38" fillId="88" borderId="78" applyNumberFormat="0" applyProtection="0">
      <alignment horizontal="left" vertical="center" indent="1"/>
    </xf>
    <xf numFmtId="4" fontId="38" fillId="90" borderId="78" applyNumberFormat="0" applyProtection="0">
      <alignment horizontal="left" vertical="center" indent="1"/>
    </xf>
    <xf numFmtId="0" fontId="38" fillId="88" borderId="77" applyNumberFormat="0" applyProtection="0">
      <alignment horizontal="left" vertical="top" indent="1"/>
    </xf>
    <xf numFmtId="4" fontId="38" fillId="73" borderId="70" applyNumberFormat="0" applyProtection="0">
      <alignment vertical="center"/>
    </xf>
    <xf numFmtId="4" fontId="61" fillId="91" borderId="77" applyNumberFormat="0" applyProtection="0">
      <alignment horizontal="left" vertical="center" indent="1"/>
    </xf>
    <xf numFmtId="4" fontId="38" fillId="0" borderId="70" applyNumberFormat="0" applyProtection="0">
      <alignment horizontal="right" vertical="center"/>
    </xf>
    <xf numFmtId="0" fontId="38" fillId="92" borderId="70" applyNumberFormat="0" applyProtection="0">
      <alignment horizontal="left" vertical="center" indent="1"/>
    </xf>
    <xf numFmtId="4" fontId="38" fillId="90" borderId="70" applyNumberFormat="0" applyProtection="0">
      <alignment horizontal="right" vertical="center"/>
    </xf>
    <xf numFmtId="4" fontId="5" fillId="87" borderId="78" applyNumberFormat="0" applyProtection="0">
      <alignment horizontal="left" vertical="center" indent="1"/>
    </xf>
    <xf numFmtId="0" fontId="61" fillId="90" borderId="77" applyNumberFormat="0" applyProtection="0">
      <alignment horizontal="left" vertical="top" indent="1"/>
    </xf>
    <xf numFmtId="4" fontId="5" fillId="87" borderId="78" applyNumberFormat="0" applyProtection="0">
      <alignment horizontal="left" vertical="center" indent="1"/>
    </xf>
    <xf numFmtId="0" fontId="5" fillId="87" borderId="77" applyNumberFormat="0" applyProtection="0">
      <alignment horizontal="left" vertical="top" indent="1"/>
    </xf>
    <xf numFmtId="4" fontId="38" fillId="83" borderId="70" applyNumberFormat="0" applyProtection="0">
      <alignment horizontal="right" vertical="center"/>
    </xf>
    <xf numFmtId="4" fontId="38" fillId="84" borderId="70" applyNumberFormat="0" applyProtection="0">
      <alignment horizontal="right" vertical="center"/>
    </xf>
    <xf numFmtId="4" fontId="38" fillId="83" borderId="70" applyNumberFormat="0" applyProtection="0">
      <alignment horizontal="right" vertical="center"/>
    </xf>
    <xf numFmtId="0" fontId="61" fillId="97" borderId="77" applyNumberFormat="0" applyProtection="0">
      <alignment horizontal="left" vertical="top" indent="1"/>
    </xf>
    <xf numFmtId="4" fontId="65" fillId="96" borderId="70" applyNumberFormat="0" applyProtection="0">
      <alignment horizontal="right" vertical="center"/>
    </xf>
    <xf numFmtId="0" fontId="38" fillId="93" borderId="77" applyNumberFormat="0" applyProtection="0">
      <alignment horizontal="left" vertical="top" indent="1"/>
    </xf>
    <xf numFmtId="4" fontId="38" fillId="73" borderId="70" applyNumberFormat="0" applyProtection="0">
      <alignment vertical="center"/>
    </xf>
    <xf numFmtId="4" fontId="38" fillId="0" borderId="70" applyNumberFormat="0" applyProtection="0">
      <alignment horizontal="right" vertical="center"/>
    </xf>
    <xf numFmtId="4" fontId="38" fillId="79" borderId="78" applyNumberFormat="0" applyProtection="0">
      <alignment horizontal="right" vertical="center"/>
    </xf>
    <xf numFmtId="0" fontId="5" fillId="75" borderId="77" applyNumberFormat="0" applyProtection="0">
      <alignment horizontal="left" vertical="center" indent="1"/>
    </xf>
    <xf numFmtId="4" fontId="38" fillId="88" borderId="78" applyNumberFormat="0" applyProtection="0">
      <alignment horizontal="left" vertical="center" indent="1"/>
    </xf>
    <xf numFmtId="4" fontId="38" fillId="80" borderId="70" applyNumberFormat="0" applyProtection="0">
      <alignment horizontal="right" vertical="center"/>
    </xf>
    <xf numFmtId="0" fontId="5" fillId="75" borderId="77" applyNumberFormat="0" applyProtection="0">
      <alignment horizontal="left" vertical="center" indent="1"/>
    </xf>
    <xf numFmtId="4" fontId="38" fillId="77" borderId="70" applyNumberFormat="0" applyProtection="0">
      <alignment horizontal="right" vertical="center"/>
    </xf>
    <xf numFmtId="0" fontId="5" fillId="94" borderId="77" applyNumberFormat="0" applyProtection="0">
      <alignment horizontal="left" vertical="center"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46" fillId="80" borderId="77" applyNumberFormat="0" applyProtection="0">
      <alignment horizontal="right" vertical="center"/>
    </xf>
    <xf numFmtId="4" fontId="38" fillId="42" borderId="70" applyNumberFormat="0" applyProtection="0">
      <alignment horizontal="left" vertical="center" indent="1"/>
    </xf>
    <xf numFmtId="0" fontId="38" fillId="88" borderId="77" applyNumberFormat="0" applyProtection="0">
      <alignment horizontal="left" vertical="top" indent="1"/>
    </xf>
    <xf numFmtId="4" fontId="57" fillId="42" borderId="70" applyNumberFormat="0" applyProtection="0">
      <alignment vertical="center"/>
    </xf>
    <xf numFmtId="0" fontId="38" fillId="88" borderId="77" applyNumberFormat="0" applyProtection="0">
      <alignment horizontal="left" vertical="top" indent="1"/>
    </xf>
    <xf numFmtId="4" fontId="46" fillId="76" borderId="77" applyNumberFormat="0" applyProtection="0">
      <alignment horizontal="right" vertical="center"/>
    </xf>
    <xf numFmtId="4" fontId="38" fillId="88" borderId="78" applyNumberFormat="0" applyProtection="0">
      <alignment horizontal="left" vertical="center" indent="1"/>
    </xf>
    <xf numFmtId="4" fontId="38" fillId="74" borderId="70" applyNumberFormat="0" applyProtection="0">
      <alignment horizontal="left" vertical="center" indent="1"/>
    </xf>
    <xf numFmtId="0" fontId="38" fillId="92" borderId="70" applyNumberFormat="0" applyProtection="0">
      <alignment horizontal="left" vertical="center" indent="1"/>
    </xf>
    <xf numFmtId="0" fontId="5" fillId="89" borderId="77" applyNumberFormat="0" applyProtection="0">
      <alignment horizontal="left" vertical="center" indent="1"/>
    </xf>
    <xf numFmtId="4" fontId="46" fillId="79" borderId="77" applyNumberFormat="0" applyProtection="0">
      <alignment horizontal="right" vertical="center"/>
    </xf>
    <xf numFmtId="4" fontId="38" fillId="86" borderId="78" applyNumberFormat="0" applyProtection="0">
      <alignment horizontal="left" vertical="center" indent="1"/>
    </xf>
    <xf numFmtId="0" fontId="5" fillId="94" borderId="77" applyNumberFormat="0" applyProtection="0">
      <alignment horizontal="left" vertical="center" indent="1"/>
    </xf>
    <xf numFmtId="0" fontId="61" fillId="90" borderId="77" applyNumberFormat="0" applyProtection="0">
      <alignment horizontal="left" vertical="top" indent="1"/>
    </xf>
    <xf numFmtId="0" fontId="38" fillId="91" borderId="70" applyNumberFormat="0" applyProtection="0">
      <alignment horizontal="left" vertical="center" indent="1"/>
    </xf>
    <xf numFmtId="0" fontId="5" fillId="89" borderId="77" applyNumberFormat="0" applyProtection="0">
      <alignment horizontal="left" vertical="center" indent="1"/>
    </xf>
    <xf numFmtId="4" fontId="38" fillId="73" borderId="70" applyNumberFormat="0" applyProtection="0">
      <alignment vertical="center"/>
    </xf>
    <xf numFmtId="0" fontId="38" fillId="87" borderId="77" applyNumberFormat="0" applyProtection="0">
      <alignment horizontal="left" vertical="top" indent="1"/>
    </xf>
    <xf numFmtId="0" fontId="5" fillId="90" borderId="77" applyNumberFormat="0" applyProtection="0">
      <alignment horizontal="left" vertical="top" indent="1"/>
    </xf>
    <xf numFmtId="0" fontId="38" fillId="92" borderId="70" applyNumberFormat="0" applyProtection="0">
      <alignment horizontal="left" vertical="center" indent="1"/>
    </xf>
    <xf numFmtId="4" fontId="38" fillId="74" borderId="70" applyNumberFormat="0" applyProtection="0">
      <alignment horizontal="left" vertical="center" indent="1"/>
    </xf>
    <xf numFmtId="0" fontId="38" fillId="90" borderId="77" applyNumberFormat="0" applyProtection="0">
      <alignment horizontal="left" vertical="top" indent="1"/>
    </xf>
    <xf numFmtId="4" fontId="38" fillId="79" borderId="78" applyNumberFormat="0" applyProtection="0">
      <alignment horizontal="right" vertical="center"/>
    </xf>
    <xf numFmtId="4" fontId="46" fillId="97" borderId="77" applyNumberFormat="0" applyProtection="0">
      <alignment vertical="center"/>
    </xf>
    <xf numFmtId="0" fontId="38" fillId="88" borderId="77" applyNumberFormat="0" applyProtection="0">
      <alignment horizontal="left" vertical="top" indent="1"/>
    </xf>
    <xf numFmtId="4" fontId="38" fillId="82" borderId="70" applyNumberFormat="0" applyProtection="0">
      <alignment horizontal="right" vertical="center"/>
    </xf>
    <xf numFmtId="4" fontId="38" fillId="85" borderId="70" applyNumberFormat="0" applyProtection="0">
      <alignment horizontal="right" vertical="center"/>
    </xf>
    <xf numFmtId="4" fontId="38" fillId="79" borderId="78" applyNumberFormat="0" applyProtection="0">
      <alignment horizontal="right" vertical="center"/>
    </xf>
    <xf numFmtId="4" fontId="38" fillId="74" borderId="70" applyNumberFormat="0" applyProtection="0">
      <alignment horizontal="left" vertical="center" indent="1"/>
    </xf>
    <xf numFmtId="4" fontId="38" fillId="77" borderId="70" applyNumberFormat="0" applyProtection="0">
      <alignment horizontal="right" vertical="center"/>
    </xf>
    <xf numFmtId="0" fontId="5" fillId="95" borderId="77" applyNumberFormat="0" applyProtection="0">
      <alignment horizontal="left" vertical="center" indent="1"/>
    </xf>
    <xf numFmtId="4" fontId="38" fillId="42" borderId="70" applyNumberFormat="0" applyProtection="0">
      <alignment horizontal="left" vertical="center" indent="1"/>
    </xf>
    <xf numFmtId="0" fontId="38" fillId="102" borderId="83"/>
    <xf numFmtId="0" fontId="38" fillId="88" borderId="70" applyNumberFormat="0" applyProtection="0">
      <alignment horizontal="left" vertical="center" indent="1"/>
    </xf>
    <xf numFmtId="4" fontId="38" fillId="83" borderId="70" applyNumberFormat="0" applyProtection="0">
      <alignment horizontal="right" vertical="center"/>
    </xf>
    <xf numFmtId="4" fontId="38" fillId="76" borderId="70" applyNumberFormat="0" applyProtection="0">
      <alignment horizontal="right" vertical="center"/>
    </xf>
    <xf numFmtId="4" fontId="38" fillId="74" borderId="70" applyNumberFormat="0" applyProtection="0">
      <alignment horizontal="left" vertical="center" indent="1"/>
    </xf>
    <xf numFmtId="0" fontId="5" fillId="89" borderId="77" applyNumberFormat="0" applyProtection="0">
      <alignment horizontal="left" vertical="center" indent="1"/>
    </xf>
    <xf numFmtId="0" fontId="46" fillId="90" borderId="77" applyNumberFormat="0" applyProtection="0">
      <alignment horizontal="left" vertical="top" indent="1"/>
    </xf>
    <xf numFmtId="4" fontId="38" fillId="74" borderId="70" applyNumberFormat="0" applyProtection="0">
      <alignment horizontal="left" vertical="center" indent="1"/>
    </xf>
    <xf numFmtId="0" fontId="5" fillId="87" borderId="77" applyNumberFormat="0" applyProtection="0">
      <alignment horizontal="left" vertical="center" indent="1"/>
    </xf>
    <xf numFmtId="0" fontId="5" fillId="88" borderId="77" applyNumberFormat="0" applyProtection="0">
      <alignment horizontal="left" vertical="top" indent="1"/>
    </xf>
    <xf numFmtId="0" fontId="53" fillId="63" borderId="70" applyNumberFormat="0" applyAlignment="0" applyProtection="0"/>
    <xf numFmtId="4" fontId="38" fillId="0" borderId="70" applyNumberFormat="0" applyProtection="0">
      <alignment horizontal="right" vertical="center"/>
    </xf>
    <xf numFmtId="0" fontId="38" fillId="93" borderId="77" applyNumberFormat="0" applyProtection="0">
      <alignment horizontal="left" vertical="top" indent="1"/>
    </xf>
    <xf numFmtId="4" fontId="46" fillId="85" borderId="77" applyNumberFormat="0" applyProtection="0">
      <alignment horizontal="right" vertical="center"/>
    </xf>
    <xf numFmtId="0" fontId="5" fillId="93" borderId="77" applyNumberFormat="0" applyProtection="0">
      <alignment horizontal="left" vertical="top" indent="1"/>
    </xf>
    <xf numFmtId="4" fontId="38" fillId="76" borderId="70" applyNumberFormat="0" applyProtection="0">
      <alignment horizontal="right" vertical="center"/>
    </xf>
    <xf numFmtId="0" fontId="38" fillId="91" borderId="70" applyNumberFormat="0" applyProtection="0">
      <alignment horizontal="left" vertical="center" indent="1"/>
    </xf>
    <xf numFmtId="4" fontId="38" fillId="83" borderId="70" applyNumberFormat="0" applyProtection="0">
      <alignment horizontal="right" vertical="center"/>
    </xf>
    <xf numFmtId="4" fontId="46" fillId="90" borderId="77" applyNumberFormat="0" applyProtection="0">
      <alignment horizontal="right" vertical="center"/>
    </xf>
    <xf numFmtId="0" fontId="5" fillId="94" borderId="77" applyNumberFormat="0" applyProtection="0">
      <alignment horizontal="left" vertical="top" indent="1"/>
    </xf>
    <xf numFmtId="0" fontId="38" fillId="91" borderId="70" applyNumberFormat="0" applyProtection="0">
      <alignment horizontal="left" vertical="center" indent="1"/>
    </xf>
    <xf numFmtId="0" fontId="38" fillId="88" borderId="70" applyNumberFormat="0" applyProtection="0">
      <alignment horizontal="left" vertical="center" indent="1"/>
    </xf>
    <xf numFmtId="4" fontId="38" fillId="77" borderId="70" applyNumberFormat="0" applyProtection="0">
      <alignment horizontal="right" vertical="center"/>
    </xf>
    <xf numFmtId="4" fontId="46" fillId="83" borderId="77" applyNumberFormat="0" applyProtection="0">
      <alignment horizontal="right" vertical="center"/>
    </xf>
    <xf numFmtId="0" fontId="38" fillId="93" borderId="77" applyNumberFormat="0" applyProtection="0">
      <alignment horizontal="left" vertical="top" indent="1"/>
    </xf>
    <xf numFmtId="4" fontId="38" fillId="80" borderId="70" applyNumberFormat="0" applyProtection="0">
      <alignment horizontal="right" vertical="center"/>
    </xf>
    <xf numFmtId="4" fontId="38" fillId="83" borderId="70" applyNumberFormat="0" applyProtection="0">
      <alignment horizontal="right" vertical="center"/>
    </xf>
    <xf numFmtId="0" fontId="38" fillId="62" borderId="70" applyNumberFormat="0" applyFont="0" applyAlignment="0" applyProtection="0"/>
    <xf numFmtId="0" fontId="38" fillId="92" borderId="70" applyNumberFormat="0" applyProtection="0">
      <alignment horizontal="left" vertical="center" indent="1"/>
    </xf>
    <xf numFmtId="4" fontId="61" fillId="91" borderId="77" applyNumberFormat="0" applyProtection="0">
      <alignment horizontal="left" vertical="center" indent="1"/>
    </xf>
    <xf numFmtId="0" fontId="56" fillId="42" borderId="77" applyNumberFormat="0" applyProtection="0">
      <alignment horizontal="left" vertical="top" indent="1"/>
    </xf>
    <xf numFmtId="0" fontId="5" fillId="95" borderId="77" applyNumberFormat="0" applyProtection="0">
      <alignment horizontal="left" vertical="center" indent="1"/>
    </xf>
    <xf numFmtId="4" fontId="38" fillId="73" borderId="70" applyNumberFormat="0" applyProtection="0">
      <alignment vertical="center"/>
    </xf>
    <xf numFmtId="0" fontId="38" fillId="88" borderId="77" applyNumberFormat="0" applyProtection="0">
      <alignment horizontal="left" vertical="top" indent="1"/>
    </xf>
    <xf numFmtId="0" fontId="5" fillId="88" borderId="77" applyNumberFormat="0" applyProtection="0">
      <alignment horizontal="left" vertical="top" indent="1"/>
    </xf>
    <xf numFmtId="0" fontId="5" fillId="88" borderId="77" applyNumberFormat="0" applyProtection="0">
      <alignment horizontal="left" vertical="center" indent="1"/>
    </xf>
    <xf numFmtId="0" fontId="5" fillId="89" borderId="77" applyNumberFormat="0" applyProtection="0">
      <alignment horizontal="left" vertical="top" indent="1"/>
    </xf>
    <xf numFmtId="0" fontId="38" fillId="88" borderId="70" applyNumberFormat="0" applyProtection="0">
      <alignment horizontal="left" vertical="center" indent="1"/>
    </xf>
    <xf numFmtId="4" fontId="38" fillId="79" borderId="78" applyNumberFormat="0" applyProtection="0">
      <alignment horizontal="right" vertical="center"/>
    </xf>
    <xf numFmtId="4" fontId="38" fillId="81" borderId="70" applyNumberFormat="0" applyProtection="0">
      <alignment horizontal="right" vertical="center"/>
    </xf>
    <xf numFmtId="4" fontId="38" fillId="76" borderId="70" applyNumberFormat="0" applyProtection="0">
      <alignment horizontal="right" vertical="center"/>
    </xf>
    <xf numFmtId="4" fontId="57" fillId="42" borderId="70" applyNumberFormat="0" applyProtection="0">
      <alignment vertical="center"/>
    </xf>
    <xf numFmtId="4" fontId="56" fillId="73" borderId="77" applyNumberFormat="0" applyProtection="0">
      <alignment vertical="center"/>
    </xf>
    <xf numFmtId="4" fontId="58" fillId="42" borderId="77" applyNumberFormat="0" applyProtection="0">
      <alignment vertical="center"/>
    </xf>
    <xf numFmtId="4" fontId="38" fillId="81" borderId="70" applyNumberFormat="0" applyProtection="0">
      <alignment horizontal="right" vertical="center"/>
    </xf>
    <xf numFmtId="4" fontId="38" fillId="85" borderId="70" applyNumberFormat="0" applyProtection="0">
      <alignment horizontal="right" vertical="center"/>
    </xf>
    <xf numFmtId="4" fontId="38" fillId="84" borderId="70" applyNumberFormat="0" applyProtection="0">
      <alignment horizontal="right" vertical="center"/>
    </xf>
    <xf numFmtId="4" fontId="61" fillId="91" borderId="77" applyNumberFormat="0" applyProtection="0">
      <alignment horizontal="left" vertical="center" indent="1"/>
    </xf>
    <xf numFmtId="4" fontId="38" fillId="90" borderId="70" applyNumberFormat="0" applyProtection="0">
      <alignment horizontal="right" vertical="center"/>
    </xf>
    <xf numFmtId="4" fontId="38" fillId="82" borderId="70" applyNumberFormat="0" applyProtection="0">
      <alignment horizontal="right" vertical="center"/>
    </xf>
    <xf numFmtId="4" fontId="38" fillId="74" borderId="70" applyNumberFormat="0" applyProtection="0">
      <alignment horizontal="left" vertical="center" indent="1"/>
    </xf>
    <xf numFmtId="4" fontId="61" fillId="91" borderId="77" applyNumberFormat="0" applyProtection="0">
      <alignment horizontal="left" vertical="center" indent="1"/>
    </xf>
    <xf numFmtId="0" fontId="5" fillId="87" borderId="77" applyNumberFormat="0" applyProtection="0">
      <alignment horizontal="left" vertical="top" indent="1"/>
    </xf>
    <xf numFmtId="0" fontId="5" fillId="89" borderId="77" applyNumberFormat="0" applyProtection="0">
      <alignment horizontal="left" vertical="center" indent="1"/>
    </xf>
    <xf numFmtId="4" fontId="38" fillId="74" borderId="70" applyNumberFormat="0" applyProtection="0">
      <alignment horizontal="left" vertical="center" indent="1"/>
    </xf>
    <xf numFmtId="4" fontId="38" fillId="80" borderId="70" applyNumberFormat="0" applyProtection="0">
      <alignment horizontal="right" vertical="center"/>
    </xf>
    <xf numFmtId="0" fontId="46" fillId="75" borderId="77" applyNumberFormat="0" applyProtection="0">
      <alignment horizontal="left" vertical="top" indent="1"/>
    </xf>
    <xf numFmtId="4" fontId="38" fillId="81" borderId="70" applyNumberFormat="0" applyProtection="0">
      <alignment horizontal="right" vertical="center"/>
    </xf>
    <xf numFmtId="4" fontId="5" fillId="87" borderId="78" applyNumberFormat="0" applyProtection="0">
      <alignment horizontal="left" vertical="center" indent="1"/>
    </xf>
    <xf numFmtId="0" fontId="5" fillId="88" borderId="77" applyNumberFormat="0" applyProtection="0">
      <alignment horizontal="left" vertical="top" indent="1"/>
    </xf>
    <xf numFmtId="0" fontId="61" fillId="90" borderId="77" applyNumberFormat="0" applyProtection="0">
      <alignment horizontal="left" vertical="top" indent="1"/>
    </xf>
    <xf numFmtId="4" fontId="38" fillId="73" borderId="70" applyNumberFormat="0" applyProtection="0">
      <alignment vertical="center"/>
    </xf>
    <xf numFmtId="4" fontId="38" fillId="76" borderId="70" applyNumberFormat="0" applyProtection="0">
      <alignment horizontal="right" vertical="center"/>
    </xf>
    <xf numFmtId="0" fontId="5" fillId="87" borderId="77" applyNumberFormat="0" applyProtection="0">
      <alignment horizontal="left" vertical="center" indent="1"/>
    </xf>
    <xf numFmtId="4" fontId="38" fillId="79" borderId="78" applyNumberFormat="0" applyProtection="0">
      <alignment horizontal="right" vertical="center"/>
    </xf>
    <xf numFmtId="4" fontId="61" fillId="91" borderId="77" applyNumberFormat="0" applyProtection="0">
      <alignment horizontal="left" vertical="center" indent="1"/>
    </xf>
    <xf numFmtId="4" fontId="57" fillId="100" borderId="70" applyNumberFormat="0" applyProtection="0">
      <alignment horizontal="right" vertical="center"/>
    </xf>
    <xf numFmtId="4" fontId="38" fillId="73" borderId="70" applyNumberFormat="0" applyProtection="0">
      <alignment vertical="center"/>
    </xf>
    <xf numFmtId="0" fontId="38" fillId="62" borderId="70" applyNumberFormat="0" applyFont="0" applyAlignment="0" applyProtection="0"/>
    <xf numFmtId="4" fontId="38" fillId="86" borderId="78" applyNumberFormat="0" applyProtection="0">
      <alignment horizontal="left" vertical="center" indent="1"/>
    </xf>
    <xf numFmtId="4" fontId="46" fillId="90" borderId="77" applyNumberFormat="0" applyProtection="0">
      <alignment horizontal="right" vertical="center"/>
    </xf>
    <xf numFmtId="0" fontId="38" fillId="91" borderId="70" applyNumberFormat="0" applyProtection="0">
      <alignment horizontal="left" vertical="center" indent="1"/>
    </xf>
    <xf numFmtId="0" fontId="5" fillId="87" borderId="77" applyNumberFormat="0" applyProtection="0">
      <alignment horizontal="left" vertical="top" indent="1"/>
    </xf>
    <xf numFmtId="0" fontId="5" fillId="89" borderId="77" applyNumberFormat="0" applyProtection="0">
      <alignment horizontal="left" vertical="center" indent="1"/>
    </xf>
    <xf numFmtId="0" fontId="38" fillId="87" borderId="77" applyNumberFormat="0" applyProtection="0">
      <alignment horizontal="left" vertical="top" indent="1"/>
    </xf>
    <xf numFmtId="4" fontId="38" fillId="74" borderId="70" applyNumberFormat="0" applyProtection="0">
      <alignment horizontal="left" vertical="center" indent="1"/>
    </xf>
    <xf numFmtId="0" fontId="5" fillId="88" borderId="77" applyNumberFormat="0" applyProtection="0">
      <alignment horizontal="left" vertical="top" indent="1"/>
    </xf>
    <xf numFmtId="4" fontId="58" fillId="42" borderId="77" applyNumberFormat="0" applyProtection="0">
      <alignment vertical="center"/>
    </xf>
    <xf numFmtId="0" fontId="38" fillId="62" borderId="70" applyNumberFormat="0" applyFont="0" applyAlignment="0" applyProtection="0"/>
    <xf numFmtId="4" fontId="57" fillId="42" borderId="70" applyNumberFormat="0" applyProtection="0">
      <alignment vertical="center"/>
    </xf>
    <xf numFmtId="0" fontId="5" fillId="94" borderId="77" applyNumberFormat="0" applyProtection="0">
      <alignment horizontal="left" vertical="top" indent="1"/>
    </xf>
    <xf numFmtId="0" fontId="38" fillId="62" borderId="70" applyNumberFormat="0" applyFont="0" applyAlignment="0" applyProtection="0"/>
    <xf numFmtId="0" fontId="5" fillId="88" borderId="77" applyNumberFormat="0" applyProtection="0">
      <alignment horizontal="left" vertical="top" indent="1"/>
    </xf>
    <xf numFmtId="4" fontId="38" fillId="90" borderId="70" applyNumberFormat="0" applyProtection="0">
      <alignment horizontal="right" vertical="center"/>
    </xf>
    <xf numFmtId="0" fontId="5" fillId="89" borderId="77" applyNumberFormat="0" applyProtection="0">
      <alignment horizontal="left" vertical="center" indent="1"/>
    </xf>
    <xf numFmtId="4" fontId="38" fillId="79" borderId="78" applyNumberFormat="0" applyProtection="0">
      <alignment horizontal="right" vertical="center"/>
    </xf>
    <xf numFmtId="0" fontId="5" fillId="89" borderId="77" applyNumberFormat="0" applyProtection="0">
      <alignment horizontal="left" vertical="top" indent="1"/>
    </xf>
    <xf numFmtId="0" fontId="38" fillId="90" borderId="77" applyNumberFormat="0" applyProtection="0">
      <alignment horizontal="left" vertical="top" indent="1"/>
    </xf>
    <xf numFmtId="4" fontId="38" fillId="79" borderId="78" applyNumberFormat="0" applyProtection="0">
      <alignment horizontal="right" vertical="center"/>
    </xf>
    <xf numFmtId="0" fontId="38" fillId="90" borderId="77" applyNumberFormat="0" applyProtection="0">
      <alignment horizontal="left" vertical="top" indent="1"/>
    </xf>
    <xf numFmtId="4" fontId="38" fillId="80" borderId="70" applyNumberFormat="0" applyProtection="0">
      <alignment horizontal="right" vertical="center"/>
    </xf>
    <xf numFmtId="0" fontId="5" fillId="90" borderId="77" applyNumberFormat="0" applyProtection="0">
      <alignment horizontal="left" vertical="top" indent="1"/>
    </xf>
    <xf numFmtId="4" fontId="38" fillId="90" borderId="78" applyNumberFormat="0" applyProtection="0">
      <alignment horizontal="left" vertical="center" indent="1"/>
    </xf>
    <xf numFmtId="4" fontId="38" fillId="74" borderId="70" applyNumberFormat="0" applyProtection="0">
      <alignment horizontal="left" vertical="center" indent="1"/>
    </xf>
    <xf numFmtId="4" fontId="38" fillId="79" borderId="78" applyNumberFormat="0" applyProtection="0">
      <alignment horizontal="right" vertical="center"/>
    </xf>
    <xf numFmtId="0" fontId="5" fillId="89" borderId="77" applyNumberFormat="0" applyProtection="0">
      <alignment horizontal="left" vertical="top" indent="1"/>
    </xf>
    <xf numFmtId="4" fontId="38" fillId="84" borderId="70" applyNumberFormat="0" applyProtection="0">
      <alignment horizontal="right" vertical="center"/>
    </xf>
    <xf numFmtId="0" fontId="38" fillId="92" borderId="70" applyNumberFormat="0" applyProtection="0">
      <alignment horizontal="left" vertical="center" indent="1"/>
    </xf>
    <xf numFmtId="4" fontId="38" fillId="90" borderId="70" applyNumberFormat="0" applyProtection="0">
      <alignment horizontal="right" vertical="center"/>
    </xf>
    <xf numFmtId="0" fontId="38" fillId="62" borderId="70" applyNumberFormat="0" applyFont="0" applyAlignment="0" applyProtection="0"/>
    <xf numFmtId="0" fontId="5" fillId="90" borderId="77" applyNumberFormat="0" applyProtection="0">
      <alignment horizontal="left" vertical="center" indent="1"/>
    </xf>
    <xf numFmtId="4" fontId="38" fillId="74" borderId="70" applyNumberFormat="0" applyProtection="0">
      <alignment horizontal="left" vertical="center" indent="1"/>
    </xf>
    <xf numFmtId="0" fontId="38" fillId="88" borderId="70" applyNumberFormat="0" applyProtection="0">
      <alignment horizontal="left" vertical="center" indent="1"/>
    </xf>
    <xf numFmtId="0" fontId="38" fillId="88" borderId="70" applyNumberFormat="0" applyProtection="0">
      <alignment horizontal="left" vertical="center" indent="1"/>
    </xf>
    <xf numFmtId="0" fontId="38" fillId="91" borderId="70" applyNumberFormat="0" applyProtection="0">
      <alignment horizontal="left" vertical="center" indent="1"/>
    </xf>
    <xf numFmtId="0" fontId="38" fillId="93" borderId="70" applyNumberFormat="0" applyProtection="0">
      <alignment horizontal="left" vertical="center" indent="1"/>
    </xf>
    <xf numFmtId="0" fontId="5" fillId="93" borderId="77" applyNumberFormat="0" applyProtection="0">
      <alignment horizontal="left" vertical="top" indent="1"/>
    </xf>
    <xf numFmtId="4" fontId="61" fillId="91" borderId="77" applyNumberFormat="0" applyProtection="0">
      <alignment horizontal="left" vertical="center" indent="1"/>
    </xf>
    <xf numFmtId="4" fontId="46" fillId="84" borderId="77" applyNumberFormat="0" applyProtection="0">
      <alignment horizontal="right" vertical="center"/>
    </xf>
    <xf numFmtId="4" fontId="38" fillId="82" borderId="70" applyNumberFormat="0" applyProtection="0">
      <alignment horizontal="right" vertical="center"/>
    </xf>
    <xf numFmtId="4" fontId="46" fillId="80" borderId="77" applyNumberFormat="0" applyProtection="0">
      <alignment horizontal="right" vertical="center"/>
    </xf>
    <xf numFmtId="0" fontId="38" fillId="62" borderId="70" applyNumberFormat="0" applyFont="0" applyAlignment="0" applyProtection="0"/>
    <xf numFmtId="4" fontId="63" fillId="101" borderId="78" applyNumberFormat="0" applyProtection="0">
      <alignment horizontal="left" vertical="center" indent="1"/>
    </xf>
    <xf numFmtId="0" fontId="5" fillId="75" borderId="77" applyNumberFormat="0" applyProtection="0">
      <alignment horizontal="left" vertical="top" indent="1"/>
    </xf>
    <xf numFmtId="4" fontId="38" fillId="42" borderId="70" applyNumberFormat="0" applyProtection="0">
      <alignment horizontal="left" vertical="center" indent="1"/>
    </xf>
    <xf numFmtId="0" fontId="5" fillId="94" borderId="77" applyNumberFormat="0" applyProtection="0">
      <alignment horizontal="left" vertical="center" indent="1"/>
    </xf>
    <xf numFmtId="4" fontId="46" fillId="78" borderId="77" applyNumberFormat="0" applyProtection="0">
      <alignment horizontal="right" vertical="center"/>
    </xf>
    <xf numFmtId="0" fontId="38" fillId="88" borderId="77" applyNumberFormat="0" applyProtection="0">
      <alignment horizontal="left" vertical="top" indent="1"/>
    </xf>
    <xf numFmtId="0" fontId="38" fillId="90" borderId="77" applyNumberFormat="0" applyProtection="0">
      <alignment horizontal="left" vertical="top" indent="1"/>
    </xf>
    <xf numFmtId="4" fontId="38" fillId="79" borderId="78" applyNumberFormat="0" applyProtection="0">
      <alignment horizontal="right" vertical="center"/>
    </xf>
    <xf numFmtId="4" fontId="62" fillId="98" borderId="77" applyNumberFormat="0" applyProtection="0">
      <alignment vertical="center"/>
    </xf>
    <xf numFmtId="4" fontId="38" fillId="86" borderId="78" applyNumberFormat="0" applyProtection="0">
      <alignment horizontal="left" vertical="center" indent="1"/>
    </xf>
    <xf numFmtId="0" fontId="38" fillId="87" borderId="77" applyNumberFormat="0" applyProtection="0">
      <alignment horizontal="left" vertical="top" indent="1"/>
    </xf>
    <xf numFmtId="4" fontId="38" fillId="83" borderId="70" applyNumberFormat="0" applyProtection="0">
      <alignment horizontal="right" vertical="center"/>
    </xf>
    <xf numFmtId="0" fontId="5" fillId="93" borderId="77" applyNumberFormat="0" applyProtection="0">
      <alignment horizontal="left" vertical="top" indent="1"/>
    </xf>
    <xf numFmtId="4" fontId="38" fillId="84" borderId="70" applyNumberFormat="0" applyProtection="0">
      <alignment horizontal="right" vertical="center"/>
    </xf>
    <xf numFmtId="4" fontId="38" fillId="90" borderId="78" applyNumberFormat="0" applyProtection="0">
      <alignment horizontal="left" vertical="center" indent="1"/>
    </xf>
    <xf numFmtId="4" fontId="38" fillId="77" borderId="70" applyNumberFormat="0" applyProtection="0">
      <alignment horizontal="right" vertical="center"/>
    </xf>
    <xf numFmtId="0" fontId="38" fillId="91" borderId="70" applyNumberFormat="0" applyProtection="0">
      <alignment horizontal="left" vertical="center" indent="1"/>
    </xf>
    <xf numFmtId="4" fontId="38" fillId="74" borderId="70" applyNumberFormat="0" applyProtection="0">
      <alignment horizontal="left" vertical="center" indent="1"/>
    </xf>
    <xf numFmtId="0" fontId="5" fillId="89" borderId="77" applyNumberFormat="0" applyProtection="0">
      <alignment horizontal="left" vertical="top" indent="1"/>
    </xf>
    <xf numFmtId="0" fontId="5" fillId="89" borderId="77" applyNumberFormat="0" applyProtection="0">
      <alignment horizontal="left" vertical="center" indent="1"/>
    </xf>
    <xf numFmtId="0" fontId="38" fillId="62" borderId="70" applyNumberFormat="0" applyFont="0" applyAlignment="0" applyProtection="0"/>
    <xf numFmtId="0" fontId="38" fillId="87" borderId="77" applyNumberFormat="0" applyProtection="0">
      <alignment horizontal="left" vertical="top" indent="1"/>
    </xf>
    <xf numFmtId="4" fontId="38" fillId="85" borderId="70" applyNumberFormat="0" applyProtection="0">
      <alignment horizontal="right" vertical="center"/>
    </xf>
    <xf numFmtId="0" fontId="5" fillId="88" borderId="77" applyNumberFormat="0" applyProtection="0">
      <alignment horizontal="left" vertical="center" indent="1"/>
    </xf>
    <xf numFmtId="4" fontId="46" fillId="79" borderId="77" applyNumberFormat="0" applyProtection="0">
      <alignment horizontal="right" vertical="center"/>
    </xf>
    <xf numFmtId="4" fontId="38" fillId="85" borderId="70" applyNumberFormat="0" applyProtection="0">
      <alignment horizontal="right" vertical="center"/>
    </xf>
    <xf numFmtId="4" fontId="38" fillId="86" borderId="78" applyNumberFormat="0" applyProtection="0">
      <alignment horizontal="left" vertical="center" indent="1"/>
    </xf>
    <xf numFmtId="4" fontId="57" fillId="98" borderId="83" applyNumberFormat="0" applyProtection="0">
      <alignment vertical="center"/>
    </xf>
    <xf numFmtId="0" fontId="38" fillId="88" borderId="70" applyNumberFormat="0" applyProtection="0">
      <alignment horizontal="left" vertical="center" indent="1"/>
    </xf>
    <xf numFmtId="0" fontId="38" fillId="88" borderId="70" applyNumberFormat="0" applyProtection="0">
      <alignment horizontal="left" vertical="center" indent="1"/>
    </xf>
    <xf numFmtId="4" fontId="61" fillId="97" borderId="77" applyNumberFormat="0" applyProtection="0">
      <alignment vertical="center"/>
    </xf>
    <xf numFmtId="0" fontId="61" fillId="97" borderId="77" applyNumberFormat="0" applyProtection="0">
      <alignment horizontal="left" vertical="top" indent="1"/>
    </xf>
    <xf numFmtId="4" fontId="38" fillId="0" borderId="70" applyNumberFormat="0" applyProtection="0">
      <alignment horizontal="right" vertical="center"/>
    </xf>
    <xf numFmtId="0" fontId="5" fillId="94" borderId="77" applyNumberFormat="0" applyProtection="0">
      <alignment horizontal="left" vertical="top" indent="1"/>
    </xf>
    <xf numFmtId="0" fontId="5" fillId="94" borderId="77" applyNumberFormat="0" applyProtection="0">
      <alignment horizontal="left" vertical="top" indent="1"/>
    </xf>
    <xf numFmtId="0" fontId="38" fillId="88" borderId="70" applyNumberFormat="0" applyProtection="0">
      <alignment horizontal="left" vertical="center" indent="1"/>
    </xf>
    <xf numFmtId="0" fontId="5" fillId="95" borderId="77" applyNumberFormat="0" applyProtection="0">
      <alignment horizontal="left" vertical="center" indent="1"/>
    </xf>
    <xf numFmtId="4" fontId="61" fillId="97" borderId="77" applyNumberFormat="0" applyProtection="0">
      <alignment vertical="center"/>
    </xf>
    <xf numFmtId="4" fontId="57" fillId="98" borderId="83" applyNumberFormat="0" applyProtection="0">
      <alignment vertical="center"/>
    </xf>
    <xf numFmtId="4" fontId="57" fillId="98" borderId="83" applyNumberFormat="0" applyProtection="0">
      <alignment vertical="center"/>
    </xf>
    <xf numFmtId="4" fontId="61" fillId="91" borderId="77" applyNumberFormat="0" applyProtection="0">
      <alignment horizontal="left" vertical="center" indent="1"/>
    </xf>
    <xf numFmtId="4" fontId="62" fillId="88" borderId="77" applyNumberFormat="0" applyProtection="0">
      <alignment horizontal="right" vertical="center"/>
    </xf>
    <xf numFmtId="4" fontId="38" fillId="74" borderId="70" applyNumberFormat="0" applyProtection="0">
      <alignment horizontal="left" vertical="center" indent="1"/>
    </xf>
    <xf numFmtId="4" fontId="38" fillId="74" borderId="70" applyNumberFormat="0" applyProtection="0">
      <alignment horizontal="left" vertical="center" indent="1"/>
    </xf>
    <xf numFmtId="4" fontId="38" fillId="74" borderId="70" applyNumberFormat="0" applyProtection="0">
      <alignment horizontal="left" vertical="center" indent="1"/>
    </xf>
    <xf numFmtId="0" fontId="56" fillId="73" borderId="77" applyNumberFormat="0" applyProtection="0">
      <alignment horizontal="left" vertical="top" indent="1"/>
    </xf>
    <xf numFmtId="0" fontId="5" fillId="87" borderId="77" applyNumberFormat="0" applyProtection="0">
      <alignment horizontal="left" vertical="center" indent="1"/>
    </xf>
    <xf numFmtId="0" fontId="5" fillId="87" borderId="77" applyNumberFormat="0" applyProtection="0">
      <alignment horizontal="left" vertical="top" indent="1"/>
    </xf>
    <xf numFmtId="0" fontId="5" fillId="96" borderId="83" applyNumberFormat="0">
      <protection locked="0"/>
    </xf>
    <xf numFmtId="0" fontId="5" fillId="90" borderId="77" applyNumberFormat="0" applyProtection="0">
      <alignment horizontal="left" vertical="center" indent="1"/>
    </xf>
    <xf numFmtId="0" fontId="46" fillId="90" borderId="77" applyNumberFormat="0" applyProtection="0">
      <alignment horizontal="left" vertical="top" indent="1"/>
    </xf>
    <xf numFmtId="0" fontId="5" fillId="88" borderId="77" applyNumberFormat="0" applyProtection="0">
      <alignment horizontal="left" vertical="top" indent="1"/>
    </xf>
    <xf numFmtId="0" fontId="5" fillId="87" borderId="77" applyNumberFormat="0" applyProtection="0">
      <alignment horizontal="left" vertical="center" indent="1"/>
    </xf>
    <xf numFmtId="0" fontId="5" fillId="87" borderId="77" applyNumberFormat="0" applyProtection="0">
      <alignment horizontal="left" vertical="top" indent="1"/>
    </xf>
    <xf numFmtId="0" fontId="5" fillId="96" borderId="83" applyNumberFormat="0">
      <protection locked="0"/>
    </xf>
    <xf numFmtId="0" fontId="38" fillId="62" borderId="70" applyNumberFormat="0" applyFont="0" applyAlignment="0" applyProtection="0"/>
    <xf numFmtId="0" fontId="38" fillId="62" borderId="70" applyNumberFormat="0" applyFont="0" applyAlignment="0" applyProtection="0"/>
    <xf numFmtId="4" fontId="38" fillId="42" borderId="70" applyNumberFormat="0" applyProtection="0">
      <alignment horizontal="left" vertical="center" indent="1"/>
    </xf>
    <xf numFmtId="0" fontId="59" fillId="73" borderId="77" applyNumberFormat="0" applyProtection="0">
      <alignment horizontal="left" vertical="top" indent="1"/>
    </xf>
    <xf numFmtId="4" fontId="38" fillId="74" borderId="70" applyNumberFormat="0" applyProtection="0">
      <alignment horizontal="left" vertical="center" indent="1"/>
    </xf>
    <xf numFmtId="4" fontId="38" fillId="81" borderId="70" applyNumberFormat="0" applyProtection="0">
      <alignment horizontal="right" vertical="center"/>
    </xf>
    <xf numFmtId="4" fontId="38" fillId="82" borderId="70" applyNumberFormat="0" applyProtection="0">
      <alignment horizontal="right" vertical="center"/>
    </xf>
    <xf numFmtId="4" fontId="38" fillId="82" borderId="70" applyNumberFormat="0" applyProtection="0">
      <alignment horizontal="right" vertical="center"/>
    </xf>
    <xf numFmtId="4" fontId="38" fillId="83" borderId="70" applyNumberFormat="0" applyProtection="0">
      <alignment horizontal="right" vertical="center"/>
    </xf>
    <xf numFmtId="4" fontId="38" fillId="84" borderId="70" applyNumberFormat="0" applyProtection="0">
      <alignment horizontal="right" vertical="center"/>
    </xf>
    <xf numFmtId="4" fontId="38" fillId="90" borderId="70" applyNumberFormat="0" applyProtection="0">
      <alignment horizontal="right" vertical="center"/>
    </xf>
    <xf numFmtId="4" fontId="38" fillId="90" borderId="70" applyNumberFormat="0" applyProtection="0">
      <alignment horizontal="right" vertical="center"/>
    </xf>
    <xf numFmtId="4" fontId="38" fillId="88" borderId="78" applyNumberFormat="0" applyProtection="0">
      <alignment horizontal="left" vertical="center" indent="1"/>
    </xf>
    <xf numFmtId="0" fontId="38" fillId="91" borderId="70" applyNumberFormat="0" applyProtection="0">
      <alignment horizontal="left" vertical="center" indent="1"/>
    </xf>
    <xf numFmtId="0" fontId="38" fillId="92" borderId="70" applyNumberFormat="0" applyProtection="0">
      <alignment horizontal="left" vertical="center" indent="1"/>
    </xf>
    <xf numFmtId="0" fontId="38" fillId="92" borderId="70" applyNumberFormat="0" applyProtection="0">
      <alignment horizontal="left" vertical="center" indent="1"/>
    </xf>
    <xf numFmtId="0" fontId="38" fillId="90" borderId="77" applyNumberFormat="0" applyProtection="0">
      <alignment horizontal="left" vertical="top" indent="1"/>
    </xf>
    <xf numFmtId="4" fontId="57" fillId="98" borderId="83" applyNumberFormat="0" applyProtection="0">
      <alignment vertical="center"/>
    </xf>
    <xf numFmtId="0" fontId="61" fillId="97" borderId="77" applyNumberFormat="0" applyProtection="0">
      <alignment horizontal="left" vertical="top" indent="1"/>
    </xf>
    <xf numFmtId="4" fontId="38" fillId="74" borderId="70" applyNumberFormat="0" applyProtection="0">
      <alignment horizontal="left" vertical="center" indent="1"/>
    </xf>
    <xf numFmtId="0" fontId="38" fillId="62" borderId="70" applyNumberFormat="0" applyFont="0" applyAlignment="0" applyProtection="0"/>
    <xf numFmtId="4" fontId="57" fillId="98" borderId="83" applyNumberFormat="0" applyProtection="0">
      <alignment vertical="center"/>
    </xf>
    <xf numFmtId="0" fontId="5" fillId="96" borderId="83" applyNumberFormat="0">
      <protection locked="0"/>
    </xf>
    <xf numFmtId="4" fontId="38" fillId="85" borderId="70" applyNumberFormat="0" applyProtection="0">
      <alignment horizontal="right" vertical="center"/>
    </xf>
    <xf numFmtId="4" fontId="38" fillId="84" borderId="70" applyNumberFormat="0" applyProtection="0">
      <alignment horizontal="right" vertical="center"/>
    </xf>
    <xf numFmtId="0" fontId="5" fillId="95" borderId="77" applyNumberFormat="0" applyProtection="0">
      <alignment horizontal="left" vertical="center" indent="1"/>
    </xf>
    <xf numFmtId="4" fontId="38" fillId="0" borderId="70" applyNumberFormat="0" applyProtection="0">
      <alignment horizontal="right" vertical="center"/>
    </xf>
    <xf numFmtId="0" fontId="38" fillId="93" borderId="77" applyNumberFormat="0" applyProtection="0">
      <alignment horizontal="left" vertical="top" indent="1"/>
    </xf>
    <xf numFmtId="0" fontId="5" fillId="89" borderId="77" applyNumberFormat="0" applyProtection="0">
      <alignment horizontal="left" vertical="top" indent="1"/>
    </xf>
    <xf numFmtId="4" fontId="38" fillId="74" borderId="70" applyNumberFormat="0" applyProtection="0">
      <alignment horizontal="left" vertical="center" indent="1"/>
    </xf>
    <xf numFmtId="4" fontId="38" fillId="80" borderId="70" applyNumberFormat="0" applyProtection="0">
      <alignment horizontal="right" vertical="center"/>
    </xf>
    <xf numFmtId="0" fontId="5" fillId="87" borderId="77" applyNumberFormat="0" applyProtection="0">
      <alignment horizontal="left" vertical="center" indent="1"/>
    </xf>
    <xf numFmtId="4" fontId="38" fillId="85" borderId="70" applyNumberFormat="0" applyProtection="0">
      <alignment horizontal="right" vertical="center"/>
    </xf>
    <xf numFmtId="0" fontId="5" fillId="93" borderId="77" applyNumberFormat="0" applyProtection="0">
      <alignment horizontal="left" vertical="center" indent="1"/>
    </xf>
    <xf numFmtId="0" fontId="38" fillId="91" borderId="70" applyNumberFormat="0" applyProtection="0">
      <alignment horizontal="left" vertical="center" indent="1"/>
    </xf>
    <xf numFmtId="4" fontId="38" fillId="81" borderId="70" applyNumberFormat="0" applyProtection="0">
      <alignment horizontal="right" vertical="center"/>
    </xf>
    <xf numFmtId="4" fontId="65" fillId="96" borderId="70" applyNumberFormat="0" applyProtection="0">
      <alignment horizontal="right" vertical="center"/>
    </xf>
    <xf numFmtId="4" fontId="5" fillId="87" borderId="78" applyNumberFormat="0" applyProtection="0">
      <alignment horizontal="left" vertical="center" indent="1"/>
    </xf>
    <xf numFmtId="0" fontId="59" fillId="73" borderId="77" applyNumberFormat="0" applyProtection="0">
      <alignment horizontal="left" vertical="top" indent="1"/>
    </xf>
    <xf numFmtId="0" fontId="61" fillId="90" borderId="77" applyNumberFormat="0" applyProtection="0">
      <alignment horizontal="left" vertical="top" indent="1"/>
    </xf>
    <xf numFmtId="4" fontId="57" fillId="100" borderId="70" applyNumberFormat="0" applyProtection="0">
      <alignment horizontal="right" vertical="center"/>
    </xf>
    <xf numFmtId="4" fontId="57" fillId="42" borderId="70" applyNumberFormat="0" applyProtection="0">
      <alignment vertical="center"/>
    </xf>
    <xf numFmtId="4" fontId="46" fillId="82" borderId="77" applyNumberFormat="0" applyProtection="0">
      <alignment horizontal="right" vertical="center"/>
    </xf>
    <xf numFmtId="4" fontId="38" fillId="85" borderId="70" applyNumberFormat="0" applyProtection="0">
      <alignment horizontal="right" vertical="center"/>
    </xf>
    <xf numFmtId="0" fontId="5" fillId="94" borderId="77" applyNumberFormat="0" applyProtection="0">
      <alignment horizontal="left" vertical="center" indent="1"/>
    </xf>
    <xf numFmtId="0" fontId="38" fillId="87" borderId="77" applyNumberFormat="0" applyProtection="0">
      <alignment horizontal="left" vertical="top" indent="1"/>
    </xf>
    <xf numFmtId="4" fontId="38" fillId="74" borderId="70" applyNumberFormat="0" applyProtection="0">
      <alignment horizontal="left" vertical="center" indent="1"/>
    </xf>
    <xf numFmtId="0" fontId="38" fillId="88" borderId="70" applyNumberFormat="0" applyProtection="0">
      <alignment horizontal="left" vertical="center" indent="1"/>
    </xf>
    <xf numFmtId="0" fontId="61" fillId="97" borderId="77" applyNumberFormat="0" applyProtection="0">
      <alignment horizontal="left" vertical="top" indent="1"/>
    </xf>
    <xf numFmtId="4" fontId="63" fillId="101" borderId="78" applyNumberFormat="0" applyProtection="0">
      <alignment horizontal="left" vertical="center" indent="1"/>
    </xf>
    <xf numFmtId="4" fontId="61" fillId="91" borderId="77" applyNumberFormat="0" applyProtection="0">
      <alignment horizontal="left" vertical="center" indent="1"/>
    </xf>
    <xf numFmtId="4" fontId="38" fillId="85" borderId="70" applyNumberFormat="0" applyProtection="0">
      <alignment horizontal="right" vertical="center"/>
    </xf>
    <xf numFmtId="0" fontId="5" fillId="75" borderId="77" applyNumberFormat="0" applyProtection="0">
      <alignment horizontal="left" vertical="top" indent="1"/>
    </xf>
    <xf numFmtId="0" fontId="38" fillId="93" borderId="70" applyNumberFormat="0" applyProtection="0">
      <alignment horizontal="left" vertical="center" indent="1"/>
    </xf>
    <xf numFmtId="4" fontId="38" fillId="77" borderId="70" applyNumberFormat="0" applyProtection="0">
      <alignment horizontal="right" vertical="center"/>
    </xf>
    <xf numFmtId="0" fontId="5" fillId="90" borderId="77" applyNumberFormat="0" applyProtection="0">
      <alignment horizontal="left" vertical="top" indent="1"/>
    </xf>
    <xf numFmtId="4" fontId="38" fillId="86" borderId="78" applyNumberFormat="0" applyProtection="0">
      <alignment horizontal="left" vertical="center" indent="1"/>
    </xf>
    <xf numFmtId="0" fontId="5" fillId="75" borderId="77" applyNumberFormat="0" applyProtection="0">
      <alignment horizontal="left" vertical="center" indent="1"/>
    </xf>
    <xf numFmtId="0" fontId="38" fillId="90" borderId="77" applyNumberFormat="0" applyProtection="0">
      <alignment horizontal="left" vertical="top" indent="1"/>
    </xf>
    <xf numFmtId="0" fontId="5" fillId="75" borderId="77" applyNumberFormat="0" applyProtection="0">
      <alignment horizontal="left" vertical="center" indent="1"/>
    </xf>
    <xf numFmtId="4" fontId="38" fillId="90" borderId="70" applyNumberFormat="0" applyProtection="0">
      <alignment horizontal="right" vertical="center"/>
    </xf>
    <xf numFmtId="4" fontId="38" fillId="80" borderId="70" applyNumberFormat="0" applyProtection="0">
      <alignment horizontal="right" vertical="center"/>
    </xf>
    <xf numFmtId="0" fontId="38" fillId="93" borderId="77" applyNumberFormat="0" applyProtection="0">
      <alignment horizontal="left" vertical="top" indent="1"/>
    </xf>
    <xf numFmtId="4" fontId="38" fillId="74" borderId="70" applyNumberFormat="0" applyProtection="0">
      <alignment horizontal="left" vertical="center" indent="1"/>
    </xf>
    <xf numFmtId="0" fontId="38" fillId="62" borderId="70" applyNumberFormat="0" applyFont="0" applyAlignment="0" applyProtection="0"/>
    <xf numFmtId="4" fontId="38" fillId="86" borderId="78" applyNumberFormat="0" applyProtection="0">
      <alignment horizontal="left" vertical="center" indent="1"/>
    </xf>
    <xf numFmtId="0" fontId="38" fillId="88" borderId="77" applyNumberFormat="0" applyProtection="0">
      <alignment horizontal="left" vertical="top" indent="1"/>
    </xf>
    <xf numFmtId="0" fontId="38" fillId="91" borderId="70" applyNumberFormat="0" applyProtection="0">
      <alignment horizontal="left" vertical="center" indent="1"/>
    </xf>
    <xf numFmtId="0" fontId="5" fillId="87" borderId="77" applyNumberFormat="0" applyProtection="0">
      <alignment horizontal="left" vertical="top" indent="1"/>
    </xf>
    <xf numFmtId="4" fontId="38" fillId="73" borderId="70" applyNumberFormat="0" applyProtection="0">
      <alignment vertical="center"/>
    </xf>
    <xf numFmtId="4" fontId="38" fillId="90" borderId="78" applyNumberFormat="0" applyProtection="0">
      <alignment horizontal="left" vertical="center" indent="1"/>
    </xf>
    <xf numFmtId="0" fontId="38" fillId="62" borderId="70" applyNumberFormat="0" applyFont="0" applyAlignment="0" applyProtection="0"/>
    <xf numFmtId="4" fontId="56" fillId="73" borderId="77" applyNumberFormat="0" applyProtection="0">
      <alignment horizontal="left" vertical="center" indent="1"/>
    </xf>
    <xf numFmtId="0" fontId="38" fillId="93" borderId="70" applyNumberFormat="0" applyProtection="0">
      <alignment horizontal="left" vertical="center" indent="1"/>
    </xf>
    <xf numFmtId="0" fontId="38" fillId="90" borderId="77" applyNumberFormat="0" applyProtection="0">
      <alignment horizontal="left" vertical="top" indent="1"/>
    </xf>
    <xf numFmtId="0" fontId="5" fillId="95" borderId="77" applyNumberFormat="0" applyProtection="0">
      <alignment horizontal="left" vertical="top" indent="1"/>
    </xf>
    <xf numFmtId="4" fontId="62" fillId="97" borderId="77" applyNumberFormat="0" applyProtection="0">
      <alignment vertical="center"/>
    </xf>
    <xf numFmtId="0" fontId="38" fillId="93" borderId="70" applyNumberFormat="0" applyProtection="0">
      <alignment horizontal="left" vertical="center" indent="1"/>
    </xf>
    <xf numFmtId="0" fontId="5" fillId="89" borderId="77" applyNumberFormat="0" applyProtection="0">
      <alignment horizontal="left" vertical="top" indent="1"/>
    </xf>
    <xf numFmtId="4" fontId="38" fillId="73" borderId="70" applyNumberFormat="0" applyProtection="0">
      <alignment vertical="center"/>
    </xf>
    <xf numFmtId="4" fontId="46" fillId="90" borderId="77" applyNumberFormat="0" applyProtection="0">
      <alignment horizontal="right" vertical="center"/>
    </xf>
    <xf numFmtId="0" fontId="5" fillId="75" borderId="77" applyNumberFormat="0" applyProtection="0">
      <alignment horizontal="left" vertical="center" indent="1"/>
    </xf>
    <xf numFmtId="4" fontId="38" fillId="79" borderId="78" applyNumberFormat="0" applyProtection="0">
      <alignment horizontal="right" vertical="center"/>
    </xf>
    <xf numFmtId="4" fontId="38" fillId="76" borderId="70" applyNumberFormat="0" applyProtection="0">
      <alignment horizontal="right" vertical="center"/>
    </xf>
    <xf numFmtId="4" fontId="38" fillId="83" borderId="70" applyNumberFormat="0" applyProtection="0">
      <alignment horizontal="right" vertical="center"/>
    </xf>
    <xf numFmtId="4" fontId="38" fillId="90" borderId="78" applyNumberFormat="0" applyProtection="0">
      <alignment horizontal="left" vertical="center" indent="1"/>
    </xf>
    <xf numFmtId="0" fontId="38" fillId="62" borderId="70" applyNumberFormat="0" applyFont="0" applyAlignment="0" applyProtection="0"/>
    <xf numFmtId="4" fontId="38" fillId="79" borderId="78" applyNumberFormat="0" applyProtection="0">
      <alignment horizontal="right" vertical="center"/>
    </xf>
    <xf numFmtId="4" fontId="38" fillId="42" borderId="70" applyNumberFormat="0" applyProtection="0">
      <alignment horizontal="left" vertical="center" indent="1"/>
    </xf>
    <xf numFmtId="4" fontId="38" fillId="81" borderId="70" applyNumberFormat="0" applyProtection="0">
      <alignment horizontal="right" vertical="center"/>
    </xf>
    <xf numFmtId="0" fontId="38" fillId="62" borderId="70" applyNumberFormat="0" applyFont="0" applyAlignment="0" applyProtection="0"/>
    <xf numFmtId="4" fontId="38" fillId="90" borderId="70" applyNumberFormat="0" applyProtection="0">
      <alignment horizontal="right" vertical="center"/>
    </xf>
    <xf numFmtId="4" fontId="38" fillId="73" borderId="70" applyNumberFormat="0" applyProtection="0">
      <alignment vertical="center"/>
    </xf>
    <xf numFmtId="0" fontId="38" fillId="62" borderId="70" applyNumberFormat="0" applyFont="0" applyAlignment="0" applyProtection="0"/>
    <xf numFmtId="4" fontId="56" fillId="42" borderId="77" applyNumberFormat="0" applyProtection="0">
      <alignment horizontal="left" vertical="center" indent="1"/>
    </xf>
    <xf numFmtId="4" fontId="38" fillId="0" borderId="70" applyNumberFormat="0" applyProtection="0">
      <alignment horizontal="right" vertical="center"/>
    </xf>
    <xf numFmtId="4" fontId="38" fillId="76" borderId="70" applyNumberFormat="0" applyProtection="0">
      <alignment horizontal="right" vertical="center"/>
    </xf>
    <xf numFmtId="0" fontId="38" fillId="90" borderId="77" applyNumberFormat="0" applyProtection="0">
      <alignment horizontal="left" vertical="top" indent="1"/>
    </xf>
    <xf numFmtId="4" fontId="38" fillId="77" borderId="70" applyNumberFormat="0" applyProtection="0">
      <alignment horizontal="right" vertical="center"/>
    </xf>
    <xf numFmtId="0" fontId="5" fillId="90" borderId="77" applyNumberFormat="0" applyProtection="0">
      <alignment horizontal="left" vertical="top" indent="1"/>
    </xf>
    <xf numFmtId="4" fontId="38" fillId="90" borderId="78" applyNumberFormat="0" applyProtection="0">
      <alignment horizontal="left" vertical="center" indent="1"/>
    </xf>
    <xf numFmtId="0" fontId="38" fillId="91" borderId="70" applyNumberFormat="0" applyProtection="0">
      <alignment horizontal="left" vertical="center" indent="1"/>
    </xf>
    <xf numFmtId="0" fontId="5" fillId="88" borderId="77" applyNumberFormat="0" applyProtection="0">
      <alignment horizontal="left" vertical="top" indent="1"/>
    </xf>
    <xf numFmtId="4" fontId="38" fillId="81" borderId="70" applyNumberFormat="0" applyProtection="0">
      <alignment horizontal="right" vertical="center"/>
    </xf>
    <xf numFmtId="4" fontId="46" fillId="90" borderId="77" applyNumberFormat="0" applyProtection="0">
      <alignment horizontal="left" vertical="center" indent="1"/>
    </xf>
    <xf numFmtId="0" fontId="5" fillId="89" borderId="77" applyNumberFormat="0" applyProtection="0">
      <alignment horizontal="left" vertical="center" indent="1"/>
    </xf>
    <xf numFmtId="0" fontId="5" fillId="87" borderId="77" applyNumberFormat="0" applyProtection="0">
      <alignment horizontal="left" vertical="top" indent="1"/>
    </xf>
    <xf numFmtId="4" fontId="61" fillId="97" borderId="77" applyNumberFormat="0" applyProtection="0">
      <alignment vertical="center"/>
    </xf>
    <xf numFmtId="0" fontId="38" fillId="92" borderId="70" applyNumberFormat="0" applyProtection="0">
      <alignment horizontal="left" vertical="center" indent="1"/>
    </xf>
    <xf numFmtId="4" fontId="38" fillId="88" borderId="78" applyNumberFormat="0" applyProtection="0">
      <alignment horizontal="left" vertical="center" indent="1"/>
    </xf>
    <xf numFmtId="4" fontId="38" fillId="82" borderId="70" applyNumberFormat="0" applyProtection="0">
      <alignment horizontal="right" vertical="center"/>
    </xf>
    <xf numFmtId="4" fontId="5" fillId="87" borderId="78" applyNumberFormat="0" applyProtection="0">
      <alignment horizontal="left" vertical="center" indent="1"/>
    </xf>
    <xf numFmtId="0" fontId="5" fillId="95" borderId="77" applyNumberFormat="0" applyProtection="0">
      <alignment horizontal="left" vertical="top" indent="1"/>
    </xf>
    <xf numFmtId="0" fontId="38" fillId="62" borderId="70" applyNumberFormat="0" applyFont="0" applyAlignment="0" applyProtection="0"/>
    <xf numFmtId="0" fontId="5" fillId="95" borderId="77" applyNumberFormat="0" applyProtection="0">
      <alignment horizontal="left" vertical="top" indent="1"/>
    </xf>
    <xf numFmtId="0" fontId="5" fillId="94" borderId="77" applyNumberFormat="0" applyProtection="0">
      <alignment horizontal="left" vertical="top" indent="1"/>
    </xf>
    <xf numFmtId="0" fontId="55" fillId="66" borderId="76" applyNumberFormat="0" applyAlignment="0" applyProtection="0"/>
    <xf numFmtId="4" fontId="61" fillId="97" borderId="77" applyNumberFormat="0" applyProtection="0">
      <alignment vertical="center"/>
    </xf>
    <xf numFmtId="0" fontId="56" fillId="73" borderId="77" applyNumberFormat="0" applyProtection="0">
      <alignment horizontal="left" vertical="top" indent="1"/>
    </xf>
    <xf numFmtId="4" fontId="38" fillId="80" borderId="70" applyNumberFormat="0" applyProtection="0">
      <alignment horizontal="right" vertical="center"/>
    </xf>
    <xf numFmtId="4" fontId="38" fillId="0" borderId="70" applyNumberFormat="0" applyProtection="0">
      <alignment horizontal="right" vertical="center"/>
    </xf>
    <xf numFmtId="0" fontId="5" fillId="88" borderId="77" applyNumberFormat="0" applyProtection="0">
      <alignment horizontal="left" vertical="top" indent="1"/>
    </xf>
    <xf numFmtId="0" fontId="5" fillId="89" borderId="77" applyNumberFormat="0" applyProtection="0">
      <alignment horizontal="left" vertical="top" indent="1"/>
    </xf>
    <xf numFmtId="4" fontId="38" fillId="88" borderId="78" applyNumberFormat="0" applyProtection="0">
      <alignment horizontal="left" vertical="center" indent="1"/>
    </xf>
    <xf numFmtId="4" fontId="65" fillId="96" borderId="70" applyNumberFormat="0" applyProtection="0">
      <alignment horizontal="right" vertical="center"/>
    </xf>
    <xf numFmtId="4" fontId="57" fillId="42" borderId="70" applyNumberFormat="0" applyProtection="0">
      <alignment vertical="center"/>
    </xf>
    <xf numFmtId="0" fontId="5" fillId="96" borderId="83" applyNumberFormat="0">
      <protection locked="0"/>
    </xf>
    <xf numFmtId="4" fontId="38" fillId="80" borderId="70" applyNumberFormat="0" applyProtection="0">
      <alignment horizontal="right" vertical="center"/>
    </xf>
    <xf numFmtId="0" fontId="44" fillId="66" borderId="70" applyNumberFormat="0" applyAlignment="0" applyProtection="0"/>
    <xf numFmtId="0" fontId="38" fillId="62" borderId="70" applyNumberFormat="0" applyFont="0" applyAlignment="0" applyProtection="0"/>
    <xf numFmtId="0" fontId="38" fillId="92" borderId="70" applyNumberFormat="0" applyProtection="0">
      <alignment horizontal="left" vertical="center" indent="1"/>
    </xf>
    <xf numFmtId="0" fontId="38" fillId="88" borderId="70" applyNumberFormat="0" applyProtection="0">
      <alignment horizontal="left" vertical="center" indent="1"/>
    </xf>
    <xf numFmtId="0" fontId="38" fillId="102" borderId="83"/>
    <xf numFmtId="4" fontId="38" fillId="88" borderId="78" applyNumberFormat="0" applyProtection="0">
      <alignment horizontal="left" vertical="center" indent="1"/>
    </xf>
    <xf numFmtId="4" fontId="38" fillId="0" borderId="70" applyNumberFormat="0" applyProtection="0">
      <alignment horizontal="right" vertical="center"/>
    </xf>
    <xf numFmtId="0" fontId="38" fillId="102" borderId="83"/>
    <xf numFmtId="0" fontId="5" fillId="75" borderId="77" applyNumberFormat="0" applyProtection="0">
      <alignment horizontal="left" vertical="top" indent="1"/>
    </xf>
    <xf numFmtId="4" fontId="38" fillId="88" borderId="78" applyNumberFormat="0" applyProtection="0">
      <alignment horizontal="left" vertical="center" indent="1"/>
    </xf>
    <xf numFmtId="4" fontId="5" fillId="87" borderId="78" applyNumberFormat="0" applyProtection="0">
      <alignment horizontal="left" vertical="center" indent="1"/>
    </xf>
    <xf numFmtId="0" fontId="38" fillId="93" borderId="70" applyNumberFormat="0" applyProtection="0">
      <alignment horizontal="left" vertical="center" indent="1"/>
    </xf>
    <xf numFmtId="0" fontId="5" fillId="90" borderId="77" applyNumberFormat="0" applyProtection="0">
      <alignment horizontal="left" vertical="top" indent="1"/>
    </xf>
    <xf numFmtId="4" fontId="38" fillId="73" borderId="70" applyNumberFormat="0" applyProtection="0">
      <alignment vertical="center"/>
    </xf>
    <xf numFmtId="4" fontId="38" fillId="90" borderId="70" applyNumberFormat="0" applyProtection="0">
      <alignment horizontal="right" vertical="center"/>
    </xf>
    <xf numFmtId="4" fontId="38" fillId="74" borderId="70" applyNumberFormat="0" applyProtection="0">
      <alignment horizontal="left" vertical="center" indent="1"/>
    </xf>
    <xf numFmtId="0" fontId="38" fillId="93" borderId="70" applyNumberFormat="0" applyProtection="0">
      <alignment horizontal="left" vertical="center" indent="1"/>
    </xf>
    <xf numFmtId="0" fontId="5" fillId="87" borderId="77" applyNumberFormat="0" applyProtection="0">
      <alignment horizontal="left" vertical="center" indent="1"/>
    </xf>
    <xf numFmtId="0" fontId="38" fillId="62" borderId="70" applyNumberFormat="0" applyFont="0" applyAlignment="0" applyProtection="0"/>
    <xf numFmtId="0" fontId="38" fillId="93" borderId="77" applyNumberFormat="0" applyProtection="0">
      <alignment horizontal="left" vertical="top" indent="1"/>
    </xf>
    <xf numFmtId="0" fontId="5" fillId="94" borderId="77" applyNumberFormat="0" applyProtection="0">
      <alignment horizontal="left" vertical="top" indent="1"/>
    </xf>
    <xf numFmtId="4" fontId="38" fillId="86" borderId="78" applyNumberFormat="0" applyProtection="0">
      <alignment horizontal="left" vertical="center" indent="1"/>
    </xf>
    <xf numFmtId="0" fontId="38" fillId="87" borderId="77" applyNumberFormat="0" applyProtection="0">
      <alignment horizontal="left" vertical="top" indent="1"/>
    </xf>
    <xf numFmtId="0" fontId="5" fillId="89" borderId="77" applyNumberFormat="0" applyProtection="0">
      <alignment horizontal="left" vertical="center" indent="1"/>
    </xf>
    <xf numFmtId="4" fontId="56" fillId="42" borderId="77" applyNumberFormat="0" applyProtection="0">
      <alignment horizontal="left" vertical="center" indent="1"/>
    </xf>
    <xf numFmtId="4" fontId="38" fillId="81" borderId="70" applyNumberFormat="0" applyProtection="0">
      <alignment horizontal="right" vertical="center"/>
    </xf>
    <xf numFmtId="4" fontId="46" fillId="97" borderId="77" applyNumberFormat="0" applyProtection="0">
      <alignment vertical="center"/>
    </xf>
    <xf numFmtId="0" fontId="5" fillId="89" borderId="77" applyNumberFormat="0" applyProtection="0">
      <alignment horizontal="left" vertical="center" indent="1"/>
    </xf>
    <xf numFmtId="4" fontId="56" fillId="73" borderId="77" applyNumberFormat="0" applyProtection="0">
      <alignment vertical="center"/>
    </xf>
    <xf numFmtId="4" fontId="38" fillId="0" borderId="70" applyNumberFormat="0" applyProtection="0">
      <alignment horizontal="right" vertical="center"/>
    </xf>
    <xf numFmtId="4" fontId="38" fillId="86" borderId="78" applyNumberFormat="0" applyProtection="0">
      <alignment horizontal="left" vertical="center" indent="1"/>
    </xf>
    <xf numFmtId="4" fontId="38" fillId="82" borderId="70" applyNumberFormat="0" applyProtection="0">
      <alignment horizontal="right" vertical="center"/>
    </xf>
    <xf numFmtId="4" fontId="63" fillId="101" borderId="78" applyNumberFormat="0" applyProtection="0">
      <alignment horizontal="left" vertical="center" indent="1"/>
    </xf>
    <xf numFmtId="0" fontId="5" fillId="95" borderId="77" applyNumberFormat="0" applyProtection="0">
      <alignment horizontal="left" vertical="top" indent="1"/>
    </xf>
    <xf numFmtId="4" fontId="38" fillId="0" borderId="70" applyNumberFormat="0" applyProtection="0">
      <alignment horizontal="right" vertical="center"/>
    </xf>
    <xf numFmtId="4" fontId="65" fillId="96" borderId="70" applyNumberFormat="0" applyProtection="0">
      <alignment horizontal="right" vertical="center"/>
    </xf>
    <xf numFmtId="0" fontId="5" fillId="87" borderId="77" applyNumberFormat="0" applyProtection="0">
      <alignment horizontal="left" vertical="top" indent="1"/>
    </xf>
    <xf numFmtId="0" fontId="5" fillId="90" borderId="77" applyNumberFormat="0" applyProtection="0">
      <alignment horizontal="left" vertical="top" indent="1"/>
    </xf>
    <xf numFmtId="0" fontId="5" fillId="96" borderId="83" applyNumberFormat="0">
      <protection locked="0"/>
    </xf>
    <xf numFmtId="0" fontId="5" fillId="88" borderId="77" applyNumberFormat="0" applyProtection="0">
      <alignment horizontal="left" vertical="top" indent="1"/>
    </xf>
    <xf numFmtId="0" fontId="38" fillId="62" borderId="70" applyNumberFormat="0" applyFont="0" applyAlignment="0" applyProtection="0"/>
    <xf numFmtId="4" fontId="38" fillId="76" borderId="70" applyNumberFormat="0" applyProtection="0">
      <alignment horizontal="right" vertical="center"/>
    </xf>
    <xf numFmtId="4" fontId="38" fillId="79" borderId="78" applyNumberFormat="0" applyProtection="0">
      <alignment horizontal="right" vertical="center"/>
    </xf>
    <xf numFmtId="4" fontId="38" fillId="86" borderId="78" applyNumberFormat="0" applyProtection="0">
      <alignment horizontal="left" vertical="center" indent="1"/>
    </xf>
    <xf numFmtId="0" fontId="38" fillId="91" borderId="70" applyNumberFormat="0" applyProtection="0">
      <alignment horizontal="left" vertical="center" indent="1"/>
    </xf>
    <xf numFmtId="0" fontId="38" fillId="93" borderId="77" applyNumberFormat="0" applyProtection="0">
      <alignment horizontal="left" vertical="top" indent="1"/>
    </xf>
    <xf numFmtId="0" fontId="38" fillId="90" borderId="77" applyNumberFormat="0" applyProtection="0">
      <alignment horizontal="left" vertical="top" indent="1"/>
    </xf>
    <xf numFmtId="4" fontId="65" fillId="96" borderId="70" applyNumberFormat="0" applyProtection="0">
      <alignment horizontal="right" vertical="center"/>
    </xf>
    <xf numFmtId="0" fontId="38" fillId="93" borderId="77" applyNumberFormat="0" applyProtection="0">
      <alignment horizontal="left" vertical="top" indent="1"/>
    </xf>
    <xf numFmtId="0" fontId="48" fillId="0" borderId="82" applyNumberFormat="0" applyFill="0" applyAlignment="0" applyProtection="0"/>
    <xf numFmtId="0" fontId="39" fillId="87" borderId="81" applyBorder="0"/>
    <xf numFmtId="0" fontId="38" fillId="87" borderId="77" applyNumberFormat="0" applyProtection="0">
      <alignment horizontal="left" vertical="top" indent="1"/>
    </xf>
    <xf numFmtId="0" fontId="38" fillId="90" borderId="77" applyNumberFormat="0" applyProtection="0">
      <alignment horizontal="left" vertical="top" indent="1"/>
    </xf>
    <xf numFmtId="4" fontId="38" fillId="82" borderId="70" applyNumberFormat="0" applyProtection="0">
      <alignment horizontal="right" vertical="center"/>
    </xf>
    <xf numFmtId="4" fontId="38" fillId="76" borderId="70" applyNumberFormat="0" applyProtection="0">
      <alignment horizontal="right" vertical="center"/>
    </xf>
    <xf numFmtId="0" fontId="48" fillId="0" borderId="82" applyNumberFormat="0" applyFill="0" applyAlignment="0" applyProtection="0"/>
    <xf numFmtId="4" fontId="57" fillId="100" borderId="70" applyNumberFormat="0" applyProtection="0">
      <alignment horizontal="right" vertical="center"/>
    </xf>
    <xf numFmtId="4" fontId="5" fillId="87" borderId="78" applyNumberFormat="0" applyProtection="0">
      <alignment horizontal="left" vertical="center" indent="1"/>
    </xf>
    <xf numFmtId="4" fontId="46" fillId="81" borderId="77" applyNumberFormat="0" applyProtection="0">
      <alignment horizontal="right" vertical="center"/>
    </xf>
    <xf numFmtId="0" fontId="5" fillId="89" borderId="77" applyNumberFormat="0" applyProtection="0">
      <alignment horizontal="left" vertical="center" indent="1"/>
    </xf>
    <xf numFmtId="0" fontId="5" fillId="90" borderId="77" applyNumberFormat="0" applyProtection="0">
      <alignment horizontal="left" vertical="center" indent="1"/>
    </xf>
    <xf numFmtId="4" fontId="38" fillId="82" borderId="70" applyNumberFormat="0" applyProtection="0">
      <alignment horizontal="right" vertical="center"/>
    </xf>
    <xf numFmtId="0" fontId="38" fillId="88" borderId="77" applyNumberFormat="0" applyProtection="0">
      <alignment horizontal="left" vertical="top" indent="1"/>
    </xf>
    <xf numFmtId="4" fontId="56" fillId="73" borderId="77" applyNumberFormat="0" applyProtection="0">
      <alignment vertical="center"/>
    </xf>
    <xf numFmtId="0" fontId="53" fillId="63" borderId="70" applyNumberFormat="0" applyAlignment="0" applyProtection="0"/>
    <xf numFmtId="4" fontId="38" fillId="74" borderId="70" applyNumberFormat="0" applyProtection="0">
      <alignment horizontal="left" vertical="center" indent="1"/>
    </xf>
    <xf numFmtId="4" fontId="56" fillId="73" borderId="77" applyNumberFormat="0" applyProtection="0">
      <alignment vertical="center"/>
    </xf>
    <xf numFmtId="4" fontId="38" fillId="83" borderId="70" applyNumberFormat="0" applyProtection="0">
      <alignment horizontal="right" vertical="center"/>
    </xf>
    <xf numFmtId="4" fontId="38" fillId="74" borderId="70" applyNumberFormat="0" applyProtection="0">
      <alignment horizontal="left" vertical="center" indent="1"/>
    </xf>
    <xf numFmtId="0" fontId="5" fillId="87" borderId="77" applyNumberFormat="0" applyProtection="0">
      <alignment horizontal="left" vertical="top" indent="1"/>
    </xf>
    <xf numFmtId="4" fontId="38" fillId="90" borderId="70" applyNumberFormat="0" applyProtection="0">
      <alignment horizontal="right" vertical="center"/>
    </xf>
    <xf numFmtId="4" fontId="46" fillId="90" borderId="77" applyNumberFormat="0" applyProtection="0">
      <alignment horizontal="right" vertical="center"/>
    </xf>
    <xf numFmtId="4" fontId="38" fillId="90" borderId="70" applyNumberFormat="0" applyProtection="0">
      <alignment horizontal="right" vertical="center"/>
    </xf>
    <xf numFmtId="0" fontId="5" fillId="90" borderId="77" applyNumberFormat="0" applyProtection="0">
      <alignment horizontal="left" vertical="top" indent="1"/>
    </xf>
    <xf numFmtId="4" fontId="38" fillId="73" borderId="70" applyNumberFormat="0" applyProtection="0">
      <alignment vertical="center"/>
    </xf>
    <xf numFmtId="0" fontId="5" fillId="88" borderId="77" applyNumberFormat="0" applyProtection="0">
      <alignment horizontal="left" vertical="center" indent="1"/>
    </xf>
    <xf numFmtId="4" fontId="5" fillId="87" borderId="78" applyNumberFormat="0" applyProtection="0">
      <alignment horizontal="left" vertical="center" indent="1"/>
    </xf>
    <xf numFmtId="4" fontId="46" fillId="98" borderId="77" applyNumberFormat="0" applyProtection="0">
      <alignment horizontal="left" vertical="center" indent="1"/>
    </xf>
    <xf numFmtId="4" fontId="38" fillId="86" borderId="78" applyNumberFormat="0" applyProtection="0">
      <alignment horizontal="left" vertical="center" indent="1"/>
    </xf>
    <xf numFmtId="0" fontId="5" fillId="75" borderId="77" applyNumberFormat="0" applyProtection="0">
      <alignment horizontal="left" vertical="top" indent="1"/>
    </xf>
    <xf numFmtId="4" fontId="38" fillId="80" borderId="70" applyNumberFormat="0" applyProtection="0">
      <alignment horizontal="right" vertical="center"/>
    </xf>
    <xf numFmtId="4" fontId="5" fillId="87" borderId="78" applyNumberFormat="0" applyProtection="0">
      <alignment horizontal="left" vertical="center" indent="1"/>
    </xf>
    <xf numFmtId="4" fontId="46" fillId="78" borderId="77" applyNumberFormat="0" applyProtection="0">
      <alignment horizontal="right" vertical="center"/>
    </xf>
    <xf numFmtId="0" fontId="5" fillId="89" borderId="77" applyNumberFormat="0" applyProtection="0">
      <alignment horizontal="left" vertical="top" indent="1"/>
    </xf>
    <xf numFmtId="0" fontId="38" fillId="62" borderId="70" applyNumberFormat="0" applyFont="0" applyAlignment="0" applyProtection="0"/>
    <xf numFmtId="0" fontId="38" fillId="87" borderId="77" applyNumberFormat="0" applyProtection="0">
      <alignment horizontal="left" vertical="top" indent="1"/>
    </xf>
    <xf numFmtId="4" fontId="46" fillId="90" borderId="77" applyNumberFormat="0" applyProtection="0">
      <alignment horizontal="left" vertical="center" indent="1"/>
    </xf>
    <xf numFmtId="4" fontId="38" fillId="73" borderId="70" applyNumberFormat="0" applyProtection="0">
      <alignment vertical="center"/>
    </xf>
    <xf numFmtId="4" fontId="38" fillId="88" borderId="78" applyNumberFormat="0" applyProtection="0">
      <alignment horizontal="left" vertical="center" indent="1"/>
    </xf>
    <xf numFmtId="0" fontId="56" fillId="42" borderId="77" applyNumberFormat="0" applyProtection="0">
      <alignment horizontal="left" vertical="top" indent="1"/>
    </xf>
    <xf numFmtId="4" fontId="38" fillId="73" borderId="70" applyNumberFormat="0" applyProtection="0">
      <alignment vertical="center"/>
    </xf>
    <xf numFmtId="4" fontId="38" fillId="81" borderId="70" applyNumberFormat="0" applyProtection="0">
      <alignment horizontal="right" vertical="center"/>
    </xf>
    <xf numFmtId="0" fontId="38" fillId="88" borderId="70" applyNumberFormat="0" applyProtection="0">
      <alignment horizontal="left" vertical="center" indent="1"/>
    </xf>
    <xf numFmtId="0" fontId="61" fillId="90" borderId="77" applyNumberFormat="0" applyProtection="0">
      <alignment horizontal="left" vertical="top" indent="1"/>
    </xf>
    <xf numFmtId="0" fontId="38" fillId="92" borderId="70" applyNumberFormat="0" applyProtection="0">
      <alignment horizontal="left" vertical="center" indent="1"/>
    </xf>
    <xf numFmtId="0" fontId="38" fillId="93" borderId="77" applyNumberFormat="0" applyProtection="0">
      <alignment horizontal="left" vertical="top" indent="1"/>
    </xf>
    <xf numFmtId="0" fontId="38" fillId="87" borderId="77" applyNumberFormat="0" applyProtection="0">
      <alignment horizontal="left" vertical="top" indent="1"/>
    </xf>
    <xf numFmtId="4" fontId="57" fillId="100" borderId="70" applyNumberFormat="0" applyProtection="0">
      <alignment horizontal="right" vertical="center"/>
    </xf>
    <xf numFmtId="0" fontId="46" fillId="98" borderId="77" applyNumberFormat="0" applyProtection="0">
      <alignment horizontal="left" vertical="top" indent="1"/>
    </xf>
    <xf numFmtId="0" fontId="5" fillId="88" borderId="77" applyNumberFormat="0" applyProtection="0">
      <alignment horizontal="left" vertical="top" indent="1"/>
    </xf>
    <xf numFmtId="4" fontId="57" fillId="100" borderId="70" applyNumberFormat="0" applyProtection="0">
      <alignment horizontal="right" vertical="center"/>
    </xf>
    <xf numFmtId="4" fontId="38" fillId="76" borderId="70" applyNumberFormat="0" applyProtection="0">
      <alignment horizontal="right" vertical="center"/>
    </xf>
    <xf numFmtId="0" fontId="5" fillId="87" borderId="77" applyNumberFormat="0" applyProtection="0">
      <alignment horizontal="left" vertical="center" indent="1"/>
    </xf>
    <xf numFmtId="4" fontId="57" fillId="100" borderId="70" applyNumberFormat="0" applyProtection="0">
      <alignment horizontal="right" vertical="center"/>
    </xf>
    <xf numFmtId="0" fontId="38" fillId="90" borderId="77" applyNumberFormat="0" applyProtection="0">
      <alignment horizontal="left" vertical="top" indent="1"/>
    </xf>
    <xf numFmtId="0" fontId="38" fillId="62" borderId="70" applyNumberFormat="0" applyFont="0" applyAlignment="0" applyProtection="0"/>
    <xf numFmtId="0" fontId="5" fillId="75" borderId="77" applyNumberFormat="0" applyProtection="0">
      <alignment horizontal="left" vertical="center" indent="1"/>
    </xf>
    <xf numFmtId="0" fontId="5" fillId="89" borderId="77" applyNumberFormat="0" applyProtection="0">
      <alignment horizontal="left" vertical="top" indent="1"/>
    </xf>
    <xf numFmtId="4" fontId="38" fillId="90" borderId="70" applyNumberFormat="0" applyProtection="0">
      <alignment horizontal="right" vertical="center"/>
    </xf>
    <xf numFmtId="0" fontId="44" fillId="66" borderId="70" applyNumberFormat="0" applyAlignment="0" applyProtection="0"/>
    <xf numFmtId="0" fontId="5" fillId="94" borderId="77" applyNumberFormat="0" applyProtection="0">
      <alignment horizontal="left" vertical="top" indent="1"/>
    </xf>
    <xf numFmtId="0" fontId="38" fillId="92" borderId="70" applyNumberFormat="0" applyProtection="0">
      <alignment horizontal="left" vertical="center" indent="1"/>
    </xf>
    <xf numFmtId="4" fontId="38" fillId="42" borderId="70" applyNumberFormat="0" applyProtection="0">
      <alignment horizontal="left" vertical="center" indent="1"/>
    </xf>
    <xf numFmtId="0" fontId="61" fillId="90" borderId="77" applyNumberFormat="0" applyProtection="0">
      <alignment horizontal="left" vertical="top" indent="1"/>
    </xf>
    <xf numFmtId="4" fontId="57" fillId="100" borderId="70" applyNumberFormat="0" applyProtection="0">
      <alignment horizontal="right" vertical="center"/>
    </xf>
    <xf numFmtId="4" fontId="62" fillId="88" borderId="77" applyNumberFormat="0" applyProtection="0">
      <alignment horizontal="right" vertical="center"/>
    </xf>
    <xf numFmtId="4" fontId="38" fillId="82" borderId="70" applyNumberFormat="0" applyProtection="0">
      <alignment horizontal="right" vertical="center"/>
    </xf>
    <xf numFmtId="4" fontId="38" fillId="83" borderId="70" applyNumberFormat="0" applyProtection="0">
      <alignment horizontal="right" vertical="center"/>
    </xf>
    <xf numFmtId="0" fontId="5" fillId="90" borderId="77" applyNumberFormat="0" applyProtection="0">
      <alignment horizontal="left" vertical="top" indent="1"/>
    </xf>
    <xf numFmtId="0" fontId="5" fillId="90" borderId="77" applyNumberFormat="0" applyProtection="0">
      <alignment horizontal="left" vertical="center" indent="1"/>
    </xf>
    <xf numFmtId="0" fontId="5" fillId="94" borderId="77" applyNumberFormat="0" applyProtection="0">
      <alignment horizontal="left" vertical="center" indent="1"/>
    </xf>
    <xf numFmtId="0" fontId="38" fillId="88" borderId="77" applyNumberFormat="0" applyProtection="0">
      <alignment horizontal="left" vertical="top" indent="1"/>
    </xf>
    <xf numFmtId="0" fontId="56" fillId="42" borderId="77" applyNumberFormat="0" applyProtection="0">
      <alignment horizontal="left" vertical="top" indent="1"/>
    </xf>
    <xf numFmtId="0" fontId="61" fillId="90" borderId="77" applyNumberFormat="0" applyProtection="0">
      <alignment horizontal="left" vertical="top" indent="1"/>
    </xf>
    <xf numFmtId="0" fontId="38" fillId="87" borderId="77" applyNumberFormat="0" applyProtection="0">
      <alignment horizontal="left" vertical="top" indent="1"/>
    </xf>
    <xf numFmtId="0" fontId="5" fillId="87" borderId="77" applyNumberFormat="0" applyProtection="0">
      <alignment horizontal="left" vertical="center" indent="1"/>
    </xf>
    <xf numFmtId="0" fontId="48" fillId="0" borderId="82" applyNumberFormat="0" applyFill="0" applyAlignment="0" applyProtection="0"/>
    <xf numFmtId="4" fontId="57" fillId="100" borderId="70" applyNumberFormat="0" applyProtection="0">
      <alignment horizontal="right" vertical="center"/>
    </xf>
    <xf numFmtId="0" fontId="5" fillId="94" borderId="77" applyNumberFormat="0" applyProtection="0">
      <alignment horizontal="left" vertical="top" indent="1"/>
    </xf>
    <xf numFmtId="4" fontId="46" fillId="90" borderId="77" applyNumberFormat="0" applyProtection="0">
      <alignment horizontal="left" vertical="center" indent="1"/>
    </xf>
    <xf numFmtId="4" fontId="38" fillId="79" borderId="78" applyNumberFormat="0" applyProtection="0">
      <alignment horizontal="right" vertical="center"/>
    </xf>
    <xf numFmtId="0" fontId="38" fillId="92" borderId="70" applyNumberFormat="0" applyProtection="0">
      <alignment horizontal="left" vertical="center" indent="1"/>
    </xf>
    <xf numFmtId="4" fontId="38" fillId="88" borderId="78" applyNumberFormat="0" applyProtection="0">
      <alignment horizontal="left" vertical="center" indent="1"/>
    </xf>
    <xf numFmtId="0" fontId="53" fillId="63" borderId="70" applyNumberFormat="0" applyAlignment="0" applyProtection="0"/>
    <xf numFmtId="4" fontId="61" fillId="97" borderId="77" applyNumberFormat="0" applyProtection="0">
      <alignment vertical="center"/>
    </xf>
    <xf numFmtId="4" fontId="46" fillId="98" borderId="77" applyNumberFormat="0" applyProtection="0">
      <alignment vertical="center"/>
    </xf>
    <xf numFmtId="0" fontId="5" fillId="96" borderId="83" applyNumberFormat="0">
      <protection locked="0"/>
    </xf>
    <xf numFmtId="0" fontId="55" fillId="66" borderId="76" applyNumberFormat="0" applyAlignment="0" applyProtection="0"/>
    <xf numFmtId="0" fontId="5" fillId="75" borderId="77" applyNumberFormat="0" applyProtection="0">
      <alignment horizontal="left" vertical="center" indent="1"/>
    </xf>
    <xf numFmtId="4" fontId="63" fillId="101" borderId="78" applyNumberFormat="0" applyProtection="0">
      <alignment horizontal="left" vertical="center" indent="1"/>
    </xf>
    <xf numFmtId="4" fontId="38" fillId="88" borderId="78" applyNumberFormat="0" applyProtection="0">
      <alignment horizontal="left" vertical="center" indent="1"/>
    </xf>
    <xf numFmtId="0" fontId="46" fillId="75" borderId="77" applyNumberFormat="0" applyProtection="0">
      <alignment horizontal="left" vertical="top" indent="1"/>
    </xf>
    <xf numFmtId="4" fontId="38" fillId="74" borderId="70" applyNumberFormat="0" applyProtection="0">
      <alignment horizontal="left" vertical="center" indent="1"/>
    </xf>
    <xf numFmtId="4" fontId="65" fillId="96" borderId="70" applyNumberFormat="0" applyProtection="0">
      <alignment horizontal="right" vertical="center"/>
    </xf>
    <xf numFmtId="0" fontId="5" fillId="90" borderId="77" applyNumberFormat="0" applyProtection="0">
      <alignment horizontal="left" vertical="top" indent="1"/>
    </xf>
    <xf numFmtId="0" fontId="5" fillId="75" borderId="77" applyNumberFormat="0" applyProtection="0">
      <alignment horizontal="left" vertical="top" indent="1"/>
    </xf>
    <xf numFmtId="0" fontId="38" fillId="88" borderId="77" applyNumberFormat="0" applyProtection="0">
      <alignment horizontal="left" vertical="top" indent="1"/>
    </xf>
    <xf numFmtId="0" fontId="38" fillId="93" borderId="70" applyNumberFormat="0" applyProtection="0">
      <alignment horizontal="left" vertical="center" indent="1"/>
    </xf>
    <xf numFmtId="0" fontId="5" fillId="95" borderId="77" applyNumberFormat="0" applyProtection="0">
      <alignment horizontal="left" vertical="center" indent="1"/>
    </xf>
    <xf numFmtId="4" fontId="63" fillId="101" borderId="78" applyNumberFormat="0" applyProtection="0">
      <alignment horizontal="left" vertical="center" indent="1"/>
    </xf>
    <xf numFmtId="4" fontId="61" fillId="97" borderId="77" applyNumberFormat="0" applyProtection="0">
      <alignment vertical="center"/>
    </xf>
    <xf numFmtId="4" fontId="38" fillId="90" borderId="78" applyNumberFormat="0" applyProtection="0">
      <alignment horizontal="left" vertical="center" indent="1"/>
    </xf>
    <xf numFmtId="4" fontId="38" fillId="73" borderId="70" applyNumberFormat="0" applyProtection="0">
      <alignment vertical="center"/>
    </xf>
    <xf numFmtId="4" fontId="38" fillId="79" borderId="78" applyNumberFormat="0" applyProtection="0">
      <alignment horizontal="right" vertical="center"/>
    </xf>
    <xf numFmtId="4" fontId="46" fillId="98" borderId="77" applyNumberFormat="0" applyProtection="0">
      <alignment horizontal="left" vertical="center" indent="1"/>
    </xf>
    <xf numFmtId="4" fontId="57" fillId="42" borderId="70" applyNumberFormat="0" applyProtection="0">
      <alignment vertical="center"/>
    </xf>
    <xf numFmtId="0" fontId="38" fillId="93" borderId="77" applyNumberFormat="0" applyProtection="0">
      <alignment horizontal="left" vertical="top" indent="1"/>
    </xf>
    <xf numFmtId="4" fontId="38" fillId="77" borderId="70" applyNumberFormat="0" applyProtection="0">
      <alignment horizontal="right" vertical="center"/>
    </xf>
    <xf numFmtId="0" fontId="38" fillId="93" borderId="70" applyNumberFormat="0" applyProtection="0">
      <alignment horizontal="left" vertical="center" indent="1"/>
    </xf>
    <xf numFmtId="4" fontId="38" fillId="76" borderId="70" applyNumberFormat="0" applyProtection="0">
      <alignment horizontal="right" vertical="center"/>
    </xf>
    <xf numFmtId="0" fontId="38" fillId="88" borderId="70" applyNumberFormat="0" applyProtection="0">
      <alignment horizontal="left" vertical="center" indent="1"/>
    </xf>
    <xf numFmtId="4" fontId="38" fillId="90" borderId="78" applyNumberFormat="0" applyProtection="0">
      <alignment horizontal="left" vertical="center" indent="1"/>
    </xf>
    <xf numFmtId="4" fontId="5" fillId="87" borderId="78" applyNumberFormat="0" applyProtection="0">
      <alignment horizontal="left" vertical="center" indent="1"/>
    </xf>
    <xf numFmtId="4" fontId="46" fillId="98" borderId="77" applyNumberFormat="0" applyProtection="0">
      <alignment vertical="center"/>
    </xf>
    <xf numFmtId="4" fontId="58" fillId="42" borderId="77" applyNumberFormat="0" applyProtection="0">
      <alignment vertical="center"/>
    </xf>
    <xf numFmtId="4" fontId="38" fillId="84" borderId="70" applyNumberFormat="0" applyProtection="0">
      <alignment horizontal="right" vertical="center"/>
    </xf>
    <xf numFmtId="4" fontId="38" fillId="90" borderId="70" applyNumberFormat="0" applyProtection="0">
      <alignment horizontal="right" vertical="center"/>
    </xf>
    <xf numFmtId="0" fontId="38" fillId="88" borderId="77" applyNumberFormat="0" applyProtection="0">
      <alignment horizontal="left" vertical="top" indent="1"/>
    </xf>
    <xf numFmtId="4" fontId="56" fillId="73" borderId="77" applyNumberFormat="0" applyProtection="0">
      <alignment horizontal="left" vertical="center" indent="1"/>
    </xf>
    <xf numFmtId="0" fontId="38" fillId="102" borderId="83"/>
    <xf numFmtId="4" fontId="38" fillId="84" borderId="70" applyNumberFormat="0" applyProtection="0">
      <alignment horizontal="right" vertical="center"/>
    </xf>
    <xf numFmtId="0" fontId="38" fillId="92" borderId="70" applyNumberFormat="0" applyProtection="0">
      <alignment horizontal="left" vertical="center" indent="1"/>
    </xf>
    <xf numFmtId="0" fontId="38" fillId="93" borderId="70" applyNumberFormat="0" applyProtection="0">
      <alignment horizontal="left" vertical="center" indent="1"/>
    </xf>
    <xf numFmtId="4" fontId="38" fillId="74" borderId="70" applyNumberFormat="0" applyProtection="0">
      <alignment horizontal="left" vertical="center" indent="1"/>
    </xf>
    <xf numFmtId="0" fontId="38" fillId="93" borderId="77" applyNumberFormat="0" applyProtection="0">
      <alignment horizontal="left" vertical="top" indent="1"/>
    </xf>
    <xf numFmtId="0" fontId="59" fillId="73" borderId="77" applyNumberFormat="0" applyProtection="0">
      <alignment horizontal="left" vertical="top" indent="1"/>
    </xf>
    <xf numFmtId="4" fontId="38" fillId="86" borderId="78" applyNumberFormat="0" applyProtection="0">
      <alignment horizontal="left" vertical="center" indent="1"/>
    </xf>
    <xf numFmtId="4" fontId="38" fillId="80" borderId="70" applyNumberFormat="0" applyProtection="0">
      <alignment horizontal="right" vertical="center"/>
    </xf>
    <xf numFmtId="0" fontId="38" fillId="88" borderId="77" applyNumberFormat="0" applyProtection="0">
      <alignment horizontal="left" vertical="top" indent="1"/>
    </xf>
    <xf numFmtId="4" fontId="38" fillId="81" borderId="70" applyNumberFormat="0" applyProtection="0">
      <alignment horizontal="right" vertical="center"/>
    </xf>
    <xf numFmtId="4" fontId="61" fillId="91" borderId="77" applyNumberFormat="0" applyProtection="0">
      <alignment horizontal="left" vertical="center" indent="1"/>
    </xf>
    <xf numFmtId="4" fontId="5" fillId="87" borderId="78" applyNumberFormat="0" applyProtection="0">
      <alignment horizontal="left" vertical="center" indent="1"/>
    </xf>
    <xf numFmtId="4" fontId="38" fillId="90" borderId="78" applyNumberFormat="0" applyProtection="0">
      <alignment horizontal="left" vertical="center" indent="1"/>
    </xf>
    <xf numFmtId="4" fontId="38" fillId="86" borderId="78" applyNumberFormat="0" applyProtection="0">
      <alignment horizontal="left" vertical="center" indent="1"/>
    </xf>
    <xf numFmtId="0" fontId="39" fillId="87" borderId="81" applyBorder="0"/>
    <xf numFmtId="0" fontId="38" fillId="88" borderId="70" applyNumberFormat="0" applyProtection="0">
      <alignment horizontal="left" vertical="center" indent="1"/>
    </xf>
    <xf numFmtId="4" fontId="38" fillId="83" borderId="70" applyNumberFormat="0" applyProtection="0">
      <alignment horizontal="right" vertical="center"/>
    </xf>
    <xf numFmtId="4" fontId="66" fillId="88" borderId="77" applyNumberFormat="0" applyProtection="0">
      <alignment horizontal="right" vertical="center"/>
    </xf>
    <xf numFmtId="4" fontId="38" fillId="81" borderId="70" applyNumberFormat="0" applyProtection="0">
      <alignment horizontal="right" vertical="center"/>
    </xf>
    <xf numFmtId="0" fontId="5" fillId="89" borderId="77" applyNumberFormat="0" applyProtection="0">
      <alignment horizontal="left" vertical="top" indent="1"/>
    </xf>
    <xf numFmtId="4" fontId="38" fillId="90" borderId="70" applyNumberFormat="0" applyProtection="0">
      <alignment horizontal="right" vertical="center"/>
    </xf>
    <xf numFmtId="4" fontId="38" fillId="79" borderId="78" applyNumberFormat="0" applyProtection="0">
      <alignment horizontal="right" vertical="center"/>
    </xf>
    <xf numFmtId="4" fontId="46" fillId="81" borderId="77" applyNumberFormat="0" applyProtection="0">
      <alignment horizontal="right" vertical="center"/>
    </xf>
    <xf numFmtId="4" fontId="38" fillId="42" borderId="70" applyNumberFormat="0" applyProtection="0">
      <alignment horizontal="left" vertical="center" indent="1"/>
    </xf>
    <xf numFmtId="4" fontId="38" fillId="0" borderId="70" applyNumberFormat="0" applyProtection="0">
      <alignment horizontal="right" vertical="center"/>
    </xf>
    <xf numFmtId="0" fontId="38" fillId="91" borderId="70" applyNumberFormat="0" applyProtection="0">
      <alignment horizontal="left" vertical="center" indent="1"/>
    </xf>
    <xf numFmtId="4" fontId="38" fillId="83" borderId="70" applyNumberFormat="0" applyProtection="0">
      <alignment horizontal="right" vertical="center"/>
    </xf>
    <xf numFmtId="4" fontId="61" fillId="97" borderId="77" applyNumberFormat="0" applyProtection="0">
      <alignment vertical="center"/>
    </xf>
    <xf numFmtId="0" fontId="55" fillId="66" borderId="76" applyNumberFormat="0" applyAlignment="0" applyProtection="0"/>
    <xf numFmtId="0" fontId="5" fillId="90" borderId="77" applyNumberFormat="0" applyProtection="0">
      <alignment horizontal="left" vertical="top" indent="1"/>
    </xf>
    <xf numFmtId="4" fontId="46" fillId="98" borderId="77" applyNumberFormat="0" applyProtection="0">
      <alignment vertical="center"/>
    </xf>
    <xf numFmtId="4" fontId="38" fillId="73" borderId="70" applyNumberFormat="0" applyProtection="0">
      <alignment vertical="center"/>
    </xf>
    <xf numFmtId="4" fontId="38" fillId="0" borderId="70" applyNumberFormat="0" applyProtection="0">
      <alignment horizontal="right" vertical="center"/>
    </xf>
    <xf numFmtId="4" fontId="38" fillId="90" borderId="78" applyNumberFormat="0" applyProtection="0">
      <alignment horizontal="left" vertical="center" indent="1"/>
    </xf>
    <xf numFmtId="4" fontId="38" fillId="84" borderId="70" applyNumberFormat="0" applyProtection="0">
      <alignment horizontal="right" vertical="center"/>
    </xf>
    <xf numFmtId="4" fontId="46" fillId="90" borderId="77" applyNumberFormat="0" applyProtection="0">
      <alignment horizontal="left" vertical="center" indent="1"/>
    </xf>
    <xf numFmtId="4" fontId="62" fillId="98" borderId="77" applyNumberFormat="0" applyProtection="0">
      <alignment vertical="center"/>
    </xf>
    <xf numFmtId="0" fontId="5" fillId="95" borderId="77" applyNumberFormat="0" applyProtection="0">
      <alignment horizontal="left" vertical="center" indent="1"/>
    </xf>
    <xf numFmtId="4" fontId="38" fillId="0" borderId="70" applyNumberFormat="0" applyProtection="0">
      <alignment horizontal="right" vertical="center"/>
    </xf>
    <xf numFmtId="4" fontId="38" fillId="86" borderId="78" applyNumberFormat="0" applyProtection="0">
      <alignment horizontal="left" vertical="center" indent="1"/>
    </xf>
    <xf numFmtId="0" fontId="46" fillId="90" borderId="77" applyNumberFormat="0" applyProtection="0">
      <alignment horizontal="left" vertical="top" indent="1"/>
    </xf>
    <xf numFmtId="4" fontId="38" fillId="74" borderId="70" applyNumberFormat="0" applyProtection="0">
      <alignment horizontal="left" vertical="center" indent="1"/>
    </xf>
    <xf numFmtId="4" fontId="38" fillId="79" borderId="78" applyNumberFormat="0" applyProtection="0">
      <alignment horizontal="right" vertical="center"/>
    </xf>
    <xf numFmtId="4" fontId="38" fillId="81" borderId="70" applyNumberFormat="0" applyProtection="0">
      <alignment horizontal="right" vertical="center"/>
    </xf>
    <xf numFmtId="0" fontId="5" fillId="75" borderId="77" applyNumberFormat="0" applyProtection="0">
      <alignment horizontal="left" vertical="top" indent="1"/>
    </xf>
    <xf numFmtId="4" fontId="38" fillId="76" borderId="70" applyNumberFormat="0" applyProtection="0">
      <alignment horizontal="right" vertical="center"/>
    </xf>
    <xf numFmtId="4" fontId="38" fillId="83" borderId="70" applyNumberFormat="0" applyProtection="0">
      <alignment horizontal="right" vertical="center"/>
    </xf>
    <xf numFmtId="4" fontId="38" fillId="77" borderId="70" applyNumberFormat="0" applyProtection="0">
      <alignment horizontal="right" vertical="center"/>
    </xf>
    <xf numFmtId="0" fontId="5" fillId="94" borderId="77" applyNumberFormat="0" applyProtection="0">
      <alignment horizontal="left" vertical="center" indent="1"/>
    </xf>
    <xf numFmtId="0" fontId="5" fillId="94" borderId="77" applyNumberFormat="0" applyProtection="0">
      <alignment horizontal="left" vertical="top" indent="1"/>
    </xf>
    <xf numFmtId="4" fontId="38" fillId="90" borderId="70" applyNumberFormat="0" applyProtection="0">
      <alignment horizontal="right" vertical="center"/>
    </xf>
    <xf numFmtId="0" fontId="38" fillId="91" borderId="70" applyNumberFormat="0" applyProtection="0">
      <alignment horizontal="left" vertical="center" indent="1"/>
    </xf>
    <xf numFmtId="0" fontId="59" fillId="73" borderId="77" applyNumberFormat="0" applyProtection="0">
      <alignment horizontal="left" vertical="top" indent="1"/>
    </xf>
    <xf numFmtId="4" fontId="38" fillId="83" borderId="70" applyNumberFormat="0" applyProtection="0">
      <alignment horizontal="right" vertical="center"/>
    </xf>
    <xf numFmtId="0" fontId="5" fillId="90" borderId="77" applyNumberFormat="0" applyProtection="0">
      <alignment horizontal="left" vertical="top" indent="1"/>
    </xf>
    <xf numFmtId="4" fontId="5" fillId="87" borderId="78" applyNumberFormat="0" applyProtection="0">
      <alignment horizontal="left" vertical="center" indent="1"/>
    </xf>
    <xf numFmtId="0" fontId="5" fillId="75" borderId="77" applyNumberFormat="0" applyProtection="0">
      <alignment horizontal="left" vertical="top" indent="1"/>
    </xf>
    <xf numFmtId="0" fontId="5" fillId="95" borderId="77" applyNumberFormat="0" applyProtection="0">
      <alignment horizontal="left" vertical="top" indent="1"/>
    </xf>
    <xf numFmtId="4" fontId="38" fillId="81" borderId="70" applyNumberFormat="0" applyProtection="0">
      <alignment horizontal="right" vertical="center"/>
    </xf>
    <xf numFmtId="4" fontId="38" fillId="84" borderId="70" applyNumberFormat="0" applyProtection="0">
      <alignment horizontal="right" vertical="center"/>
    </xf>
    <xf numFmtId="0" fontId="5" fillId="96" borderId="83" applyNumberFormat="0">
      <protection locked="0"/>
    </xf>
    <xf numFmtId="0" fontId="5" fillId="89" borderId="77" applyNumberFormat="0" applyProtection="0">
      <alignment horizontal="left" vertical="top" indent="1"/>
    </xf>
    <xf numFmtId="4" fontId="38" fillId="85" borderId="70" applyNumberFormat="0" applyProtection="0">
      <alignment horizontal="right" vertical="center"/>
    </xf>
    <xf numFmtId="0" fontId="5" fillId="96" borderId="83" applyNumberFormat="0">
      <protection locked="0"/>
    </xf>
    <xf numFmtId="4" fontId="38" fillId="85" borderId="70" applyNumberFormat="0" applyProtection="0">
      <alignment horizontal="right" vertical="center"/>
    </xf>
    <xf numFmtId="0" fontId="61" fillId="90" borderId="77" applyNumberFormat="0" applyProtection="0">
      <alignment horizontal="left" vertical="top" indent="1"/>
    </xf>
    <xf numFmtId="0" fontId="5" fillId="87" borderId="77" applyNumberFormat="0" applyProtection="0">
      <alignment horizontal="left" vertical="center" indent="1"/>
    </xf>
    <xf numFmtId="0" fontId="5" fillId="87" borderId="77" applyNumberFormat="0" applyProtection="0">
      <alignment horizontal="left" vertical="top" indent="1"/>
    </xf>
    <xf numFmtId="4" fontId="61" fillId="91" borderId="77" applyNumberFormat="0" applyProtection="0">
      <alignment horizontal="left" vertical="center" indent="1"/>
    </xf>
    <xf numFmtId="4" fontId="38" fillId="82" borderId="70" applyNumberFormat="0" applyProtection="0">
      <alignment horizontal="right" vertical="center"/>
    </xf>
    <xf numFmtId="4" fontId="65" fillId="96" borderId="70" applyNumberFormat="0" applyProtection="0">
      <alignment horizontal="right" vertical="center"/>
    </xf>
    <xf numFmtId="0" fontId="5" fillId="96" borderId="83" applyNumberFormat="0">
      <protection locked="0"/>
    </xf>
    <xf numFmtId="0" fontId="38" fillId="87" borderId="77" applyNumberFormat="0" applyProtection="0">
      <alignment horizontal="left" vertical="top" indent="1"/>
    </xf>
    <xf numFmtId="0" fontId="5" fillId="93" borderId="77" applyNumberFormat="0" applyProtection="0">
      <alignment horizontal="left" vertical="top" indent="1"/>
    </xf>
    <xf numFmtId="0" fontId="59" fillId="73" borderId="77" applyNumberFormat="0" applyProtection="0">
      <alignment horizontal="left" vertical="top" indent="1"/>
    </xf>
    <xf numFmtId="4" fontId="58" fillId="73" borderId="77" applyNumberFormat="0" applyProtection="0">
      <alignment vertical="center"/>
    </xf>
    <xf numFmtId="0" fontId="44" fillId="66" borderId="70" applyNumberFormat="0" applyAlignment="0" applyProtection="0"/>
    <xf numFmtId="0" fontId="5" fillId="94" borderId="77" applyNumberFormat="0" applyProtection="0">
      <alignment horizontal="left" vertical="top" indent="1"/>
    </xf>
    <xf numFmtId="0" fontId="5" fillId="87" borderId="77" applyNumberFormat="0" applyProtection="0">
      <alignment horizontal="left" vertical="top" indent="1"/>
    </xf>
    <xf numFmtId="4" fontId="61" fillId="97" borderId="77" applyNumberFormat="0" applyProtection="0">
      <alignment vertical="center"/>
    </xf>
    <xf numFmtId="0" fontId="5" fillId="89" borderId="77" applyNumberFormat="0" applyProtection="0">
      <alignment horizontal="left" vertical="center" indent="1"/>
    </xf>
    <xf numFmtId="4" fontId="38" fillId="90" borderId="78" applyNumberFormat="0" applyProtection="0">
      <alignment horizontal="left" vertical="center" indent="1"/>
    </xf>
    <xf numFmtId="0" fontId="38" fillId="93" borderId="70" applyNumberFormat="0" applyProtection="0">
      <alignment horizontal="left" vertical="center" indent="1"/>
    </xf>
    <xf numFmtId="4" fontId="38" fillId="85" borderId="70" applyNumberFormat="0" applyProtection="0">
      <alignment horizontal="right" vertical="center"/>
    </xf>
    <xf numFmtId="4" fontId="46" fillId="80" borderId="77" applyNumberFormat="0" applyProtection="0">
      <alignment horizontal="right" vertical="center"/>
    </xf>
    <xf numFmtId="0" fontId="61" fillId="97" borderId="77" applyNumberFormat="0" applyProtection="0">
      <alignment horizontal="left" vertical="top" indent="1"/>
    </xf>
    <xf numFmtId="4" fontId="38" fillId="77" borderId="70" applyNumberFormat="0" applyProtection="0">
      <alignment horizontal="right" vertical="center"/>
    </xf>
    <xf numFmtId="0" fontId="46" fillId="98" borderId="77" applyNumberFormat="0" applyProtection="0">
      <alignment horizontal="left" vertical="top" indent="1"/>
    </xf>
    <xf numFmtId="4" fontId="38" fillId="81" borderId="70" applyNumberFormat="0" applyProtection="0">
      <alignment horizontal="right" vertical="center"/>
    </xf>
    <xf numFmtId="0" fontId="5" fillId="88" borderId="77" applyNumberFormat="0" applyProtection="0">
      <alignment horizontal="left" vertical="top" indent="1"/>
    </xf>
    <xf numFmtId="4" fontId="38" fillId="0" borderId="70" applyNumberFormat="0" applyProtection="0">
      <alignment horizontal="right" vertical="center"/>
    </xf>
    <xf numFmtId="4" fontId="38" fillId="90" borderId="78" applyNumberFormat="0" applyProtection="0">
      <alignment horizontal="left" vertical="center" indent="1"/>
    </xf>
    <xf numFmtId="4" fontId="58" fillId="73" borderId="77" applyNumberFormat="0" applyProtection="0">
      <alignment vertical="center"/>
    </xf>
    <xf numFmtId="0" fontId="38" fillId="102" borderId="83"/>
    <xf numFmtId="4" fontId="38" fillId="74" borderId="70" applyNumberFormat="0" applyProtection="0">
      <alignment horizontal="left" vertical="center" indent="1"/>
    </xf>
    <xf numFmtId="4" fontId="38" fillId="42" borderId="70" applyNumberFormat="0" applyProtection="0">
      <alignment horizontal="left" vertical="center" indent="1"/>
    </xf>
    <xf numFmtId="4" fontId="46" fillId="97" borderId="77" applyNumberFormat="0" applyProtection="0">
      <alignment horizontal="left" vertical="center" indent="1"/>
    </xf>
    <xf numFmtId="4" fontId="38" fillId="90" borderId="70" applyNumberFormat="0" applyProtection="0">
      <alignment horizontal="right" vertical="center"/>
    </xf>
    <xf numFmtId="0" fontId="46" fillId="75" borderId="77" applyNumberFormat="0" applyProtection="0">
      <alignment horizontal="left" vertical="top" indent="1"/>
    </xf>
    <xf numFmtId="4" fontId="38" fillId="74" borderId="70" applyNumberFormat="0" applyProtection="0">
      <alignment horizontal="left" vertical="center" indent="1"/>
    </xf>
    <xf numFmtId="4" fontId="58" fillId="42" borderId="77" applyNumberFormat="0" applyProtection="0">
      <alignment vertical="center"/>
    </xf>
    <xf numFmtId="4" fontId="38" fillId="84" borderId="70" applyNumberFormat="0" applyProtection="0">
      <alignment horizontal="right" vertical="center"/>
    </xf>
    <xf numFmtId="0" fontId="5" fillId="87" borderId="77" applyNumberFormat="0" applyProtection="0">
      <alignment horizontal="left" vertical="center" indent="1"/>
    </xf>
    <xf numFmtId="4" fontId="46" fillId="84" borderId="77" applyNumberFormat="0" applyProtection="0">
      <alignment horizontal="right" vertical="center"/>
    </xf>
    <xf numFmtId="0" fontId="46" fillId="97" borderId="77" applyNumberFormat="0" applyProtection="0">
      <alignment horizontal="left" vertical="top" indent="1"/>
    </xf>
    <xf numFmtId="4" fontId="38" fillId="90" borderId="70" applyNumberFormat="0" applyProtection="0">
      <alignment horizontal="right" vertical="center"/>
    </xf>
    <xf numFmtId="0" fontId="5" fillId="87" borderId="77" applyNumberFormat="0" applyProtection="0">
      <alignment horizontal="left" vertical="top" indent="1"/>
    </xf>
    <xf numFmtId="0" fontId="39" fillId="87" borderId="81" applyBorder="0"/>
    <xf numFmtId="0" fontId="61" fillId="97" borderId="77" applyNumberFormat="0" applyProtection="0">
      <alignment horizontal="left" vertical="top" indent="1"/>
    </xf>
    <xf numFmtId="0" fontId="5" fillId="93" borderId="77" applyNumberFormat="0" applyProtection="0">
      <alignment horizontal="left" vertical="top" indent="1"/>
    </xf>
    <xf numFmtId="0" fontId="5" fillId="95" borderId="77" applyNumberFormat="0" applyProtection="0">
      <alignment horizontal="left" vertical="center" indent="1"/>
    </xf>
    <xf numFmtId="0" fontId="5" fillId="90" borderId="77" applyNumberFormat="0" applyProtection="0">
      <alignment horizontal="left" vertical="top" indent="1"/>
    </xf>
    <xf numFmtId="4" fontId="38" fillId="42" borderId="70" applyNumberFormat="0" applyProtection="0">
      <alignment horizontal="left" vertical="center" indent="1"/>
    </xf>
    <xf numFmtId="4" fontId="38" fillId="81" borderId="70" applyNumberFormat="0" applyProtection="0">
      <alignment horizontal="right" vertical="center"/>
    </xf>
    <xf numFmtId="0" fontId="5" fillId="89" borderId="77" applyNumberFormat="0" applyProtection="0">
      <alignment horizontal="left" vertical="top" indent="1"/>
    </xf>
    <xf numFmtId="0" fontId="38" fillId="88" borderId="77" applyNumberFormat="0" applyProtection="0">
      <alignment horizontal="left" vertical="top" indent="1"/>
    </xf>
    <xf numFmtId="4" fontId="38" fillId="73" borderId="70" applyNumberFormat="0" applyProtection="0">
      <alignment vertical="center"/>
    </xf>
    <xf numFmtId="4" fontId="38" fillId="88" borderId="78" applyNumberFormat="0" applyProtection="0">
      <alignment horizontal="left" vertical="center" indent="1"/>
    </xf>
    <xf numFmtId="0" fontId="5" fillId="88" borderId="77" applyNumberFormat="0" applyProtection="0">
      <alignment horizontal="left" vertical="top" indent="1"/>
    </xf>
    <xf numFmtId="0" fontId="5" fillId="94" borderId="77" applyNumberFormat="0" applyProtection="0">
      <alignment horizontal="left" vertical="center" indent="1"/>
    </xf>
    <xf numFmtId="4" fontId="63" fillId="101" borderId="78" applyNumberFormat="0" applyProtection="0">
      <alignment horizontal="left" vertical="center" indent="1"/>
    </xf>
    <xf numFmtId="4" fontId="38" fillId="74" borderId="70" applyNumberFormat="0" applyProtection="0">
      <alignment horizontal="left" vertical="center" indent="1"/>
    </xf>
    <xf numFmtId="4" fontId="38" fillId="42" borderId="70" applyNumberFormat="0" applyProtection="0">
      <alignment horizontal="left" vertical="center" indent="1"/>
    </xf>
    <xf numFmtId="0" fontId="59" fillId="73" borderId="77" applyNumberFormat="0" applyProtection="0">
      <alignment horizontal="left" vertical="top" indent="1"/>
    </xf>
    <xf numFmtId="0" fontId="38" fillId="87" borderId="77" applyNumberFormat="0" applyProtection="0">
      <alignment horizontal="left" vertical="top" indent="1"/>
    </xf>
    <xf numFmtId="4" fontId="38" fillId="88" borderId="78" applyNumberFormat="0" applyProtection="0">
      <alignment horizontal="left" vertical="center" indent="1"/>
    </xf>
    <xf numFmtId="4" fontId="38" fillId="79" borderId="78" applyNumberFormat="0" applyProtection="0">
      <alignment horizontal="right" vertical="center"/>
    </xf>
    <xf numFmtId="4" fontId="38" fillId="79" borderId="78" applyNumberFormat="0" applyProtection="0">
      <alignment horizontal="right" vertical="center"/>
    </xf>
    <xf numFmtId="4" fontId="38" fillId="90" borderId="70" applyNumberFormat="0" applyProtection="0">
      <alignment horizontal="right" vertical="center"/>
    </xf>
    <xf numFmtId="4" fontId="38" fillId="74" borderId="70" applyNumberFormat="0" applyProtection="0">
      <alignment horizontal="left" vertical="center" indent="1"/>
    </xf>
    <xf numFmtId="0" fontId="61" fillId="97" borderId="77" applyNumberFormat="0" applyProtection="0">
      <alignment horizontal="left" vertical="top" indent="1"/>
    </xf>
    <xf numFmtId="4" fontId="38" fillId="90" borderId="70" applyNumberFormat="0" applyProtection="0">
      <alignment horizontal="right" vertical="center"/>
    </xf>
    <xf numFmtId="4" fontId="38" fillId="77" borderId="70" applyNumberFormat="0" applyProtection="0">
      <alignment horizontal="right" vertical="center"/>
    </xf>
    <xf numFmtId="0" fontId="38" fillId="88" borderId="70" applyNumberFormat="0" applyProtection="0">
      <alignment horizontal="left" vertical="center" indent="1"/>
    </xf>
    <xf numFmtId="4" fontId="38" fillId="83" borderId="70" applyNumberFormat="0" applyProtection="0">
      <alignment horizontal="right" vertical="center"/>
    </xf>
    <xf numFmtId="4" fontId="46" fillId="97" borderId="77" applyNumberFormat="0" applyProtection="0">
      <alignment horizontal="left" vertical="center" indent="1"/>
    </xf>
    <xf numFmtId="4" fontId="38" fillId="84" borderId="70" applyNumberFormat="0" applyProtection="0">
      <alignment horizontal="right" vertical="center"/>
    </xf>
    <xf numFmtId="4" fontId="46" fillId="76" borderId="77" applyNumberFormat="0" applyProtection="0">
      <alignment horizontal="right" vertical="center"/>
    </xf>
    <xf numFmtId="4" fontId="5" fillId="87" borderId="78" applyNumberFormat="0" applyProtection="0">
      <alignment horizontal="left" vertical="center" indent="1"/>
    </xf>
    <xf numFmtId="0" fontId="38" fillId="90" borderId="77" applyNumberFormat="0" applyProtection="0">
      <alignment horizontal="left" vertical="top" indent="1"/>
    </xf>
    <xf numFmtId="0" fontId="5" fillId="95" borderId="77" applyNumberFormat="0" applyProtection="0">
      <alignment horizontal="left" vertical="top" indent="1"/>
    </xf>
    <xf numFmtId="0" fontId="5" fillId="94" borderId="77" applyNumberFormat="0" applyProtection="0">
      <alignment horizontal="left" vertical="center" indent="1"/>
    </xf>
    <xf numFmtId="4" fontId="38" fillId="74" borderId="70" applyNumberFormat="0" applyProtection="0">
      <alignment horizontal="left" vertical="center" indent="1"/>
    </xf>
    <xf numFmtId="4" fontId="38" fillId="76" borderId="70" applyNumberFormat="0" applyProtection="0">
      <alignment horizontal="right" vertical="center"/>
    </xf>
    <xf numFmtId="4" fontId="38" fillId="80" borderId="70" applyNumberFormat="0" applyProtection="0">
      <alignment horizontal="right" vertical="center"/>
    </xf>
    <xf numFmtId="0" fontId="38" fillId="91" borderId="70" applyNumberFormat="0" applyProtection="0">
      <alignment horizontal="left" vertical="center" indent="1"/>
    </xf>
    <xf numFmtId="0" fontId="38" fillId="93" borderId="77" applyNumberFormat="0" applyProtection="0">
      <alignment horizontal="left" vertical="top" indent="1"/>
    </xf>
    <xf numFmtId="0" fontId="38" fillId="90" borderId="77" applyNumberFormat="0" applyProtection="0">
      <alignment horizontal="left" vertical="top" indent="1"/>
    </xf>
    <xf numFmtId="4" fontId="38" fillId="84" borderId="70" applyNumberFormat="0" applyProtection="0">
      <alignment horizontal="right" vertical="center"/>
    </xf>
    <xf numFmtId="4" fontId="38" fillId="77" borderId="70" applyNumberFormat="0" applyProtection="0">
      <alignment horizontal="right" vertical="center"/>
    </xf>
    <xf numFmtId="4" fontId="66" fillId="88" borderId="77" applyNumberFormat="0" applyProtection="0">
      <alignment horizontal="right" vertical="center"/>
    </xf>
    <xf numFmtId="0" fontId="5" fillId="87" borderId="77" applyNumberFormat="0" applyProtection="0">
      <alignment horizontal="left" vertical="center" indent="1"/>
    </xf>
    <xf numFmtId="0" fontId="5" fillId="90" borderId="77" applyNumberFormat="0" applyProtection="0">
      <alignment horizontal="left" vertical="top" indent="1"/>
    </xf>
    <xf numFmtId="0" fontId="38" fillId="93" borderId="77" applyNumberFormat="0" applyProtection="0">
      <alignment horizontal="left" vertical="top" indent="1"/>
    </xf>
    <xf numFmtId="4" fontId="38" fillId="83" borderId="70" applyNumberFormat="0" applyProtection="0">
      <alignment horizontal="right" vertical="center"/>
    </xf>
    <xf numFmtId="0" fontId="38" fillId="87" borderId="77" applyNumberFormat="0" applyProtection="0">
      <alignment horizontal="left" vertical="top" indent="1"/>
    </xf>
    <xf numFmtId="4" fontId="38" fillId="82" borderId="70" applyNumberFormat="0" applyProtection="0">
      <alignment horizontal="right" vertical="center"/>
    </xf>
    <xf numFmtId="0" fontId="38" fillId="92" borderId="70" applyNumberFormat="0" applyProtection="0">
      <alignment horizontal="left" vertical="center" indent="1"/>
    </xf>
    <xf numFmtId="4" fontId="38" fillId="74" borderId="70" applyNumberFormat="0" applyProtection="0">
      <alignment horizontal="left" vertical="center" indent="1"/>
    </xf>
    <xf numFmtId="0" fontId="5" fillId="88" borderId="77" applyNumberFormat="0" applyProtection="0">
      <alignment horizontal="left" vertical="top" indent="1"/>
    </xf>
    <xf numFmtId="0" fontId="38" fillId="87" borderId="77" applyNumberFormat="0" applyProtection="0">
      <alignment horizontal="left" vertical="top" indent="1"/>
    </xf>
    <xf numFmtId="0" fontId="5" fillId="89" borderId="77" applyNumberFormat="0" applyProtection="0">
      <alignment horizontal="left" vertical="top" indent="1"/>
    </xf>
    <xf numFmtId="4" fontId="46" fillId="88" borderId="77" applyNumberFormat="0" applyProtection="0">
      <alignment horizontal="right" vertical="center"/>
    </xf>
    <xf numFmtId="4" fontId="65" fillId="96" borderId="70" applyNumberFormat="0" applyProtection="0">
      <alignment horizontal="right" vertical="center"/>
    </xf>
    <xf numFmtId="0" fontId="5" fillId="90" borderId="77" applyNumberFormat="0" applyProtection="0">
      <alignment horizontal="left" vertical="top" indent="1"/>
    </xf>
    <xf numFmtId="0" fontId="5" fillId="93" borderId="77" applyNumberFormat="0" applyProtection="0">
      <alignment horizontal="left" vertical="center" indent="1"/>
    </xf>
    <xf numFmtId="4" fontId="46" fillId="97" borderId="77" applyNumberFormat="0" applyProtection="0">
      <alignment vertical="center"/>
    </xf>
    <xf numFmtId="0" fontId="5" fillId="96" borderId="83" applyNumberFormat="0">
      <protection locked="0"/>
    </xf>
    <xf numFmtId="4" fontId="38" fillId="73" borderId="70" applyNumberFormat="0" applyProtection="0">
      <alignment vertical="center"/>
    </xf>
    <xf numFmtId="4" fontId="38" fillId="77" borderId="70" applyNumberFormat="0" applyProtection="0">
      <alignment horizontal="right" vertical="center"/>
    </xf>
    <xf numFmtId="4" fontId="38" fillId="80" borderId="70" applyNumberFormat="0" applyProtection="0">
      <alignment horizontal="right" vertical="center"/>
    </xf>
    <xf numFmtId="4" fontId="38" fillId="86" borderId="78" applyNumberFormat="0" applyProtection="0">
      <alignment horizontal="left" vertical="center" indent="1"/>
    </xf>
    <xf numFmtId="0" fontId="38" fillId="91" borderId="70" applyNumberFormat="0" applyProtection="0">
      <alignment horizontal="left" vertical="center" indent="1"/>
    </xf>
    <xf numFmtId="0" fontId="38" fillId="88" borderId="77" applyNumberFormat="0" applyProtection="0">
      <alignment horizontal="left" vertical="top" indent="1"/>
    </xf>
    <xf numFmtId="0" fontId="38" fillId="88" borderId="70" applyNumberFormat="0" applyProtection="0">
      <alignment horizontal="left" vertical="center" indent="1"/>
    </xf>
    <xf numFmtId="4" fontId="46" fillId="82" borderId="77" applyNumberFormat="0" applyProtection="0">
      <alignment horizontal="right" vertical="center"/>
    </xf>
    <xf numFmtId="4" fontId="5" fillId="87" borderId="78" applyNumberFormat="0" applyProtection="0">
      <alignment horizontal="left" vertical="center" indent="1"/>
    </xf>
    <xf numFmtId="0" fontId="5" fillId="75" borderId="77" applyNumberFormat="0" applyProtection="0">
      <alignment horizontal="left" vertical="center" indent="1"/>
    </xf>
    <xf numFmtId="0" fontId="5" fillId="93" borderId="77" applyNumberFormat="0" applyProtection="0">
      <alignment horizontal="left" vertical="top" indent="1"/>
    </xf>
    <xf numFmtId="4" fontId="38" fillId="80" borderId="70" applyNumberFormat="0" applyProtection="0">
      <alignment horizontal="right" vertical="center"/>
    </xf>
    <xf numFmtId="0" fontId="38" fillId="90" borderId="77" applyNumberFormat="0" applyProtection="0">
      <alignment horizontal="left" vertical="top" indent="1"/>
    </xf>
    <xf numFmtId="0" fontId="5" fillId="95" borderId="77" applyNumberFormat="0" applyProtection="0">
      <alignment horizontal="left" vertical="top" indent="1"/>
    </xf>
    <xf numFmtId="4" fontId="38" fillId="80" borderId="70" applyNumberFormat="0" applyProtection="0">
      <alignment horizontal="right" vertical="center"/>
    </xf>
    <xf numFmtId="4" fontId="46" fillId="85" borderId="77" applyNumberFormat="0" applyProtection="0">
      <alignment horizontal="right" vertical="center"/>
    </xf>
    <xf numFmtId="0" fontId="5" fillId="75" borderId="77" applyNumberFormat="0" applyProtection="0">
      <alignment horizontal="left" vertical="top" indent="1"/>
    </xf>
    <xf numFmtId="4" fontId="38" fillId="85" borderId="70" applyNumberFormat="0" applyProtection="0">
      <alignment horizontal="right" vertical="center"/>
    </xf>
    <xf numFmtId="0" fontId="5" fillId="94" borderId="77" applyNumberFormat="0" applyProtection="0">
      <alignment horizontal="left" vertical="center" indent="1"/>
    </xf>
    <xf numFmtId="0" fontId="56" fillId="73" borderId="77" applyNumberFormat="0" applyProtection="0">
      <alignment horizontal="left" vertical="top" indent="1"/>
    </xf>
    <xf numFmtId="4" fontId="38" fillId="84" borderId="70" applyNumberFormat="0" applyProtection="0">
      <alignment horizontal="right" vertical="center"/>
    </xf>
    <xf numFmtId="4" fontId="38" fillId="83" borderId="70" applyNumberFormat="0" applyProtection="0">
      <alignment horizontal="right" vertical="center"/>
    </xf>
    <xf numFmtId="4" fontId="38" fillId="42" borderId="70" applyNumberFormat="0" applyProtection="0">
      <alignment horizontal="left" vertical="center" indent="1"/>
    </xf>
    <xf numFmtId="0" fontId="38" fillId="88" borderId="70" applyNumberFormat="0" applyProtection="0">
      <alignment horizontal="left" vertical="center" indent="1"/>
    </xf>
    <xf numFmtId="0" fontId="38" fillId="88" borderId="77" applyNumberFormat="0" applyProtection="0">
      <alignment horizontal="left" vertical="top" indent="1"/>
    </xf>
    <xf numFmtId="0" fontId="5" fillId="94" borderId="77" applyNumberFormat="0" applyProtection="0">
      <alignment horizontal="left" vertical="top" indent="1"/>
    </xf>
    <xf numFmtId="4" fontId="38" fillId="0" borderId="70" applyNumberFormat="0" applyProtection="0">
      <alignment horizontal="right" vertical="center"/>
    </xf>
    <xf numFmtId="4" fontId="38" fillId="74" borderId="70" applyNumberFormat="0" applyProtection="0">
      <alignment horizontal="left" vertical="center" indent="1"/>
    </xf>
    <xf numFmtId="4" fontId="61" fillId="97" borderId="77" applyNumberFormat="0" applyProtection="0">
      <alignment vertical="center"/>
    </xf>
    <xf numFmtId="0" fontId="5" fillId="95" borderId="77" applyNumberFormat="0" applyProtection="0">
      <alignment horizontal="left" vertical="center" indent="1"/>
    </xf>
    <xf numFmtId="0" fontId="5" fillId="95" borderId="77" applyNumberFormat="0" applyProtection="0">
      <alignment horizontal="left" vertical="center" indent="1"/>
    </xf>
    <xf numFmtId="4" fontId="57" fillId="100" borderId="70" applyNumberFormat="0" applyProtection="0">
      <alignment horizontal="right" vertical="center"/>
    </xf>
    <xf numFmtId="4" fontId="61" fillId="91" borderId="77" applyNumberFormat="0" applyProtection="0">
      <alignment horizontal="left" vertical="center" indent="1"/>
    </xf>
    <xf numFmtId="0" fontId="61" fillId="97" borderId="77" applyNumberFormat="0" applyProtection="0">
      <alignment horizontal="left" vertical="top" indent="1"/>
    </xf>
    <xf numFmtId="4" fontId="56" fillId="73" borderId="77" applyNumberFormat="0" applyProtection="0">
      <alignment horizontal="left" vertical="center" indent="1"/>
    </xf>
    <xf numFmtId="4" fontId="46" fillId="90" borderId="77" applyNumberFormat="0" applyProtection="0">
      <alignment horizontal="left" vertical="center" indent="1"/>
    </xf>
    <xf numFmtId="0" fontId="46" fillId="75" borderId="77" applyNumberFormat="0" applyProtection="0">
      <alignment horizontal="left" vertical="top" indent="1"/>
    </xf>
    <xf numFmtId="0" fontId="5" fillId="96" borderId="83" applyNumberFormat="0">
      <protection locked="0"/>
    </xf>
    <xf numFmtId="0" fontId="5" fillId="88" borderId="77" applyNumberFormat="0" applyProtection="0">
      <alignment horizontal="left" vertical="top" indent="1"/>
    </xf>
    <xf numFmtId="0" fontId="5" fillId="87" borderId="77" applyNumberFormat="0" applyProtection="0">
      <alignment horizontal="left" vertical="top" indent="1"/>
    </xf>
    <xf numFmtId="0" fontId="5" fillId="88" borderId="77" applyNumberFormat="0" applyProtection="0">
      <alignment horizontal="left" vertical="top" indent="1"/>
    </xf>
    <xf numFmtId="0" fontId="5" fillId="96" borderId="83" applyNumberFormat="0">
      <protection locked="0"/>
    </xf>
    <xf numFmtId="0" fontId="5" fillId="87" borderId="77" applyNumberFormat="0" applyProtection="0">
      <alignment horizontal="left" vertical="top" indent="1"/>
    </xf>
    <xf numFmtId="0" fontId="5" fillId="90" borderId="77" applyNumberFormat="0" applyProtection="0">
      <alignment horizontal="left" vertical="top" indent="1"/>
    </xf>
    <xf numFmtId="4" fontId="38" fillId="81" borderId="70" applyNumberFormat="0" applyProtection="0">
      <alignment horizontal="right" vertical="center"/>
    </xf>
    <xf numFmtId="4" fontId="57" fillId="42" borderId="70" applyNumberFormat="0" applyProtection="0">
      <alignment vertical="center"/>
    </xf>
    <xf numFmtId="4" fontId="38" fillId="42" borderId="70" applyNumberFormat="0" applyProtection="0">
      <alignment horizontal="left" vertical="center" indent="1"/>
    </xf>
    <xf numFmtId="4" fontId="38" fillId="74" borderId="70" applyNumberFormat="0" applyProtection="0">
      <alignment horizontal="left" vertical="center" indent="1"/>
    </xf>
    <xf numFmtId="4" fontId="38" fillId="79" borderId="78" applyNumberFormat="0" applyProtection="0">
      <alignment horizontal="right" vertical="center"/>
    </xf>
    <xf numFmtId="4" fontId="38" fillId="90" borderId="70" applyNumberFormat="0" applyProtection="0">
      <alignment horizontal="right" vertical="center"/>
    </xf>
    <xf numFmtId="4" fontId="38" fillId="83" borderId="70" applyNumberFormat="0" applyProtection="0">
      <alignment horizontal="right" vertical="center"/>
    </xf>
    <xf numFmtId="4" fontId="38" fillId="84" borderId="70" applyNumberFormat="0" applyProtection="0">
      <alignment horizontal="right" vertical="center"/>
    </xf>
    <xf numFmtId="4" fontId="38" fillId="85" borderId="70" applyNumberFormat="0" applyProtection="0">
      <alignment horizontal="right" vertical="center"/>
    </xf>
    <xf numFmtId="0" fontId="38" fillId="92" borderId="70" applyNumberFormat="0" applyProtection="0">
      <alignment horizontal="left" vertical="center" indent="1"/>
    </xf>
    <xf numFmtId="4" fontId="38" fillId="90" borderId="78" applyNumberFormat="0" applyProtection="0">
      <alignment horizontal="left" vertical="center" indent="1"/>
    </xf>
    <xf numFmtId="0" fontId="38" fillId="88" borderId="77" applyNumberFormat="0" applyProtection="0">
      <alignment horizontal="left" vertical="top" indent="1"/>
    </xf>
    <xf numFmtId="0" fontId="38" fillId="93" borderId="70" applyNumberFormat="0" applyProtection="0">
      <alignment horizontal="left" vertical="center" indent="1"/>
    </xf>
    <xf numFmtId="4" fontId="46" fillId="78" borderId="77" applyNumberFormat="0" applyProtection="0">
      <alignment horizontal="right" vertical="center"/>
    </xf>
    <xf numFmtId="4" fontId="57" fillId="100" borderId="70" applyNumberFormat="0" applyProtection="0">
      <alignment horizontal="right" vertical="center"/>
    </xf>
    <xf numFmtId="0" fontId="38" fillId="102" borderId="83"/>
    <xf numFmtId="0" fontId="38" fillId="91" borderId="70" applyNumberFormat="0" applyProtection="0">
      <alignment horizontal="left" vertical="center" indent="1"/>
    </xf>
    <xf numFmtId="0" fontId="5" fillId="95" borderId="77" applyNumberFormat="0" applyProtection="0">
      <alignment horizontal="left" vertical="center" indent="1"/>
    </xf>
    <xf numFmtId="4" fontId="46" fillId="83" borderId="77" applyNumberFormat="0" applyProtection="0">
      <alignment horizontal="right" vertical="center"/>
    </xf>
    <xf numFmtId="0" fontId="5" fillId="93" borderId="77" applyNumberFormat="0" applyProtection="0">
      <alignment horizontal="left" vertical="top" indent="1"/>
    </xf>
    <xf numFmtId="0" fontId="5" fillId="89" borderId="77" applyNumberFormat="0" applyProtection="0">
      <alignment horizontal="left" vertical="top" indent="1"/>
    </xf>
    <xf numFmtId="4" fontId="38" fillId="84" borderId="70" applyNumberFormat="0" applyProtection="0">
      <alignment horizontal="right" vertical="center"/>
    </xf>
    <xf numFmtId="4" fontId="38" fillId="85" borderId="70" applyNumberFormat="0" applyProtection="0">
      <alignment horizontal="right" vertical="center"/>
    </xf>
    <xf numFmtId="4" fontId="46" fillId="84" borderId="77" applyNumberFormat="0" applyProtection="0">
      <alignment horizontal="right" vertical="center"/>
    </xf>
    <xf numFmtId="0" fontId="38" fillId="102" borderId="83"/>
    <xf numFmtId="0" fontId="5" fillId="75" borderId="77" applyNumberFormat="0" applyProtection="0">
      <alignment horizontal="left" vertical="top" indent="1"/>
    </xf>
    <xf numFmtId="0" fontId="5" fillId="94" borderId="77" applyNumberFormat="0" applyProtection="0">
      <alignment horizontal="left" vertical="center" indent="1"/>
    </xf>
    <xf numFmtId="0" fontId="5" fillId="94" borderId="77" applyNumberFormat="0" applyProtection="0">
      <alignment horizontal="left" vertical="center" indent="1"/>
    </xf>
    <xf numFmtId="4" fontId="38" fillId="82" borderId="70" applyNumberFormat="0" applyProtection="0">
      <alignment horizontal="right" vertical="center"/>
    </xf>
    <xf numFmtId="0" fontId="38" fillId="92" borderId="70" applyNumberFormat="0" applyProtection="0">
      <alignment horizontal="left" vertical="center" indent="1"/>
    </xf>
    <xf numFmtId="0" fontId="5" fillId="75" borderId="77" applyNumberFormat="0" applyProtection="0">
      <alignment horizontal="left" vertical="center" indent="1"/>
    </xf>
    <xf numFmtId="0" fontId="61" fillId="90" borderId="77" applyNumberFormat="0" applyProtection="0">
      <alignment horizontal="left" vertical="top" indent="1"/>
    </xf>
    <xf numFmtId="0" fontId="38" fillId="88" borderId="77" applyNumberFormat="0" applyProtection="0">
      <alignment horizontal="left" vertical="top" indent="1"/>
    </xf>
    <xf numFmtId="4" fontId="38" fillId="0" borderId="70" applyNumberFormat="0" applyProtection="0">
      <alignment horizontal="right" vertical="center"/>
    </xf>
    <xf numFmtId="0" fontId="38" fillId="102" borderId="83"/>
    <xf numFmtId="0" fontId="5" fillId="94" borderId="77" applyNumberFormat="0" applyProtection="0">
      <alignment horizontal="left" vertical="top" indent="1"/>
    </xf>
    <xf numFmtId="4" fontId="38" fillId="76" borderId="70" applyNumberFormat="0" applyProtection="0">
      <alignment horizontal="right" vertical="center"/>
    </xf>
    <xf numFmtId="4" fontId="38" fillId="86" borderId="78" applyNumberFormat="0" applyProtection="0">
      <alignment horizontal="left" vertical="center" indent="1"/>
    </xf>
    <xf numFmtId="0" fontId="5" fillId="93" borderId="77" applyNumberFormat="0" applyProtection="0">
      <alignment horizontal="left" vertical="top" indent="1"/>
    </xf>
    <xf numFmtId="0" fontId="38" fillId="93" borderId="70" applyNumberFormat="0" applyProtection="0">
      <alignment horizontal="left" vertical="center" indent="1"/>
    </xf>
    <xf numFmtId="4" fontId="38" fillId="80" borderId="70" applyNumberFormat="0" applyProtection="0">
      <alignment horizontal="right" vertical="center"/>
    </xf>
    <xf numFmtId="0" fontId="5" fillId="93" borderId="77" applyNumberFormat="0" applyProtection="0">
      <alignment horizontal="left" vertical="center" indent="1"/>
    </xf>
    <xf numFmtId="0" fontId="38" fillId="93" borderId="77" applyNumberFormat="0" applyProtection="0">
      <alignment horizontal="left" vertical="top" indent="1"/>
    </xf>
    <xf numFmtId="4" fontId="38" fillId="79" borderId="78" applyNumberFormat="0" applyProtection="0">
      <alignment horizontal="right" vertical="center"/>
    </xf>
    <xf numFmtId="0" fontId="5" fillId="87" borderId="77" applyNumberFormat="0" applyProtection="0">
      <alignment horizontal="left" vertical="top" indent="1"/>
    </xf>
    <xf numFmtId="4" fontId="38" fillId="85" borderId="70" applyNumberFormat="0" applyProtection="0">
      <alignment horizontal="right" vertical="center"/>
    </xf>
    <xf numFmtId="0" fontId="5" fillId="94" borderId="77" applyNumberFormat="0" applyProtection="0">
      <alignment horizontal="left" vertical="center" indent="1"/>
    </xf>
    <xf numFmtId="4" fontId="38" fillId="42" borderId="70" applyNumberFormat="0" applyProtection="0">
      <alignment horizontal="left" vertical="center" indent="1"/>
    </xf>
    <xf numFmtId="0" fontId="38" fillId="90" borderId="77" applyNumberFormat="0" applyProtection="0">
      <alignment horizontal="left" vertical="top" indent="1"/>
    </xf>
    <xf numFmtId="0" fontId="38" fillId="93" borderId="77" applyNumberFormat="0" applyProtection="0">
      <alignment horizontal="left" vertical="top" indent="1"/>
    </xf>
    <xf numFmtId="0" fontId="38" fillId="88" borderId="70" applyNumberFormat="0" applyProtection="0">
      <alignment horizontal="left" vertical="center" indent="1"/>
    </xf>
    <xf numFmtId="0" fontId="61" fillId="90" borderId="77" applyNumberFormat="0" applyProtection="0">
      <alignment horizontal="left" vertical="top" indent="1"/>
    </xf>
    <xf numFmtId="4" fontId="38" fillId="88" borderId="78" applyNumberFormat="0" applyProtection="0">
      <alignment horizontal="left" vertical="center" indent="1"/>
    </xf>
    <xf numFmtId="0" fontId="5" fillId="75" borderId="77" applyNumberFormat="0" applyProtection="0">
      <alignment horizontal="left" vertical="top" indent="1"/>
    </xf>
    <xf numFmtId="0" fontId="38" fillId="93" borderId="70" applyNumberFormat="0" applyProtection="0">
      <alignment horizontal="left" vertical="center" indent="1"/>
    </xf>
    <xf numFmtId="4" fontId="38" fillId="90" borderId="78" applyNumberFormat="0" applyProtection="0">
      <alignment horizontal="left" vertical="center" indent="1"/>
    </xf>
    <xf numFmtId="4" fontId="38" fillId="74" borderId="70" applyNumberFormat="0" applyProtection="0">
      <alignment horizontal="left" vertical="center" indent="1"/>
    </xf>
    <xf numFmtId="0" fontId="5" fillId="95" borderId="77" applyNumberFormat="0" applyProtection="0">
      <alignment horizontal="left" vertical="center" indent="1"/>
    </xf>
    <xf numFmtId="4" fontId="38" fillId="0" borderId="70" applyNumberFormat="0" applyProtection="0">
      <alignment horizontal="right" vertical="center"/>
    </xf>
    <xf numFmtId="4" fontId="46" fillId="97" borderId="77" applyNumberFormat="0" applyProtection="0">
      <alignment horizontal="left" vertical="center" indent="1"/>
    </xf>
    <xf numFmtId="4" fontId="38" fillId="84" borderId="70" applyNumberFormat="0" applyProtection="0">
      <alignment horizontal="right" vertical="center"/>
    </xf>
    <xf numFmtId="0" fontId="38" fillId="62" borderId="70" applyNumberFormat="0" applyFont="0" applyAlignment="0" applyProtection="0"/>
    <xf numFmtId="4" fontId="38" fillId="42" borderId="70" applyNumberFormat="0" applyProtection="0">
      <alignment horizontal="left" vertical="center" indent="1"/>
    </xf>
    <xf numFmtId="0" fontId="38" fillId="93" borderId="77" applyNumberFormat="0" applyProtection="0">
      <alignment horizontal="left" vertical="top" indent="1"/>
    </xf>
    <xf numFmtId="4" fontId="38" fillId="42" borderId="70" applyNumberFormat="0" applyProtection="0">
      <alignment horizontal="left" vertical="center" indent="1"/>
    </xf>
    <xf numFmtId="0" fontId="5" fillId="95" borderId="77" applyNumberFormat="0" applyProtection="0">
      <alignment horizontal="left" vertical="top" indent="1"/>
    </xf>
    <xf numFmtId="4" fontId="38" fillId="83" borderId="70" applyNumberFormat="0" applyProtection="0">
      <alignment horizontal="right" vertical="center"/>
    </xf>
    <xf numFmtId="0" fontId="5" fillId="87" borderId="77" applyNumberFormat="0" applyProtection="0">
      <alignment horizontal="left" vertical="top" indent="1"/>
    </xf>
    <xf numFmtId="0" fontId="5" fillId="96" borderId="83" applyNumberFormat="0">
      <protection locked="0"/>
    </xf>
    <xf numFmtId="4" fontId="38" fillId="80" borderId="70" applyNumberFormat="0" applyProtection="0">
      <alignment horizontal="right" vertical="center"/>
    </xf>
    <xf numFmtId="0" fontId="38" fillId="87" borderId="77" applyNumberFormat="0" applyProtection="0">
      <alignment horizontal="left" vertical="top" indent="1"/>
    </xf>
    <xf numFmtId="4" fontId="38" fillId="77" borderId="70" applyNumberFormat="0" applyProtection="0">
      <alignment horizontal="right" vertical="center"/>
    </xf>
    <xf numFmtId="0" fontId="5" fillId="88" borderId="77" applyNumberFormat="0" applyProtection="0">
      <alignment horizontal="left" vertical="top" indent="1"/>
    </xf>
    <xf numFmtId="0" fontId="38" fillId="88" borderId="77" applyNumberFormat="0" applyProtection="0">
      <alignment horizontal="left" vertical="top" indent="1"/>
    </xf>
    <xf numFmtId="0" fontId="46" fillId="97" borderId="77" applyNumberFormat="0" applyProtection="0">
      <alignment horizontal="left" vertical="top" indent="1"/>
    </xf>
    <xf numFmtId="0" fontId="38" fillId="87" borderId="77" applyNumberFormat="0" applyProtection="0">
      <alignment horizontal="left" vertical="top" indent="1"/>
    </xf>
    <xf numFmtId="4" fontId="38" fillId="74" borderId="70" applyNumberFormat="0" applyProtection="0">
      <alignment horizontal="left" vertical="center" indent="1"/>
    </xf>
    <xf numFmtId="0" fontId="38" fillId="87" borderId="77" applyNumberFormat="0" applyProtection="0">
      <alignment horizontal="left" vertical="top" indent="1"/>
    </xf>
    <xf numFmtId="4" fontId="38" fillId="90" borderId="78" applyNumberFormat="0" applyProtection="0">
      <alignment horizontal="left" vertical="center" indent="1"/>
    </xf>
    <xf numFmtId="0" fontId="5" fillId="94" borderId="77" applyNumberFormat="0" applyProtection="0">
      <alignment horizontal="left" vertical="top" indent="1"/>
    </xf>
    <xf numFmtId="0" fontId="5" fillId="75" borderId="77" applyNumberFormat="0" applyProtection="0">
      <alignment horizontal="left" vertical="center" indent="1"/>
    </xf>
    <xf numFmtId="4" fontId="38" fillId="76" borderId="70" applyNumberFormat="0" applyProtection="0">
      <alignment horizontal="right" vertical="center"/>
    </xf>
    <xf numFmtId="4" fontId="38" fillId="90" borderId="70" applyNumberFormat="0" applyProtection="0">
      <alignment horizontal="right" vertical="center"/>
    </xf>
    <xf numFmtId="0" fontId="5" fillId="88" borderId="77" applyNumberFormat="0" applyProtection="0">
      <alignment horizontal="left" vertical="top" indent="1"/>
    </xf>
    <xf numFmtId="0" fontId="38" fillId="93" borderId="77" applyNumberFormat="0" applyProtection="0">
      <alignment horizontal="left" vertical="top" indent="1"/>
    </xf>
    <xf numFmtId="0" fontId="5" fillId="89" borderId="77" applyNumberFormat="0" applyProtection="0">
      <alignment horizontal="left" vertical="center" indent="1"/>
    </xf>
    <xf numFmtId="4" fontId="38" fillId="90" borderId="78" applyNumberFormat="0" applyProtection="0">
      <alignment horizontal="left" vertical="center" indent="1"/>
    </xf>
    <xf numFmtId="0" fontId="5" fillId="75" borderId="77" applyNumberFormat="0" applyProtection="0">
      <alignment horizontal="left" vertical="top" indent="1"/>
    </xf>
    <xf numFmtId="4" fontId="46" fillId="83" borderId="77" applyNumberFormat="0" applyProtection="0">
      <alignment horizontal="right" vertical="center"/>
    </xf>
    <xf numFmtId="0" fontId="5" fillId="89" borderId="77" applyNumberFormat="0" applyProtection="0">
      <alignment horizontal="left" vertical="center" indent="1"/>
    </xf>
    <xf numFmtId="4" fontId="57" fillId="42" borderId="70" applyNumberFormat="0" applyProtection="0">
      <alignment vertical="center"/>
    </xf>
    <xf numFmtId="0" fontId="38" fillId="91" borderId="70" applyNumberFormat="0" applyProtection="0">
      <alignment horizontal="left" vertical="center" indent="1"/>
    </xf>
    <xf numFmtId="4" fontId="38" fillId="77" borderId="70" applyNumberFormat="0" applyProtection="0">
      <alignment horizontal="right" vertical="center"/>
    </xf>
    <xf numFmtId="0" fontId="5" fillId="90" borderId="77" applyNumberFormat="0" applyProtection="0">
      <alignment horizontal="left" vertical="top" indent="1"/>
    </xf>
    <xf numFmtId="4" fontId="38" fillId="90" borderId="78" applyNumberFormat="0" applyProtection="0">
      <alignment horizontal="left" vertical="center" indent="1"/>
    </xf>
    <xf numFmtId="0" fontId="38" fillId="92" borderId="70" applyNumberFormat="0" applyProtection="0">
      <alignment horizontal="left" vertical="center" indent="1"/>
    </xf>
    <xf numFmtId="4" fontId="65" fillId="96" borderId="70" applyNumberFormat="0" applyProtection="0">
      <alignment horizontal="right" vertical="center"/>
    </xf>
    <xf numFmtId="0" fontId="5" fillId="95" borderId="77" applyNumberFormat="0" applyProtection="0">
      <alignment horizontal="left" vertical="top" indent="1"/>
    </xf>
    <xf numFmtId="4" fontId="38" fillId="0" borderId="70" applyNumberFormat="0" applyProtection="0">
      <alignment horizontal="right" vertical="center"/>
    </xf>
    <xf numFmtId="4" fontId="66" fillId="88" borderId="77" applyNumberFormat="0" applyProtection="0">
      <alignment horizontal="right" vertical="center"/>
    </xf>
    <xf numFmtId="0" fontId="5" fillId="93" borderId="77" applyNumberFormat="0" applyProtection="0">
      <alignment horizontal="left" vertical="top" indent="1"/>
    </xf>
    <xf numFmtId="0" fontId="5" fillId="93" borderId="77" applyNumberFormat="0" applyProtection="0">
      <alignment horizontal="left" vertical="top" indent="1"/>
    </xf>
    <xf numFmtId="4" fontId="62" fillId="97" borderId="77" applyNumberFormat="0" applyProtection="0">
      <alignment vertical="center"/>
    </xf>
    <xf numFmtId="0" fontId="5" fillId="93" borderId="77" applyNumberFormat="0" applyProtection="0">
      <alignment horizontal="left" vertical="top" indent="1"/>
    </xf>
    <xf numFmtId="4" fontId="38" fillId="73" borderId="70" applyNumberFormat="0" applyProtection="0">
      <alignment vertical="center"/>
    </xf>
    <xf numFmtId="4" fontId="38" fillId="77" borderId="70" applyNumberFormat="0" applyProtection="0">
      <alignment horizontal="right" vertical="center"/>
    </xf>
    <xf numFmtId="4" fontId="38" fillId="80" borderId="70" applyNumberFormat="0" applyProtection="0">
      <alignment horizontal="right" vertical="center"/>
    </xf>
    <xf numFmtId="4" fontId="5" fillId="87" borderId="78" applyNumberFormat="0" applyProtection="0">
      <alignment horizontal="left" vertical="center" indent="1"/>
    </xf>
    <xf numFmtId="0" fontId="38" fillId="87" borderId="77" applyNumberFormat="0" applyProtection="0">
      <alignment horizontal="left" vertical="top" indent="1"/>
    </xf>
    <xf numFmtId="0" fontId="38" fillId="88" borderId="70" applyNumberFormat="0" applyProtection="0">
      <alignment horizontal="left" vertical="center" indent="1"/>
    </xf>
    <xf numFmtId="0" fontId="38" fillId="93" borderId="70" applyNumberFormat="0" applyProtection="0">
      <alignment horizontal="left" vertical="center" indent="1"/>
    </xf>
    <xf numFmtId="4" fontId="62" fillId="98" borderId="77" applyNumberFormat="0" applyProtection="0">
      <alignment vertical="center"/>
    </xf>
  </cellStyleXfs>
  <cellXfs count="339">
    <xf numFmtId="0" fontId="0" fillId="0" borderId="0" xfId="0"/>
    <xf numFmtId="0" fontId="6" fillId="0" borderId="4" xfId="5" applyFont="1" applyBorder="1"/>
    <xf numFmtId="0" fontId="6" fillId="0" borderId="5" xfId="5" applyFont="1" applyBorder="1"/>
    <xf numFmtId="0" fontId="6" fillId="0" borderId="7" xfId="5" applyFont="1" applyBorder="1" applyAlignment="1">
      <alignment horizontal="center"/>
    </xf>
    <xf numFmtId="0" fontId="7" fillId="0" borderId="7" xfId="5" applyFont="1" applyBorder="1" applyAlignment="1">
      <alignment horizontal="center"/>
    </xf>
    <xf numFmtId="0" fontId="7" fillId="0" borderId="8" xfId="5" applyFont="1" applyBorder="1" applyAlignment="1">
      <alignment horizontal="center"/>
    </xf>
    <xf numFmtId="0" fontId="6" fillId="0" borderId="6" xfId="5" applyFont="1" applyBorder="1" applyAlignment="1">
      <alignment horizontal="center" vertical="center"/>
    </xf>
    <xf numFmtId="0" fontId="6" fillId="0" borderId="7" xfId="5" applyFont="1" applyBorder="1" applyAlignment="1">
      <alignment horizontal="center" vertical="center"/>
    </xf>
    <xf numFmtId="0" fontId="6" fillId="0" borderId="8" xfId="5" applyFont="1" applyBorder="1" applyAlignment="1">
      <alignment horizontal="center" vertical="center"/>
    </xf>
    <xf numFmtId="0" fontId="5" fillId="0" borderId="9" xfId="5" applyBorder="1" applyAlignment="1">
      <alignment horizontal="center"/>
    </xf>
    <xf numFmtId="0" fontId="3" fillId="0" borderId="10" xfId="0" applyFont="1" applyBorder="1" applyAlignment="1">
      <alignment horizontal="center" vertical="center"/>
    </xf>
    <xf numFmtId="3" fontId="5" fillId="5" borderId="11" xfId="5" applyNumberFormat="1" applyFill="1" applyBorder="1" applyAlignment="1">
      <alignment horizontal="center"/>
    </xf>
    <xf numFmtId="3" fontId="5" fillId="5" borderId="12" xfId="5" applyNumberFormat="1" applyFill="1" applyBorder="1" applyAlignment="1">
      <alignment horizontal="center"/>
    </xf>
    <xf numFmtId="3" fontId="8" fillId="5" borderId="12" xfId="5" applyNumberFormat="1" applyFont="1" applyFill="1" applyBorder="1" applyAlignment="1">
      <alignment horizontal="center"/>
    </xf>
    <xf numFmtId="3" fontId="8" fillId="5" borderId="13" xfId="5" applyNumberFormat="1" applyFont="1" applyFill="1" applyBorder="1" applyAlignment="1">
      <alignment horizontal="center"/>
    </xf>
    <xf numFmtId="164" fontId="0" fillId="0" borderId="11" xfId="2" applyNumberFormat="1" applyFont="1" applyBorder="1" applyAlignment="1">
      <alignment horizontal="center" vertical="center"/>
    </xf>
    <xf numFmtId="164" fontId="0" fillId="0" borderId="12" xfId="2" applyNumberFormat="1" applyFont="1" applyBorder="1" applyAlignment="1">
      <alignment horizontal="center" vertical="center"/>
    </xf>
    <xf numFmtId="164" fontId="0" fillId="0" borderId="13" xfId="2" applyNumberFormat="1" applyFont="1" applyBorder="1" applyAlignment="1">
      <alignment horizontal="center" vertical="center"/>
    </xf>
    <xf numFmtId="0" fontId="5" fillId="0" borderId="14" xfId="5" applyBorder="1" applyAlignment="1">
      <alignment horizontal="center"/>
    </xf>
    <xf numFmtId="0" fontId="3" fillId="0" borderId="14" xfId="0" applyFont="1" applyBorder="1" applyAlignment="1">
      <alignment horizontal="center" vertical="center"/>
    </xf>
    <xf numFmtId="3" fontId="5" fillId="5" borderId="15" xfId="5" applyNumberFormat="1" applyFill="1" applyBorder="1" applyAlignment="1">
      <alignment horizontal="center"/>
    </xf>
    <xf numFmtId="3" fontId="5" fillId="5" borderId="16" xfId="5" applyNumberFormat="1" applyFill="1" applyBorder="1" applyAlignment="1">
      <alignment horizontal="center"/>
    </xf>
    <xf numFmtId="3" fontId="8" fillId="5" borderId="16" xfId="5" applyNumberFormat="1" applyFont="1" applyFill="1" applyBorder="1" applyAlignment="1">
      <alignment horizontal="center"/>
    </xf>
    <xf numFmtId="3" fontId="8" fillId="5" borderId="17" xfId="5" applyNumberFormat="1" applyFont="1" applyFill="1" applyBorder="1" applyAlignment="1">
      <alignment horizontal="center"/>
    </xf>
    <xf numFmtId="164" fontId="0" fillId="0" borderId="15" xfId="2" applyNumberFormat="1" applyFont="1" applyBorder="1" applyAlignment="1">
      <alignment horizontal="center" vertical="center"/>
    </xf>
    <xf numFmtId="164" fontId="0" fillId="0" borderId="16" xfId="2" applyNumberFormat="1" applyFont="1" applyBorder="1" applyAlignment="1">
      <alignment horizontal="center" vertical="center"/>
    </xf>
    <xf numFmtId="164" fontId="0" fillId="0" borderId="17" xfId="2" applyNumberFormat="1" applyFont="1" applyBorder="1" applyAlignment="1">
      <alignment horizontal="center" vertical="center"/>
    </xf>
    <xf numFmtId="0" fontId="5" fillId="0" borderId="18" xfId="5" applyBorder="1" applyAlignment="1">
      <alignment horizontal="center"/>
    </xf>
    <xf numFmtId="0" fontId="3" fillId="0" borderId="19" xfId="0" applyFont="1" applyBorder="1" applyAlignment="1">
      <alignment horizontal="center" vertical="center"/>
    </xf>
    <xf numFmtId="3" fontId="9" fillId="5" borderId="20" xfId="5" applyNumberFormat="1" applyFont="1" applyFill="1" applyBorder="1" applyAlignment="1">
      <alignment horizontal="center"/>
    </xf>
    <xf numFmtId="3" fontId="9" fillId="5" borderId="21" xfId="5" applyNumberFormat="1" applyFont="1" applyFill="1" applyBorder="1" applyAlignment="1">
      <alignment horizontal="center"/>
    </xf>
    <xf numFmtId="3" fontId="8" fillId="5" borderId="21" xfId="5" applyNumberFormat="1" applyFont="1" applyFill="1" applyBorder="1" applyAlignment="1">
      <alignment horizontal="center"/>
    </xf>
    <xf numFmtId="3" fontId="8" fillId="5" borderId="22" xfId="5" applyNumberFormat="1" applyFont="1" applyFill="1" applyBorder="1" applyAlignment="1">
      <alignment horizontal="center"/>
    </xf>
    <xf numFmtId="3" fontId="0" fillId="0" borderId="0" xfId="0" applyNumberFormat="1"/>
    <xf numFmtId="164" fontId="0" fillId="0" borderId="23" xfId="2" applyNumberFormat="1" applyFont="1" applyBorder="1" applyAlignment="1">
      <alignment horizontal="center" vertical="center"/>
    </xf>
    <xf numFmtId="164" fontId="0" fillId="0" borderId="24" xfId="2" applyNumberFormat="1" applyFont="1" applyBorder="1" applyAlignment="1">
      <alignment horizontal="center" vertical="center"/>
    </xf>
    <xf numFmtId="164" fontId="0" fillId="0" borderId="25" xfId="2" applyNumberFormat="1" applyFont="1" applyBorder="1" applyAlignment="1">
      <alignment horizontal="center" vertical="center"/>
    </xf>
    <xf numFmtId="3" fontId="0" fillId="0" borderId="4" xfId="0" applyNumberFormat="1" applyBorder="1" applyAlignment="1">
      <alignment horizontal="center" vertical="center"/>
    </xf>
    <xf numFmtId="3" fontId="0" fillId="0" borderId="26" xfId="0" applyNumberFormat="1" applyBorder="1" applyAlignment="1">
      <alignment horizontal="center" vertical="center"/>
    </xf>
    <xf numFmtId="3" fontId="2" fillId="0" borderId="26" xfId="0" applyNumberFormat="1" applyFont="1" applyBorder="1" applyAlignment="1">
      <alignment horizontal="center" vertical="center"/>
    </xf>
    <xf numFmtId="3" fontId="2" fillId="0" borderId="27" xfId="0" applyNumberFormat="1" applyFont="1" applyBorder="1" applyAlignment="1">
      <alignment horizontal="center" vertical="center"/>
    </xf>
    <xf numFmtId="164" fontId="0" fillId="0" borderId="23" xfId="0" applyNumberFormat="1" applyBorder="1" applyAlignment="1">
      <alignment horizontal="center" vertical="center"/>
    </xf>
    <xf numFmtId="164" fontId="0" fillId="0" borderId="24" xfId="0" applyNumberFormat="1" applyBorder="1" applyAlignment="1">
      <alignment horizontal="center" vertical="center"/>
    </xf>
    <xf numFmtId="164" fontId="0" fillId="0" borderId="25" xfId="0" applyNumberFormat="1" applyBorder="1" applyAlignment="1">
      <alignment horizontal="center" vertical="center"/>
    </xf>
    <xf numFmtId="2" fontId="0" fillId="0" borderId="4" xfId="0" applyNumberFormat="1" applyBorder="1" applyAlignment="1">
      <alignment horizontal="center" vertical="center"/>
    </xf>
    <xf numFmtId="2" fontId="0" fillId="0" borderId="26" xfId="0" applyNumberFormat="1" applyBorder="1" applyAlignment="1">
      <alignment horizontal="center" vertical="center"/>
    </xf>
    <xf numFmtId="2" fontId="0" fillId="0" borderId="27" xfId="0" applyNumberFormat="1" applyBorder="1" applyAlignment="1">
      <alignment horizontal="center" vertical="center"/>
    </xf>
    <xf numFmtId="0" fontId="10" fillId="5" borderId="0" xfId="5" applyFont="1" applyFill="1"/>
    <xf numFmtId="0" fontId="11" fillId="5" borderId="0" xfId="5" quotePrefix="1" applyFont="1" applyFill="1" applyAlignment="1">
      <alignment horizontal="center"/>
    </xf>
    <xf numFmtId="2" fontId="0" fillId="0" borderId="11"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0" fontId="5" fillId="5" borderId="0" xfId="5" applyFill="1"/>
    <xf numFmtId="0" fontId="12" fillId="5" borderId="0" xfId="5" quotePrefix="1" applyFont="1" applyFill="1" applyAlignment="1">
      <alignment horizontal="center"/>
    </xf>
    <xf numFmtId="2" fontId="0" fillId="0" borderId="15" xfId="0" applyNumberFormat="1" applyBorder="1" applyAlignment="1">
      <alignment horizontal="center" vertical="center"/>
    </xf>
    <xf numFmtId="2" fontId="0" fillId="0" borderId="33" xfId="0" applyNumberFormat="1" applyBorder="1" applyAlignment="1">
      <alignment horizontal="center" vertical="center"/>
    </xf>
    <xf numFmtId="2" fontId="0" fillId="0" borderId="34" xfId="0" applyNumberFormat="1" applyBorder="1" applyAlignment="1">
      <alignment horizontal="center" vertical="center"/>
    </xf>
    <xf numFmtId="0" fontId="6" fillId="5" borderId="0" xfId="5" applyFont="1" applyFill="1" applyAlignment="1">
      <alignment horizontal="center"/>
    </xf>
    <xf numFmtId="3" fontId="6" fillId="5" borderId="0" xfId="5" applyNumberFormat="1" applyFont="1" applyFill="1" applyAlignment="1">
      <alignment horizontal="center"/>
    </xf>
    <xf numFmtId="0" fontId="6" fillId="5" borderId="0" xfId="5" applyFont="1" applyFill="1"/>
    <xf numFmtId="3" fontId="6" fillId="5" borderId="36" xfId="5" quotePrefix="1" applyNumberFormat="1" applyFont="1" applyFill="1" applyBorder="1" applyAlignment="1">
      <alignment horizontal="left"/>
    </xf>
    <xf numFmtId="3" fontId="6" fillId="5" borderId="0" xfId="5" quotePrefix="1" applyNumberFormat="1" applyFont="1" applyFill="1" applyAlignment="1">
      <alignment horizontal="left"/>
    </xf>
    <xf numFmtId="3" fontId="6" fillId="5" borderId="30" xfId="5" applyNumberFormat="1" applyFont="1" applyFill="1" applyBorder="1"/>
    <xf numFmtId="3" fontId="6" fillId="5" borderId="0" xfId="5" quotePrefix="1" applyNumberFormat="1" applyFont="1" applyFill="1" applyAlignment="1">
      <alignment horizontal="center"/>
    </xf>
    <xf numFmtId="3" fontId="5" fillId="5" borderId="36" xfId="5" applyNumberFormat="1" applyFill="1" applyBorder="1"/>
    <xf numFmtId="3" fontId="5" fillId="5" borderId="0" xfId="5" applyNumberFormat="1" applyFill="1"/>
    <xf numFmtId="3" fontId="5" fillId="5" borderId="30" xfId="5" applyNumberFormat="1" applyFill="1" applyBorder="1"/>
    <xf numFmtId="3" fontId="6" fillId="5" borderId="36" xfId="5" applyNumberFormat="1" applyFont="1" applyFill="1" applyBorder="1"/>
    <xf numFmtId="0" fontId="5" fillId="5" borderId="30" xfId="5" applyFill="1" applyBorder="1"/>
    <xf numFmtId="2" fontId="0" fillId="0" borderId="23" xfId="0" applyNumberFormat="1" applyBorder="1" applyAlignment="1">
      <alignment horizontal="center" vertical="center"/>
    </xf>
    <xf numFmtId="2" fontId="0" fillId="0" borderId="37" xfId="0" applyNumberFormat="1" applyBorder="1" applyAlignment="1">
      <alignment horizontal="center" vertical="center"/>
    </xf>
    <xf numFmtId="2" fontId="0" fillId="0" borderId="38" xfId="0" applyNumberFormat="1" applyBorder="1" applyAlignment="1">
      <alignment horizontal="center" vertical="center"/>
    </xf>
    <xf numFmtId="3" fontId="9" fillId="5" borderId="36" xfId="5" applyNumberFormat="1" applyFont="1" applyFill="1" applyBorder="1" applyAlignment="1">
      <alignment horizontal="center"/>
    </xf>
    <xf numFmtId="3" fontId="9" fillId="5" borderId="0" xfId="5" applyNumberFormat="1" applyFont="1" applyFill="1" applyAlignment="1">
      <alignment horizontal="center"/>
    </xf>
    <xf numFmtId="164" fontId="9" fillId="5" borderId="30" xfId="2" applyNumberFormat="1" applyFont="1" applyFill="1" applyBorder="1" applyAlignment="1">
      <alignment horizontal="center"/>
    </xf>
    <xf numFmtId="3" fontId="5" fillId="5" borderId="36" xfId="5" applyNumberFormat="1" applyFill="1" applyBorder="1" applyAlignment="1">
      <alignment horizontal="center"/>
    </xf>
    <xf numFmtId="3" fontId="6" fillId="5" borderId="36" xfId="5" applyNumberFormat="1" applyFont="1" applyFill="1" applyBorder="1" applyAlignment="1">
      <alignment horizontal="center"/>
    </xf>
    <xf numFmtId="1" fontId="9" fillId="5" borderId="0" xfId="2" quotePrefix="1" applyNumberFormat="1" applyFont="1" applyFill="1" applyBorder="1" applyAlignment="1">
      <alignment horizontal="center"/>
    </xf>
    <xf numFmtId="165" fontId="9" fillId="5" borderId="0" xfId="1" quotePrefix="1" applyNumberFormat="1" applyFont="1" applyFill="1" applyBorder="1" applyAlignment="1">
      <alignment horizontal="center"/>
    </xf>
    <xf numFmtId="0" fontId="5" fillId="0" borderId="10" xfId="5" applyBorder="1"/>
    <xf numFmtId="4" fontId="0" fillId="0" borderId="40" xfId="0" applyNumberFormat="1" applyBorder="1" applyAlignment="1">
      <alignment horizontal="center" vertical="center"/>
    </xf>
    <xf numFmtId="4" fontId="0" fillId="0" borderId="12" xfId="0" applyNumberFormat="1" applyBorder="1" applyAlignment="1">
      <alignment horizontal="center" vertical="center"/>
    </xf>
    <xf numFmtId="4" fontId="0" fillId="0" borderId="13" xfId="0" applyNumberFormat="1" applyBorder="1" applyAlignment="1">
      <alignment horizontal="center" vertical="center"/>
    </xf>
    <xf numFmtId="0" fontId="6" fillId="5" borderId="41" xfId="5" applyFont="1" applyFill="1" applyBorder="1" applyAlignment="1">
      <alignment horizontal="center"/>
    </xf>
    <xf numFmtId="3" fontId="9" fillId="5" borderId="9" xfId="5" applyNumberFormat="1" applyFont="1" applyFill="1" applyBorder="1" applyAlignment="1">
      <alignment horizontal="center"/>
    </xf>
    <xf numFmtId="3" fontId="9" fillId="5" borderId="41" xfId="5" applyNumberFormat="1" applyFont="1" applyFill="1" applyBorder="1" applyAlignment="1">
      <alignment horizontal="center"/>
    </xf>
    <xf numFmtId="164" fontId="9" fillId="5" borderId="42" xfId="2" applyNumberFormat="1" applyFont="1" applyFill="1" applyBorder="1" applyAlignment="1">
      <alignment horizontal="center"/>
    </xf>
    <xf numFmtId="3" fontId="5" fillId="5" borderId="9" xfId="5" applyNumberFormat="1" applyFill="1" applyBorder="1" applyAlignment="1">
      <alignment horizontal="center"/>
    </xf>
    <xf numFmtId="3" fontId="6" fillId="5" borderId="9" xfId="5" applyNumberFormat="1" applyFont="1" applyFill="1" applyBorder="1" applyAlignment="1">
      <alignment horizontal="center"/>
    </xf>
    <xf numFmtId="3" fontId="6" fillId="5" borderId="41" xfId="5" applyNumberFormat="1" applyFont="1" applyFill="1" applyBorder="1" applyAlignment="1">
      <alignment horizontal="center"/>
    </xf>
    <xf numFmtId="1" fontId="9" fillId="5" borderId="41" xfId="2" quotePrefix="1" applyNumberFormat="1" applyFont="1" applyFill="1" applyBorder="1" applyAlignment="1">
      <alignment horizontal="center"/>
    </xf>
    <xf numFmtId="165" fontId="9" fillId="5" borderId="41" xfId="1" quotePrefix="1" applyNumberFormat="1" applyFont="1" applyFill="1" applyBorder="1" applyAlignment="1">
      <alignment horizontal="center"/>
    </xf>
    <xf numFmtId="0" fontId="5" fillId="0" borderId="14" xfId="5" applyBorder="1"/>
    <xf numFmtId="4" fontId="0" fillId="0" borderId="44" xfId="0" applyNumberFormat="1" applyBorder="1" applyAlignment="1">
      <alignment horizontal="center" vertical="center"/>
    </xf>
    <xf numFmtId="4" fontId="0" fillId="0" borderId="16" xfId="0" applyNumberFormat="1" applyBorder="1" applyAlignment="1">
      <alignment horizontal="center" vertical="center"/>
    </xf>
    <xf numFmtId="4" fontId="0" fillId="0" borderId="17" xfId="0" applyNumberFormat="1" applyBorder="1" applyAlignment="1">
      <alignment horizontal="center" vertical="center"/>
    </xf>
    <xf numFmtId="0" fontId="13" fillId="0" borderId="0" xfId="0" applyFont="1" applyAlignment="1">
      <alignment horizontal="left"/>
    </xf>
    <xf numFmtId="0" fontId="3" fillId="0" borderId="0" xfId="0" applyFont="1"/>
    <xf numFmtId="0" fontId="5" fillId="0" borderId="19" xfId="5" applyBorder="1"/>
    <xf numFmtId="4" fontId="0" fillId="0" borderId="46" xfId="0" applyNumberFormat="1" applyBorder="1" applyAlignment="1">
      <alignment horizontal="center" vertical="center"/>
    </xf>
    <xf numFmtId="4" fontId="0" fillId="0" borderId="24" xfId="0" applyNumberFormat="1" applyBorder="1" applyAlignment="1">
      <alignment horizontal="center" vertical="center"/>
    </xf>
    <xf numFmtId="4" fontId="0" fillId="0" borderId="25" xfId="0" applyNumberFormat="1" applyBorder="1" applyAlignment="1">
      <alignment horizontal="center" vertical="center"/>
    </xf>
    <xf numFmtId="3" fontId="9" fillId="5" borderId="28" xfId="5" applyNumberFormat="1" applyFont="1" applyFill="1" applyBorder="1" applyAlignment="1">
      <alignment horizontal="center"/>
    </xf>
    <xf numFmtId="3" fontId="9" fillId="5" borderId="29" xfId="5" applyNumberFormat="1" applyFont="1" applyFill="1" applyBorder="1" applyAlignment="1">
      <alignment horizontal="center"/>
    </xf>
    <xf numFmtId="164" fontId="9" fillId="5" borderId="47" xfId="2" applyNumberFormat="1" applyFont="1" applyFill="1" applyBorder="1" applyAlignment="1">
      <alignment horizontal="center"/>
    </xf>
    <xf numFmtId="3" fontId="5" fillId="5" borderId="28" xfId="5" applyNumberFormat="1" applyFill="1" applyBorder="1" applyAlignment="1">
      <alignment horizontal="center"/>
    </xf>
    <xf numFmtId="3" fontId="6" fillId="5" borderId="28" xfId="5" applyNumberFormat="1" applyFont="1" applyFill="1" applyBorder="1" applyAlignment="1">
      <alignment horizontal="center"/>
    </xf>
    <xf numFmtId="3" fontId="6" fillId="5" borderId="29" xfId="5" applyNumberFormat="1" applyFont="1"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4" fillId="0" borderId="48" xfId="0" applyFont="1" applyBorder="1" applyAlignment="1">
      <alignment horizontal="left" vertical="center"/>
    </xf>
    <xf numFmtId="0" fontId="2" fillId="0" borderId="0" xfId="0" applyFont="1"/>
    <xf numFmtId="3" fontId="2" fillId="0" borderId="0" xfId="0" applyNumberFormat="1" applyFont="1"/>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3" fontId="15" fillId="6" borderId="0" xfId="0" applyNumberFormat="1" applyFont="1" applyFill="1"/>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6"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3" fontId="17" fillId="0" borderId="0" xfId="0" applyNumberFormat="1" applyFont="1" applyAlignment="1">
      <alignment horizontal="center" vertical="center"/>
    </xf>
    <xf numFmtId="3" fontId="3" fillId="0" borderId="49" xfId="0" applyNumberFormat="1" applyFont="1" applyBorder="1" applyAlignment="1">
      <alignment horizontal="center" vertical="center"/>
    </xf>
    <xf numFmtId="3" fontId="3" fillId="0" borderId="50" xfId="0" applyNumberFormat="1" applyFont="1" applyBorder="1" applyAlignment="1">
      <alignment horizontal="center" vertical="center"/>
    </xf>
    <xf numFmtId="3" fontId="3" fillId="0" borderId="51" xfId="0" applyNumberFormat="1" applyFont="1" applyBorder="1" applyAlignment="1">
      <alignment horizontal="center" vertical="center"/>
    </xf>
    <xf numFmtId="3" fontId="3" fillId="0" borderId="4"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27" xfId="0" applyNumberFormat="1" applyFont="1" applyBorder="1" applyAlignment="1">
      <alignment horizontal="center" vertical="center"/>
    </xf>
    <xf numFmtId="166" fontId="0" fillId="0" borderId="0" xfId="0" applyNumberFormat="1"/>
    <xf numFmtId="0" fontId="6" fillId="0" borderId="6" xfId="5" applyFont="1" applyBorder="1" applyAlignment="1">
      <alignment horizontal="center"/>
    </xf>
    <xf numFmtId="0" fontId="6" fillId="0" borderId="8" xfId="5" applyFont="1" applyBorder="1" applyAlignment="1">
      <alignment horizontal="center"/>
    </xf>
    <xf numFmtId="167" fontId="0" fillId="6" borderId="11" xfId="0" applyNumberFormat="1" applyFill="1" applyBorder="1" applyAlignment="1">
      <alignment horizontal="center" vertical="center"/>
    </xf>
    <xf numFmtId="167" fontId="0" fillId="6" borderId="12" xfId="0" applyNumberFormat="1" applyFill="1" applyBorder="1" applyAlignment="1">
      <alignment horizontal="center" vertical="center"/>
    </xf>
    <xf numFmtId="3" fontId="5" fillId="6" borderId="13" xfId="5" applyNumberFormat="1" applyFill="1" applyBorder="1" applyAlignment="1">
      <alignment horizontal="center"/>
    </xf>
    <xf numFmtId="167" fontId="0" fillId="6" borderId="15" xfId="0" applyNumberFormat="1" applyFill="1" applyBorder="1" applyAlignment="1">
      <alignment horizontal="center" vertical="center"/>
    </xf>
    <xf numFmtId="167" fontId="0" fillId="6" borderId="16" xfId="0" applyNumberFormat="1" applyFill="1" applyBorder="1" applyAlignment="1">
      <alignment horizontal="center" vertical="center"/>
    </xf>
    <xf numFmtId="3" fontId="5" fillId="6" borderId="17" xfId="5" applyNumberFormat="1" applyFill="1" applyBorder="1" applyAlignment="1">
      <alignment horizontal="center"/>
    </xf>
    <xf numFmtId="167" fontId="0" fillId="6" borderId="23" xfId="0" applyNumberFormat="1" applyFill="1" applyBorder="1" applyAlignment="1">
      <alignment horizontal="center" vertical="center"/>
    </xf>
    <xf numFmtId="167" fontId="0" fillId="6" borderId="24" xfId="0" applyNumberFormat="1" applyFill="1" applyBorder="1" applyAlignment="1">
      <alignment horizontal="center" vertical="center"/>
    </xf>
    <xf numFmtId="3" fontId="5" fillId="6" borderId="25" xfId="5" applyNumberFormat="1" applyFill="1" applyBorder="1" applyAlignment="1">
      <alignment horizontal="center"/>
    </xf>
    <xf numFmtId="3" fontId="3" fillId="0" borderId="49" xfId="0" applyNumberFormat="1" applyFont="1" applyBorder="1" applyAlignment="1">
      <alignment horizontal="center"/>
    </xf>
    <xf numFmtId="3" fontId="3" fillId="0" borderId="50" xfId="0" applyNumberFormat="1" applyFont="1" applyBorder="1" applyAlignment="1">
      <alignment horizontal="center"/>
    </xf>
    <xf numFmtId="3" fontId="3" fillId="0" borderId="51" xfId="0" applyNumberFormat="1" applyFont="1" applyBorder="1" applyAlignment="1">
      <alignment horizontal="center"/>
    </xf>
    <xf numFmtId="3" fontId="3" fillId="0" borderId="4" xfId="0" applyNumberFormat="1" applyFont="1" applyBorder="1" applyAlignment="1">
      <alignment horizontal="center"/>
    </xf>
    <xf numFmtId="3" fontId="3" fillId="0" borderId="26" xfId="0" applyNumberFormat="1" applyFont="1" applyBorder="1" applyAlignment="1">
      <alignment horizontal="center"/>
    </xf>
    <xf numFmtId="3" fontId="3" fillId="0" borderId="27" xfId="0" applyNumberFormat="1" applyFont="1" applyBorder="1" applyAlignment="1">
      <alignment horizontal="center"/>
    </xf>
    <xf numFmtId="0" fontId="3" fillId="0" borderId="9" xfId="0" applyFont="1" applyBorder="1" applyAlignment="1">
      <alignment horizontal="center" vertical="center"/>
    </xf>
    <xf numFmtId="3" fontId="0" fillId="0" borderId="54" xfId="0" applyNumberFormat="1" applyBorder="1" applyAlignment="1">
      <alignment horizontal="center" vertical="center"/>
    </xf>
    <xf numFmtId="3" fontId="0" fillId="0" borderId="33" xfId="0" applyNumberFormat="1" applyBorder="1" applyAlignment="1">
      <alignment horizontal="center" vertical="center"/>
    </xf>
    <xf numFmtId="3" fontId="0" fillId="0" borderId="34" xfId="0" applyNumberFormat="1" applyBorder="1" applyAlignment="1">
      <alignment horizontal="center" vertical="center"/>
    </xf>
    <xf numFmtId="3" fontId="0" fillId="0" borderId="15" xfId="0" applyNumberFormat="1" applyBorder="1" applyAlignment="1">
      <alignment horizontal="center" vertical="center"/>
    </xf>
    <xf numFmtId="3" fontId="0" fillId="0" borderId="16" xfId="0" applyNumberFormat="1" applyBorder="1" applyAlignment="1">
      <alignment horizontal="center" vertical="center"/>
    </xf>
    <xf numFmtId="3" fontId="0" fillId="0" borderId="17" xfId="0" applyNumberFormat="1" applyBorder="1" applyAlignment="1">
      <alignment horizontal="center" vertical="center"/>
    </xf>
    <xf numFmtId="3" fontId="0" fillId="0" borderId="20" xfId="0" applyNumberFormat="1" applyBorder="1" applyAlignment="1">
      <alignment horizontal="center" vertical="center"/>
    </xf>
    <xf numFmtId="3" fontId="0" fillId="0" borderId="21" xfId="0" applyNumberFormat="1" applyBorder="1" applyAlignment="1">
      <alignment horizontal="center" vertical="center"/>
    </xf>
    <xf numFmtId="3" fontId="0" fillId="0" borderId="22" xfId="0" applyNumberFormat="1" applyBorder="1" applyAlignment="1">
      <alignment horizontal="center" vertical="center"/>
    </xf>
    <xf numFmtId="3" fontId="0" fillId="0" borderId="27" xfId="0" applyNumberFormat="1" applyBorder="1" applyAlignment="1">
      <alignment horizontal="center" vertical="center"/>
    </xf>
    <xf numFmtId="0" fontId="0" fillId="0" borderId="0" xfId="0" applyAlignment="1">
      <alignment wrapText="1"/>
    </xf>
    <xf numFmtId="0" fontId="0" fillId="7" borderId="4"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27" xfId="0"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5"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4" fontId="0" fillId="0" borderId="12" xfId="0" applyNumberFormat="1" applyBorder="1" applyAlignment="1">
      <alignment horizontal="center" vertical="center" wrapText="1"/>
    </xf>
    <xf numFmtId="4" fontId="0" fillId="0" borderId="13" xfId="0" applyNumberFormat="1" applyBorder="1" applyAlignment="1">
      <alignment horizontal="center" vertical="center" wrapText="1"/>
    </xf>
    <xf numFmtId="2" fontId="0" fillId="0" borderId="23" xfId="0" applyNumberFormat="1" applyBorder="1" applyAlignment="1">
      <alignment horizontal="center" vertical="center" wrapText="1"/>
    </xf>
    <xf numFmtId="2" fontId="0" fillId="0" borderId="24" xfId="0" applyNumberFormat="1" applyBorder="1" applyAlignment="1">
      <alignment horizontal="center" vertical="center" wrapText="1"/>
    </xf>
    <xf numFmtId="2" fontId="15" fillId="0" borderId="24" xfId="0" applyNumberFormat="1" applyFont="1" applyBorder="1" applyAlignment="1">
      <alignment horizontal="center" vertical="center" wrapText="1"/>
    </xf>
    <xf numFmtId="2" fontId="2" fillId="0" borderId="24" xfId="0" applyNumberFormat="1" applyFont="1" applyBorder="1" applyAlignment="1">
      <alignment horizontal="center" vertical="center" wrapText="1"/>
    </xf>
    <xf numFmtId="2" fontId="2" fillId="0" borderId="25" xfId="0" applyNumberFormat="1" applyFont="1" applyBorder="1" applyAlignment="1">
      <alignment horizontal="center" vertical="center" wrapText="1"/>
    </xf>
    <xf numFmtId="0" fontId="0" fillId="0" borderId="15" xfId="0" applyBorder="1" applyAlignment="1">
      <alignment horizontal="center" vertical="center" wrapText="1"/>
    </xf>
    <xf numFmtId="4" fontId="0" fillId="0" borderId="16" xfId="0" applyNumberFormat="1" applyBorder="1" applyAlignment="1">
      <alignment horizontal="center" vertical="center" wrapText="1"/>
    </xf>
    <xf numFmtId="4" fontId="0" fillId="0" borderId="17" xfId="0" applyNumberFormat="1" applyBorder="1" applyAlignment="1">
      <alignment horizontal="center" vertical="center" wrapText="1"/>
    </xf>
    <xf numFmtId="0" fontId="0" fillId="0" borderId="0" xfId="0" applyAlignment="1">
      <alignment vertical="center" wrapText="1"/>
    </xf>
    <xf numFmtId="0" fontId="15" fillId="0" borderId="15" xfId="0" applyFont="1" applyBorder="1" applyAlignment="1">
      <alignment horizontal="center" vertical="center" wrapText="1"/>
    </xf>
    <xf numFmtId="4" fontId="15" fillId="0" borderId="16" xfId="0" applyNumberFormat="1" applyFont="1" applyBorder="1" applyAlignment="1">
      <alignment horizontal="center" vertical="center" wrapText="1"/>
    </xf>
    <xf numFmtId="4" fontId="15" fillId="0" borderId="17" xfId="0" applyNumberFormat="1" applyFont="1" applyBorder="1" applyAlignment="1">
      <alignment horizontal="center" vertical="center" wrapText="1"/>
    </xf>
    <xf numFmtId="0" fontId="2" fillId="0" borderId="15" xfId="0" applyFont="1" applyBorder="1" applyAlignment="1">
      <alignment horizontal="center" vertical="center" wrapText="1"/>
    </xf>
    <xf numFmtId="4" fontId="2" fillId="0" borderId="16"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0" fontId="2" fillId="0" borderId="23" xfId="0" applyFont="1" applyBorder="1" applyAlignment="1">
      <alignment horizontal="center" vertical="center" wrapText="1"/>
    </xf>
    <xf numFmtId="4" fontId="2" fillId="0" borderId="24" xfId="0" applyNumberFormat="1" applyFont="1" applyBorder="1" applyAlignment="1">
      <alignment horizontal="center" vertical="center" wrapText="1"/>
    </xf>
    <xf numFmtId="4" fontId="2" fillId="0" borderId="25" xfId="0" applyNumberFormat="1" applyFont="1" applyBorder="1" applyAlignment="1">
      <alignment horizontal="center" vertical="center" wrapText="1"/>
    </xf>
    <xf numFmtId="0" fontId="0" fillId="8" borderId="4" xfId="0" applyFill="1" applyBorder="1" applyAlignment="1">
      <alignment horizontal="center" vertical="center" wrapText="1"/>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xf>
    <xf numFmtId="0" fontId="15" fillId="0" borderId="11" xfId="0" applyFont="1" applyBorder="1" applyAlignment="1">
      <alignment horizontal="center" vertical="center" wrapText="1"/>
    </xf>
    <xf numFmtId="4" fontId="15" fillId="0" borderId="12" xfId="0" applyNumberFormat="1" applyFont="1" applyBorder="1" applyAlignment="1">
      <alignment horizontal="center" vertical="center" wrapText="1"/>
    </xf>
    <xf numFmtId="4" fontId="15" fillId="0" borderId="13" xfId="0" applyNumberFormat="1" applyFont="1" applyBorder="1" applyAlignment="1">
      <alignment horizontal="center" vertical="center" wrapText="1"/>
    </xf>
    <xf numFmtId="2" fontId="19" fillId="0" borderId="24" xfId="0" applyNumberFormat="1" applyFont="1" applyBorder="1" applyAlignment="1">
      <alignment horizontal="center" vertical="center" wrapText="1"/>
    </xf>
    <xf numFmtId="4" fontId="19" fillId="0" borderId="25" xfId="0" applyNumberFormat="1" applyFont="1" applyBorder="1" applyAlignment="1">
      <alignment horizontal="center" vertical="center"/>
    </xf>
    <xf numFmtId="0" fontId="0" fillId="0" borderId="0" xfId="0" applyAlignment="1">
      <alignment horizontal="left"/>
    </xf>
    <xf numFmtId="0" fontId="19" fillId="0" borderId="15" xfId="0" applyFont="1" applyBorder="1" applyAlignment="1">
      <alignment horizontal="center" vertical="center" wrapText="1"/>
    </xf>
    <xf numFmtId="4" fontId="19" fillId="0" borderId="16" xfId="0" applyNumberFormat="1" applyFont="1" applyBorder="1" applyAlignment="1">
      <alignment horizontal="center" vertical="center" wrapText="1"/>
    </xf>
    <xf numFmtId="4" fontId="19" fillId="0" borderId="17" xfId="0" applyNumberFormat="1" applyFont="1" applyBorder="1" applyAlignment="1">
      <alignment horizontal="center" vertical="center" wrapText="1"/>
    </xf>
    <xf numFmtId="0" fontId="19" fillId="0" borderId="23" xfId="0" applyFont="1" applyBorder="1" applyAlignment="1">
      <alignment horizontal="center" vertical="center" wrapText="1"/>
    </xf>
    <xf numFmtId="4" fontId="19" fillId="0" borderId="24" xfId="0" applyNumberFormat="1" applyFont="1" applyBorder="1" applyAlignment="1">
      <alignment horizontal="center" vertical="center" wrapText="1"/>
    </xf>
    <xf numFmtId="4" fontId="19" fillId="0" borderId="25"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6" fillId="7" borderId="4" xfId="5" applyFont="1" applyFill="1" applyBorder="1" applyAlignment="1">
      <alignment horizontal="center" vertical="center" wrapText="1"/>
    </xf>
    <xf numFmtId="0" fontId="6" fillId="7" borderId="26" xfId="5" applyFont="1" applyFill="1" applyBorder="1" applyAlignment="1">
      <alignment horizontal="center" vertical="center" wrapText="1"/>
    </xf>
    <xf numFmtId="0" fontId="6" fillId="7" borderId="5" xfId="5" applyFont="1" applyFill="1" applyBorder="1" applyAlignment="1">
      <alignment horizontal="center" vertical="center" wrapText="1"/>
    </xf>
    <xf numFmtId="0" fontId="20" fillId="7" borderId="55" xfId="0" applyFont="1" applyFill="1" applyBorder="1" applyAlignment="1">
      <alignment horizontal="center" vertical="center" wrapText="1"/>
    </xf>
    <xf numFmtId="0" fontId="21" fillId="9" borderId="11" xfId="5" applyFont="1" applyFill="1" applyBorder="1" applyAlignment="1">
      <alignment horizontal="center" vertical="center" wrapText="1"/>
    </xf>
    <xf numFmtId="4" fontId="2" fillId="0" borderId="12" xfId="0" applyNumberFormat="1" applyFont="1" applyBorder="1" applyAlignment="1">
      <alignment horizontal="center" vertical="center" wrapText="1"/>
    </xf>
    <xf numFmtId="0" fontId="22" fillId="0" borderId="13" xfId="0" applyFont="1" applyBorder="1" applyAlignment="1">
      <alignment horizontal="center" vertical="center" wrapText="1"/>
    </xf>
    <xf numFmtId="0" fontId="21" fillId="9" borderId="15" xfId="5" applyFont="1" applyFill="1" applyBorder="1" applyAlignment="1">
      <alignment horizontal="center" vertical="center" wrapText="1"/>
    </xf>
    <xf numFmtId="4" fontId="5" fillId="0" borderId="16" xfId="6" applyNumberFormat="1" applyBorder="1" applyAlignment="1">
      <alignment horizontal="center" vertical="center" wrapText="1"/>
    </xf>
    <xf numFmtId="4" fontId="15" fillId="0" borderId="16" xfId="0" applyNumberFormat="1" applyFont="1" applyBorder="1" applyAlignment="1">
      <alignment horizontal="center" vertical="center"/>
    </xf>
    <xf numFmtId="4" fontId="2" fillId="0" borderId="16" xfId="0" applyNumberFormat="1" applyFont="1" applyBorder="1" applyAlignment="1">
      <alignment horizontal="center" vertical="center"/>
    </xf>
    <xf numFmtId="0" fontId="22" fillId="0" borderId="17" xfId="0" applyFont="1" applyBorder="1" applyAlignment="1">
      <alignment horizontal="center" vertical="center" wrapText="1"/>
    </xf>
    <xf numFmtId="4" fontId="8" fillId="0" borderId="16" xfId="7" applyNumberFormat="1" applyFont="1" applyBorder="1" applyAlignment="1">
      <alignment horizontal="center" vertical="center" wrapText="1"/>
    </xf>
    <xf numFmtId="0" fontId="22" fillId="0" borderId="22" xfId="0" applyFont="1" applyBorder="1" applyAlignment="1">
      <alignment horizontal="center" vertical="center" wrapText="1"/>
    </xf>
    <xf numFmtId="4" fontId="0" fillId="0" borderId="0" xfId="0" applyNumberFormat="1" applyAlignment="1">
      <alignment horizontal="center" vertical="center" wrapText="1"/>
    </xf>
    <xf numFmtId="0" fontId="6" fillId="8" borderId="4" xfId="5" applyFont="1" applyFill="1" applyBorder="1" applyAlignment="1">
      <alignment horizontal="center" vertical="center" wrapText="1"/>
    </xf>
    <xf numFmtId="0" fontId="6" fillId="8" borderId="26" xfId="5" applyFont="1" applyFill="1" applyBorder="1" applyAlignment="1">
      <alignment horizontal="center" vertical="center" wrapText="1"/>
    </xf>
    <xf numFmtId="0" fontId="6" fillId="8" borderId="5" xfId="5" applyFont="1" applyFill="1" applyBorder="1" applyAlignment="1">
      <alignment horizontal="center" vertical="center" wrapText="1"/>
    </xf>
    <xf numFmtId="0" fontId="20" fillId="8" borderId="55" xfId="0" applyFont="1" applyFill="1" applyBorder="1" applyAlignment="1">
      <alignment horizontal="center" vertical="center" wrapText="1"/>
    </xf>
    <xf numFmtId="0" fontId="21" fillId="9" borderId="54" xfId="5" applyFont="1" applyFill="1" applyBorder="1" applyAlignment="1">
      <alignment horizontal="center" vertical="center" wrapText="1"/>
    </xf>
    <xf numFmtId="4" fontId="0" fillId="0" borderId="33" xfId="0" applyNumberFormat="1" applyBorder="1" applyAlignment="1">
      <alignment horizontal="center" vertical="center"/>
    </xf>
    <xf numFmtId="4" fontId="2" fillId="0" borderId="33" xfId="0" applyNumberFormat="1" applyFont="1" applyBorder="1" applyAlignment="1">
      <alignment horizontal="center" vertical="center" wrapText="1"/>
    </xf>
    <xf numFmtId="0" fontId="3" fillId="10" borderId="0" xfId="0" applyFont="1" applyFill="1" applyAlignment="1">
      <alignment horizontal="right"/>
    </xf>
    <xf numFmtId="0" fontId="22" fillId="0" borderId="0" xfId="0" applyFont="1"/>
    <xf numFmtId="0" fontId="23" fillId="0" borderId="0" xfId="0" applyFont="1"/>
    <xf numFmtId="0" fontId="3" fillId="11" borderId="0" xfId="0" applyFont="1" applyFill="1" applyAlignment="1">
      <alignment horizontal="right"/>
    </xf>
    <xf numFmtId="0" fontId="0" fillId="11" borderId="0" xfId="0" applyFill="1"/>
    <xf numFmtId="0" fontId="23" fillId="11" borderId="55" xfId="0" applyFont="1" applyFill="1" applyBorder="1" applyAlignment="1">
      <alignment horizontal="left" vertical="center"/>
    </xf>
    <xf numFmtId="0" fontId="3" fillId="0" borderId="0" xfId="0" applyFont="1" applyAlignment="1">
      <alignment horizontal="right"/>
    </xf>
    <xf numFmtId="166" fontId="25" fillId="4" borderId="0" xfId="0" applyNumberFormat="1" applyFont="1" applyFill="1" applyAlignment="1">
      <alignment horizontal="left" vertical="center"/>
    </xf>
    <xf numFmtId="0" fontId="3" fillId="11" borderId="23" xfId="4" applyFont="1" applyFill="1" applyBorder="1" applyAlignment="1">
      <alignment horizontal="center" vertical="center"/>
    </xf>
    <xf numFmtId="0" fontId="3" fillId="11" borderId="24" xfId="4" applyFont="1" applyFill="1" applyBorder="1" applyAlignment="1">
      <alignment horizontal="center" vertical="center"/>
    </xf>
    <xf numFmtId="0" fontId="3" fillId="0" borderId="58" xfId="0" applyFont="1" applyBorder="1" applyAlignment="1">
      <alignment horizontal="center"/>
    </xf>
    <xf numFmtId="10" fontId="1" fillId="11" borderId="12" xfId="2" applyNumberFormat="1" applyFill="1" applyBorder="1" applyAlignment="1">
      <alignment horizontal="center" vertical="center"/>
    </xf>
    <xf numFmtId="10" fontId="1" fillId="11" borderId="13" xfId="2" applyNumberFormat="1" applyFill="1" applyBorder="1" applyAlignment="1">
      <alignment horizontal="center" vertical="center"/>
    </xf>
    <xf numFmtId="169" fontId="0" fillId="0" borderId="0" xfId="0" applyNumberFormat="1"/>
    <xf numFmtId="0" fontId="3" fillId="0" borderId="59" xfId="0" applyFont="1" applyBorder="1" applyAlignment="1">
      <alignment horizontal="center"/>
    </xf>
    <xf numFmtId="10" fontId="1" fillId="11" borderId="16" xfId="2" applyNumberFormat="1" applyFill="1" applyBorder="1" applyAlignment="1">
      <alignment horizontal="center" vertical="center"/>
    </xf>
    <xf numFmtId="10" fontId="0" fillId="11" borderId="16" xfId="2" applyNumberFormat="1" applyFont="1" applyFill="1" applyBorder="1" applyAlignment="1">
      <alignment horizontal="center" vertical="center"/>
    </xf>
    <xf numFmtId="10" fontId="1" fillId="11" borderId="17" xfId="2" applyNumberFormat="1" applyFill="1" applyBorder="1" applyAlignment="1">
      <alignment horizontal="center" vertical="center"/>
    </xf>
    <xf numFmtId="166" fontId="0" fillId="0" borderId="0" xfId="0" applyNumberFormat="1" applyAlignment="1">
      <alignment horizontal="left" vertical="center"/>
    </xf>
    <xf numFmtId="0" fontId="3" fillId="0" borderId="60" xfId="0" applyFont="1" applyBorder="1" applyAlignment="1">
      <alignment horizontal="center"/>
    </xf>
    <xf numFmtId="10" fontId="1" fillId="11" borderId="24" xfId="2" applyNumberFormat="1" applyFill="1" applyBorder="1" applyAlignment="1">
      <alignment horizontal="center" vertical="center"/>
    </xf>
    <xf numFmtId="10" fontId="1" fillId="11" borderId="25" xfId="2" applyNumberFormat="1" applyFill="1" applyBorder="1" applyAlignment="1">
      <alignment horizontal="center" vertical="center"/>
    </xf>
    <xf numFmtId="10" fontId="0" fillId="0" borderId="0" xfId="0" applyNumberFormat="1"/>
    <xf numFmtId="2" fontId="0" fillId="0" borderId="0" xfId="0" applyNumberFormat="1" applyAlignment="1">
      <alignment horizontal="center"/>
    </xf>
    <xf numFmtId="170" fontId="0" fillId="0" borderId="0" xfId="0" applyNumberFormat="1"/>
    <xf numFmtId="0" fontId="5" fillId="0" borderId="0" xfId="0" applyFont="1" applyAlignment="1">
      <alignment horizontal="left"/>
    </xf>
    <xf numFmtId="0" fontId="5" fillId="0" borderId="0" xfId="0" applyFont="1" applyAlignment="1">
      <alignment horizontal="left"/>
    </xf>
    <xf numFmtId="0" fontId="5" fillId="0" borderId="0" xfId="0" applyFont="1" applyAlignment="1">
      <alignment horizontal="left"/>
    </xf>
    <xf numFmtId="0" fontId="5" fillId="0" borderId="0" xfId="0" applyFont="1" applyAlignment="1">
      <alignment horizontal="left"/>
    </xf>
    <xf numFmtId="0" fontId="3" fillId="4" borderId="31" xfId="0" applyFont="1" applyFill="1" applyBorder="1" applyAlignment="1">
      <alignment horizontal="center" vertical="top"/>
    </xf>
    <xf numFmtId="0" fontId="3" fillId="4" borderId="32" xfId="0" applyFont="1" applyFill="1" applyBorder="1" applyAlignment="1">
      <alignment horizontal="center" vertical="top"/>
    </xf>
    <xf numFmtId="0" fontId="3" fillId="4" borderId="35" xfId="0" applyFont="1" applyFill="1" applyBorder="1" applyAlignment="1">
      <alignment horizontal="center" vertical="top"/>
    </xf>
    <xf numFmtId="0" fontId="6" fillId="0" borderId="4" xfId="5" applyFont="1" applyBorder="1" applyAlignment="1">
      <alignment horizontal="center"/>
    </xf>
    <xf numFmtId="0" fontId="6" fillId="0" borderId="27" xfId="5"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0" fillId="0" borderId="16" xfId="0" applyBorder="1" applyAlignment="1">
      <alignment horizontal="right" vertical="center"/>
    </xf>
    <xf numFmtId="0" fontId="3" fillId="4" borderId="31" xfId="0" applyFont="1" applyFill="1" applyBorder="1" applyAlignment="1">
      <alignment horizontal="right" vertical="top"/>
    </xf>
    <xf numFmtId="0" fontId="3" fillId="4" borderId="32" xfId="0" applyFont="1" applyFill="1" applyBorder="1" applyAlignment="1">
      <alignment horizontal="right" vertical="top"/>
    </xf>
    <xf numFmtId="0" fontId="3" fillId="4" borderId="32" xfId="0" applyFont="1" applyFill="1" applyBorder="1" applyAlignment="1">
      <alignment horizontal="left" vertical="top"/>
    </xf>
    <xf numFmtId="0" fontId="3" fillId="4" borderId="35" xfId="0" applyFont="1" applyFill="1" applyBorder="1" applyAlignment="1">
      <alignment horizontal="left" vertical="top"/>
    </xf>
    <xf numFmtId="0" fontId="6" fillId="0" borderId="52" xfId="5" applyFont="1" applyBorder="1" applyAlignment="1">
      <alignment horizontal="center"/>
    </xf>
    <xf numFmtId="0" fontId="6" fillId="0" borderId="53" xfId="5" applyFont="1" applyBorder="1" applyAlignment="1">
      <alignment horizontal="center"/>
    </xf>
    <xf numFmtId="0" fontId="12" fillId="5" borderId="29" xfId="5" quotePrefix="1" applyFont="1" applyFill="1" applyBorder="1" applyAlignment="1">
      <alignment horizontal="center"/>
    </xf>
    <xf numFmtId="3" fontId="6" fillId="5" borderId="31" xfId="5" applyNumberFormat="1" applyFont="1" applyFill="1" applyBorder="1" applyAlignment="1">
      <alignment horizontal="center"/>
    </xf>
    <xf numFmtId="3" fontId="6" fillId="5" borderId="32" xfId="5" applyNumberFormat="1" applyFont="1" applyFill="1" applyBorder="1" applyAlignment="1">
      <alignment horizontal="center"/>
    </xf>
    <xf numFmtId="3" fontId="6" fillId="5" borderId="35" xfId="5" applyNumberFormat="1" applyFont="1" applyFill="1" applyBorder="1" applyAlignment="1">
      <alignment horizontal="center"/>
    </xf>
    <xf numFmtId="0" fontId="3" fillId="4" borderId="1" xfId="0" applyFont="1" applyFill="1" applyBorder="1" applyAlignment="1">
      <alignment horizontal="center" vertical="top"/>
    </xf>
    <xf numFmtId="0" fontId="3" fillId="4" borderId="2" xfId="0" applyFont="1" applyFill="1" applyBorder="1" applyAlignment="1">
      <alignment horizontal="center" vertical="top"/>
    </xf>
    <xf numFmtId="0" fontId="3" fillId="4" borderId="0" xfId="0" applyFont="1" applyFill="1" applyAlignment="1">
      <alignment horizontal="center" vertical="top"/>
    </xf>
    <xf numFmtId="0" fontId="3" fillId="4" borderId="30" xfId="0" applyFont="1" applyFill="1" applyBorder="1" applyAlignment="1">
      <alignment horizontal="center" vertical="top"/>
    </xf>
    <xf numFmtId="0" fontId="3" fillId="4" borderId="28" xfId="0" applyFont="1" applyFill="1" applyBorder="1" applyAlignment="1">
      <alignment horizontal="center" vertical="top"/>
    </xf>
    <xf numFmtId="0" fontId="3" fillId="4" borderId="29" xfId="0" applyFont="1" applyFill="1"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3" fillId="4" borderId="0" xfId="0" applyFont="1" applyFill="1" applyAlignment="1">
      <alignment horizontal="right" vertical="top"/>
    </xf>
    <xf numFmtId="0" fontId="3" fillId="4" borderId="0" xfId="0" applyFont="1" applyFill="1" applyAlignment="1">
      <alignment horizontal="left" vertical="top"/>
    </xf>
    <xf numFmtId="0" fontId="3" fillId="4" borderId="30" xfId="0" applyFont="1" applyFill="1" applyBorder="1" applyAlignment="1">
      <alignment horizontal="left" vertical="top"/>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4" xfId="0" applyFont="1" applyBorder="1" applyAlignment="1">
      <alignment horizontal="right"/>
    </xf>
    <xf numFmtId="0" fontId="3" fillId="0" borderId="5" xfId="0" applyFont="1" applyBorder="1" applyAlignment="1">
      <alignment horizontal="right"/>
    </xf>
    <xf numFmtId="0" fontId="3" fillId="4" borderId="28" xfId="0" applyFont="1" applyFill="1" applyBorder="1" applyAlignment="1">
      <alignment horizontal="center"/>
    </xf>
    <xf numFmtId="0" fontId="3" fillId="4" borderId="29" xfId="0" applyFont="1" applyFill="1" applyBorder="1" applyAlignment="1">
      <alignment horizontal="center"/>
    </xf>
    <xf numFmtId="0" fontId="3" fillId="4" borderId="0" xfId="0" applyFont="1" applyFill="1" applyAlignment="1">
      <alignment horizontal="center"/>
    </xf>
    <xf numFmtId="0" fontId="3" fillId="4" borderId="30" xfId="0" applyFont="1" applyFill="1" applyBorder="1" applyAlignment="1">
      <alignment horizontal="center"/>
    </xf>
    <xf numFmtId="0" fontId="11" fillId="5" borderId="0" xfId="5" quotePrefix="1" applyFont="1" applyFill="1" applyAlignment="1">
      <alignment horizontal="center"/>
    </xf>
    <xf numFmtId="0" fontId="18" fillId="7" borderId="31" xfId="0" applyFont="1" applyFill="1" applyBorder="1" applyAlignment="1">
      <alignment horizontal="center" wrapText="1"/>
    </xf>
    <xf numFmtId="0" fontId="18" fillId="7" borderId="32" xfId="0" applyFont="1" applyFill="1" applyBorder="1" applyAlignment="1">
      <alignment horizontal="center" wrapText="1"/>
    </xf>
    <xf numFmtId="0" fontId="18" fillId="7" borderId="35" xfId="0" applyFont="1" applyFill="1" applyBorder="1" applyAlignment="1">
      <alignment horizont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18" fillId="8" borderId="31" xfId="0" applyFont="1" applyFill="1" applyBorder="1" applyAlignment="1">
      <alignment horizontal="center" wrapText="1"/>
    </xf>
    <xf numFmtId="0" fontId="18" fillId="8" borderId="32" xfId="0" applyFont="1" applyFill="1" applyBorder="1" applyAlignment="1">
      <alignment horizontal="center" wrapText="1"/>
    </xf>
    <xf numFmtId="0" fontId="18" fillId="8" borderId="35" xfId="0" applyFont="1" applyFill="1" applyBorder="1" applyAlignment="1">
      <alignment horizont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24" fillId="12" borderId="10" xfId="3" applyFont="1" applyFill="1" applyBorder="1" applyAlignment="1">
      <alignment horizontal="center" vertical="center"/>
    </xf>
    <xf numFmtId="0" fontId="24" fillId="12" borderId="56" xfId="3" applyFont="1" applyFill="1" applyBorder="1" applyAlignment="1">
      <alignment horizontal="center" vertical="center"/>
    </xf>
    <xf numFmtId="0" fontId="24" fillId="12" borderId="57" xfId="3" applyFont="1" applyFill="1" applyBorder="1" applyAlignment="1">
      <alignment horizontal="center" vertical="center"/>
    </xf>
    <xf numFmtId="0" fontId="21" fillId="103" borderId="23" xfId="0" applyFont="1" applyFill="1" applyBorder="1" applyAlignment="1">
      <alignment horizontal="center" vertical="center" wrapText="1"/>
    </xf>
    <xf numFmtId="4" fontId="8" fillId="103" borderId="24" xfId="7" applyNumberFormat="1" applyFont="1" applyFill="1" applyBorder="1" applyAlignment="1">
      <alignment horizontal="center" vertical="center" wrapText="1"/>
    </xf>
    <xf numFmtId="4" fontId="2" fillId="103" borderId="24" xfId="0" applyNumberFormat="1" applyFont="1" applyFill="1" applyBorder="1" applyAlignment="1">
      <alignment horizontal="center" vertical="center" wrapText="1"/>
    </xf>
    <xf numFmtId="0" fontId="22" fillId="103" borderId="25" xfId="0" applyFont="1" applyFill="1" applyBorder="1" applyAlignment="1">
      <alignment horizontal="center" vertical="center" wrapText="1"/>
    </xf>
    <xf numFmtId="3" fontId="0" fillId="104" borderId="11" xfId="0" applyNumberFormat="1" applyFill="1" applyBorder="1" applyAlignment="1">
      <alignment horizontal="center" vertical="center"/>
    </xf>
    <xf numFmtId="3" fontId="0" fillId="104" borderId="12" xfId="0" applyNumberFormat="1" applyFill="1" applyBorder="1" applyAlignment="1">
      <alignment horizontal="center" vertical="center"/>
    </xf>
    <xf numFmtId="3" fontId="0" fillId="104" borderId="13" xfId="0" applyNumberFormat="1" applyFill="1" applyBorder="1" applyAlignment="1">
      <alignment horizontal="center" vertical="center"/>
    </xf>
    <xf numFmtId="3" fontId="0" fillId="104" borderId="15" xfId="0" applyNumberFormat="1" applyFill="1" applyBorder="1" applyAlignment="1">
      <alignment horizontal="center" vertical="center"/>
    </xf>
    <xf numFmtId="3" fontId="0" fillId="104" borderId="16" xfId="0" applyNumberFormat="1" applyFill="1" applyBorder="1" applyAlignment="1">
      <alignment horizontal="center" vertical="center"/>
    </xf>
    <xf numFmtId="3" fontId="0" fillId="104" borderId="17" xfId="0" applyNumberFormat="1" applyFill="1" applyBorder="1" applyAlignment="1">
      <alignment horizontal="center" vertical="center"/>
    </xf>
    <xf numFmtId="3" fontId="0" fillId="104" borderId="23" xfId="0" applyNumberFormat="1" applyFill="1" applyBorder="1" applyAlignment="1">
      <alignment horizontal="center" vertical="center"/>
    </xf>
    <xf numFmtId="3" fontId="0" fillId="104" borderId="24" xfId="0" applyNumberFormat="1" applyFill="1" applyBorder="1" applyAlignment="1">
      <alignment horizontal="center" vertical="center"/>
    </xf>
    <xf numFmtId="3" fontId="0" fillId="104" borderId="25" xfId="0" applyNumberFormat="1" applyFill="1" applyBorder="1" applyAlignment="1">
      <alignment horizontal="center" vertical="center"/>
    </xf>
    <xf numFmtId="0" fontId="3" fillId="104" borderId="39" xfId="0" applyFont="1" applyFill="1" applyBorder="1" applyAlignment="1">
      <alignment horizontal="center" vertical="center"/>
    </xf>
    <xf numFmtId="0" fontId="3" fillId="104" borderId="43" xfId="0" applyFont="1" applyFill="1" applyBorder="1" applyAlignment="1">
      <alignment horizontal="center" vertical="center"/>
    </xf>
    <xf numFmtId="0" fontId="3" fillId="104" borderId="45" xfId="0" applyFont="1" applyFill="1" applyBorder="1" applyAlignment="1">
      <alignment horizontal="center" vertical="center"/>
    </xf>
    <xf numFmtId="0" fontId="6" fillId="104" borderId="6" xfId="5" applyFont="1" applyFill="1" applyBorder="1" applyAlignment="1">
      <alignment horizontal="center"/>
    </xf>
    <xf numFmtId="0" fontId="14" fillId="104" borderId="31" xfId="0" applyFont="1" applyFill="1" applyBorder="1" applyAlignment="1">
      <alignment horizontal="left" vertical="center"/>
    </xf>
    <xf numFmtId="0" fontId="14" fillId="104" borderId="32" xfId="0" applyFont="1" applyFill="1" applyBorder="1" applyAlignment="1">
      <alignment horizontal="left" vertical="center"/>
    </xf>
    <xf numFmtId="0" fontId="14" fillId="104" borderId="35" xfId="0" applyFont="1" applyFill="1" applyBorder="1" applyAlignment="1">
      <alignment horizontal="left" vertical="center"/>
    </xf>
  </cellXfs>
  <cellStyles count="3326">
    <cellStyle name="20% - Accent1 2" xfId="20" xr:uid="{04E2A24F-3B82-4948-97EE-A8983604E67F}"/>
    <cellStyle name="20% - Accent1 2 2" xfId="675" xr:uid="{0179F6A2-E039-4C1B-8319-F21123A47D7D}"/>
    <cellStyle name="20% - Accent2 2" xfId="21" xr:uid="{079A8154-7F01-4786-81AB-EFCB6D66B694}"/>
    <cellStyle name="20% - Accent2 2 2" xfId="676" xr:uid="{0411F8DB-9745-4BB6-987D-9F3FDEE717A1}"/>
    <cellStyle name="20% - Accent3 2" xfId="22" xr:uid="{C64DCC26-CD6D-49A0-9DA4-20A1D40CB4C8}"/>
    <cellStyle name="20% - Accent3 2 2" xfId="677" xr:uid="{EFBEA4E8-D78A-4635-BEED-4E112B58E841}"/>
    <cellStyle name="20% - Accent4 2" xfId="23" xr:uid="{A3639B48-7434-4B9E-AFBD-8EB9DF6ED455}"/>
    <cellStyle name="20% - Accent4 2 2" xfId="678" xr:uid="{614B9FC2-65A8-413A-A928-4941A14B7F22}"/>
    <cellStyle name="20% - Accent5 2" xfId="24" xr:uid="{AD5DE280-39D8-45C8-BAA8-65FDA72B1CA5}"/>
    <cellStyle name="20% - Accent5 2 2" xfId="679" xr:uid="{2175798C-1E4F-43EE-AD38-5FF383945DFF}"/>
    <cellStyle name="20% - Accent6 2" xfId="25" xr:uid="{548356E3-8BF5-4304-B747-1D4A8D6FDE92}"/>
    <cellStyle name="20% - Accent6 2 2" xfId="680" xr:uid="{FEEA5CF5-CC64-44B5-9C44-07CB10C8DCF3}"/>
    <cellStyle name="40% - Accent1 2" xfId="26" xr:uid="{EC2B0EF2-7D9D-4F9A-9DF5-4D2BA18DE632}"/>
    <cellStyle name="40% - Accent1 2 2" xfId="681" xr:uid="{65A31010-B52B-4FB1-979B-48BF14B99639}"/>
    <cellStyle name="40% - Accent2" xfId="4" builtinId="35"/>
    <cellStyle name="40% - Accent2 2" xfId="27" xr:uid="{1F288C36-6A7F-4244-90A8-16F26D5E427E}"/>
    <cellStyle name="40% - Accent2 2 2" xfId="682" xr:uid="{CF72C593-1316-4CD4-96EB-B13D84CCA31E}"/>
    <cellStyle name="40% - Accent3 2" xfId="28" xr:uid="{D4BE308A-EE57-44A9-8B2F-1A20126EB2C9}"/>
    <cellStyle name="40% - Accent3 2 2" xfId="683" xr:uid="{DED95AD5-BF6A-4C52-967B-E4C7EE3ACDD9}"/>
    <cellStyle name="40% - Accent4 2" xfId="29" xr:uid="{D15A6AE4-B1D0-4EE3-BD92-349F104A8EBE}"/>
    <cellStyle name="40% - Accent4 2 2" xfId="684" xr:uid="{D9A31B5B-A958-47CD-9767-74A518FBA83E}"/>
    <cellStyle name="40% - Accent5 2" xfId="30" xr:uid="{3D7B7A89-BDD9-4104-A7EE-9419091250E9}"/>
    <cellStyle name="40% - Accent5 2 2" xfId="685" xr:uid="{EEF5F9B7-1CA9-4ADC-8FE4-CB9C73BF1D08}"/>
    <cellStyle name="40% - Accent6 2" xfId="31" xr:uid="{7BE7C900-1AA5-40D2-93EB-D7F2AEEC25DC}"/>
    <cellStyle name="40% - Accent6 2 2" xfId="686" xr:uid="{AAEAC649-E10C-424F-9041-0E81598C1242}"/>
    <cellStyle name="60% - Accent1 2" xfId="32" xr:uid="{F4317F20-7B29-4A98-8888-E2F98C2562FD}"/>
    <cellStyle name="60% - Accent2 2" xfId="33" xr:uid="{634BAECA-FFAC-4457-8027-A97A4DA618AB}"/>
    <cellStyle name="60% - Accent3 2" xfId="34" xr:uid="{B543E5E1-04D1-44D4-AF52-79B2B639B6B8}"/>
    <cellStyle name="60% - Accent4 2" xfId="35" xr:uid="{53C0B2D5-26F8-49E6-A835-B95AAFC45F57}"/>
    <cellStyle name="60% - Accent5 2" xfId="36" xr:uid="{C8B9D089-FAF6-4616-953C-0A3C43F3B1BC}"/>
    <cellStyle name="60% - Accent6 2" xfId="37" xr:uid="{29B78DA0-1524-4464-92A5-C278303D3064}"/>
    <cellStyle name="Accent1 - 20%" xfId="38" xr:uid="{9432B096-074C-4EC5-81AC-93D89F07BF65}"/>
    <cellStyle name="Accent1 - 20% 2" xfId="39" xr:uid="{E86F87A4-E042-47EA-8B18-7FA11E4887D7}"/>
    <cellStyle name="Accent1 - 20% 3" xfId="40" xr:uid="{836250A6-E68F-402A-BC37-3136E3D9057D}"/>
    <cellStyle name="Accent1 - 20% 4" xfId="41" xr:uid="{09545E8A-E0AE-4BED-84FB-A55E748117E0}"/>
    <cellStyle name="Accent1 - 20% 5" xfId="687" xr:uid="{A0B3E851-0DFB-4616-97F1-8DB4231B0D27}"/>
    <cellStyle name="Accent1 - 20%_Actuals by Storm IO" xfId="42" xr:uid="{F5518987-53B9-4A37-AD3F-C98FF0ADEF5F}"/>
    <cellStyle name="Accent1 - 40%" xfId="43" xr:uid="{DFCEF265-2AAE-4B09-BB09-315FAC19E3B5}"/>
    <cellStyle name="Accent1 - 40% 2" xfId="44" xr:uid="{34F13D61-3B10-41BB-9E3B-571C7CBC92C1}"/>
    <cellStyle name="Accent1 - 40% 3" xfId="45" xr:uid="{F9C85A5B-C17C-4C0C-A355-483EF89C60DC}"/>
    <cellStyle name="Accent1 - 40% 4" xfId="46" xr:uid="{AC132AAD-911E-482C-B5F9-A69552403B8B}"/>
    <cellStyle name="Accent1 - 40% 5" xfId="688" xr:uid="{DF1254E7-4F38-4D69-9500-07569E55EE30}"/>
    <cellStyle name="Accent1 - 40%_Actuals by Storm IO" xfId="47" xr:uid="{D37A259C-DEFD-483C-AB47-6C4F37BD5F34}"/>
    <cellStyle name="Accent1 - 60%" xfId="48" xr:uid="{CD9B3EA5-636F-4965-8F1F-C76436A62157}"/>
    <cellStyle name="Accent1 - 60% 2" xfId="49" xr:uid="{B0E84912-911E-4651-8C3D-8C3B29C43F86}"/>
    <cellStyle name="Accent1 - 60% 3" xfId="624" xr:uid="{81E3B469-BF77-49F3-A24F-93E42A00A5D7}"/>
    <cellStyle name="Accent1 - 60% 4" xfId="689" xr:uid="{7826C5C4-9183-463E-81E0-ABC22C713DBC}"/>
    <cellStyle name="Accent1 - 60%_Actuals by Storm IO" xfId="50" xr:uid="{F4150487-2E57-4611-AAAB-2B375630EFF6}"/>
    <cellStyle name="Accent1 10" xfId="51" xr:uid="{329B672C-A2BC-4969-8B20-0F137E0BDEE0}"/>
    <cellStyle name="Accent1 11" xfId="52" xr:uid="{2B3D7E8C-A71B-4D54-A3F8-B7E8C757A72D}"/>
    <cellStyle name="Accent1 12" xfId="53" xr:uid="{86FA5A29-4AF5-46ED-A914-189591D0ACAA}"/>
    <cellStyle name="Accent1 13" xfId="54" xr:uid="{2A828A57-64E9-463C-87A8-4CF6F8D3BB3A}"/>
    <cellStyle name="Accent1 14" xfId="55" xr:uid="{394B3553-7ADD-4CFF-A54B-A62025A78CD6}"/>
    <cellStyle name="Accent1 15" xfId="56" xr:uid="{E8E7920C-3842-48F8-B994-42CF89182616}"/>
    <cellStyle name="Accent1 16" xfId="57" xr:uid="{CF3260FA-3755-4189-BE52-79FB5F3F0B8A}"/>
    <cellStyle name="Accent1 17" xfId="58" xr:uid="{DFAC70FB-72A8-415A-A9EE-A35454782BEC}"/>
    <cellStyle name="Accent1 18" xfId="59" xr:uid="{01734565-3064-4B74-B308-78113902224C}"/>
    <cellStyle name="Accent1 2" xfId="60" xr:uid="{52958746-FA71-4181-AD2D-E2A9EE2452DB}"/>
    <cellStyle name="Accent1 3" xfId="61" xr:uid="{C246792E-2C8E-41BC-97AF-59D298FD6B8C}"/>
    <cellStyle name="Accent1 4" xfId="62" xr:uid="{734B2AAA-7C46-4EF7-BE0E-E15507D04676}"/>
    <cellStyle name="Accent1 5" xfId="63" xr:uid="{C181D2D2-C63D-4749-9D4D-B27C974FF124}"/>
    <cellStyle name="Accent1 6" xfId="64" xr:uid="{36C4F46E-2A19-49B7-B715-8F7D745ED209}"/>
    <cellStyle name="Accent1 7" xfId="65" xr:uid="{8EEC7681-791A-4771-824E-A2D2E0A6138D}"/>
    <cellStyle name="Accent1 8" xfId="66" xr:uid="{A956278F-168F-42A8-A6B4-A56FA6E2D86A}"/>
    <cellStyle name="Accent1 9" xfId="67" xr:uid="{0A965340-275F-4A08-AE7A-A1F0AB1AA577}"/>
    <cellStyle name="Accent2" xfId="3" builtinId="33"/>
    <cellStyle name="Accent2 - 20%" xfId="68" xr:uid="{8C06D1B2-D5D4-443E-AD82-9874B7882BEE}"/>
    <cellStyle name="Accent2 - 20% 2" xfId="69" xr:uid="{F7F6F57C-9D49-47BE-B291-681B1C7E7234}"/>
    <cellStyle name="Accent2 - 20% 3" xfId="70" xr:uid="{20DB993C-716A-46D4-83C0-31C9626DA03A}"/>
    <cellStyle name="Accent2 - 20% 4" xfId="71" xr:uid="{B3CBE1B7-D84D-4695-B250-335AF39E4BB7}"/>
    <cellStyle name="Accent2 - 20% 5" xfId="690" xr:uid="{FBF7076F-2254-477D-9EFD-BD45DD319F57}"/>
    <cellStyle name="Accent2 - 20%_Actuals by Storm IO" xfId="72" xr:uid="{239623F4-54AF-4E2E-9EF4-7CD1E886E477}"/>
    <cellStyle name="Accent2 - 40%" xfId="73" xr:uid="{42E976D0-C0D7-471E-8FE9-219C0985BA0F}"/>
    <cellStyle name="Accent2 - 40% 2" xfId="74" xr:uid="{0B66F64C-7E5D-4A58-B3CB-A9876500A4EC}"/>
    <cellStyle name="Accent2 - 40% 3" xfId="75" xr:uid="{0BFAB7D9-F0BA-4F83-BE0A-134B2089E004}"/>
    <cellStyle name="Accent2 - 40% 4" xfId="76" xr:uid="{EBF44BE7-3E3E-4D43-8C2B-AAE45C0698F2}"/>
    <cellStyle name="Accent2 - 40% 5" xfId="691" xr:uid="{EC7F901E-09BC-440B-AE47-40A62790532D}"/>
    <cellStyle name="Accent2 - 40%_Actuals by Storm IO" xfId="77" xr:uid="{9F0E175C-AD02-4BF5-8791-C912646EA675}"/>
    <cellStyle name="Accent2 - 60%" xfId="78" xr:uid="{8FDB37A3-ECD1-4E24-AEB4-631391F63F2D}"/>
    <cellStyle name="Accent2 - 60% 2" xfId="79" xr:uid="{2DA8772D-856C-4E58-9D15-5352A986C4EF}"/>
    <cellStyle name="Accent2 - 60% 3" xfId="625" xr:uid="{55CB1B73-D06A-4A4D-B230-737B446D7E5D}"/>
    <cellStyle name="Accent2 - 60% 4" xfId="692" xr:uid="{B8827664-F40D-40F7-9987-262D63320691}"/>
    <cellStyle name="Accent2 - 60%_Actuals by Storm IO" xfId="80" xr:uid="{678CB35D-1AE7-440A-BC4F-C9F7EE944BBB}"/>
    <cellStyle name="Accent2 10" xfId="81" xr:uid="{98A2E629-F708-4C7F-88F3-FFAF8763F93F}"/>
    <cellStyle name="Accent2 11" xfId="82" xr:uid="{9490A828-A33B-4D70-8F47-7FE95DE2A988}"/>
    <cellStyle name="Accent2 12" xfId="83" xr:uid="{9CF48B6B-13B2-432C-B602-732A1D6AD196}"/>
    <cellStyle name="Accent2 13" xfId="84" xr:uid="{7FBECD0F-1145-4DCB-A3AA-C1B8BB81FB33}"/>
    <cellStyle name="Accent2 14" xfId="85" xr:uid="{921D73B3-C360-4F1C-95A7-4C1611491E9C}"/>
    <cellStyle name="Accent2 15" xfId="86" xr:uid="{36A11DF8-01B8-493E-BCD3-24A2A68178F6}"/>
    <cellStyle name="Accent2 16" xfId="87" xr:uid="{F53B8395-72E8-4246-BD18-498A738B92B6}"/>
    <cellStyle name="Accent2 17" xfId="88" xr:uid="{8A0D6777-DECD-44FE-B9A7-7A232436D45C}"/>
    <cellStyle name="Accent2 18" xfId="89" xr:uid="{7531CF44-CF78-40CB-A16F-DA9873EC98B1}"/>
    <cellStyle name="Accent2 2" xfId="90" xr:uid="{3A5954B0-B892-410B-8944-B1BD5A10D5AD}"/>
    <cellStyle name="Accent2 3" xfId="91" xr:uid="{84DBD733-8FB7-4F7D-AD4B-EB8FE30DD9E2}"/>
    <cellStyle name="Accent2 4" xfId="92" xr:uid="{F1AE9444-AB5C-41E1-8F94-7CB919CF5A1D}"/>
    <cellStyle name="Accent2 5" xfId="93" xr:uid="{57325D3F-E795-4FF7-A56C-82BF96340771}"/>
    <cellStyle name="Accent2 6" xfId="94" xr:uid="{5E482850-0E04-4FA9-9629-DAFBE70843CD}"/>
    <cellStyle name="Accent2 7" xfId="95" xr:uid="{1F527EA3-8E9B-4E29-A6DA-B6B97AD4E2A2}"/>
    <cellStyle name="Accent2 8" xfId="96" xr:uid="{D8A27527-EF80-4B04-84F1-14F01A736EE5}"/>
    <cellStyle name="Accent2 9" xfId="97" xr:uid="{42570D0D-D63C-451E-915F-38F3AC0D44F3}"/>
    <cellStyle name="Accent3 - 20%" xfId="98" xr:uid="{3C536F8B-8F10-425A-858D-6F032DAC0030}"/>
    <cellStyle name="Accent3 - 20% 2" xfId="99" xr:uid="{E7004983-DF1B-44AB-A9B5-1D005F8DFBE3}"/>
    <cellStyle name="Accent3 - 20% 3" xfId="100" xr:uid="{0358E2DC-09CB-4408-AE3E-75BA271C78A6}"/>
    <cellStyle name="Accent3 - 20% 4" xfId="101" xr:uid="{7A60C09F-58BC-43D9-8B10-0F211CE19B31}"/>
    <cellStyle name="Accent3 - 20% 5" xfId="693" xr:uid="{8D5429C8-CD2C-4440-BFF9-7A32154DA1EB}"/>
    <cellStyle name="Accent3 - 20%_Actuals by Storm IO" xfId="102" xr:uid="{B7D17D46-EEA4-4714-9405-2F4C4B3A4F70}"/>
    <cellStyle name="Accent3 - 40%" xfId="103" xr:uid="{280F1429-9562-457C-9D19-E0047FDDAB2C}"/>
    <cellStyle name="Accent3 - 40% 2" xfId="104" xr:uid="{18F49B04-14E3-4EC2-A866-F109267BA6CF}"/>
    <cellStyle name="Accent3 - 40% 3" xfId="105" xr:uid="{278474EA-7DB3-46FD-9B19-1C048D082734}"/>
    <cellStyle name="Accent3 - 40% 4" xfId="106" xr:uid="{4599E32E-9843-449A-8E20-4C6C1BE3665B}"/>
    <cellStyle name="Accent3 - 40% 5" xfId="694" xr:uid="{C0B14BAC-CE6B-4B28-B6DE-FF361F3656DD}"/>
    <cellStyle name="Accent3 - 40%_Actuals by Storm IO" xfId="107" xr:uid="{1D78D281-21E2-4DEB-ABB2-BE5B8FDDC330}"/>
    <cellStyle name="Accent3 - 60%" xfId="108" xr:uid="{D2BDB7CE-0BC5-4A82-9FA7-8D269C06CA34}"/>
    <cellStyle name="Accent3 - 60% 2" xfId="109" xr:uid="{84834315-3C0F-4BB2-90BF-1AD278C1E17E}"/>
    <cellStyle name="Accent3 - 60% 3" xfId="626" xr:uid="{2FD6EC48-5943-4773-B388-FF2DAA7CAC23}"/>
    <cellStyle name="Accent3 - 60% 4" xfId="695" xr:uid="{E68D6257-7932-4CA9-A5AD-51272EB36A8B}"/>
    <cellStyle name="Accent3 - 60%_Actuals by Storm IO" xfId="110" xr:uid="{DA84ECF0-961E-4126-A268-F1246CFA1A31}"/>
    <cellStyle name="Accent3 10" xfId="111" xr:uid="{19C3DF60-18EA-4439-892D-17608A19A0F6}"/>
    <cellStyle name="Accent3 11" xfId="112" xr:uid="{96424DA5-5F0F-41CA-B5BC-C924E12BBE5B}"/>
    <cellStyle name="Accent3 12" xfId="113" xr:uid="{1F67E76D-D8A7-4DE6-BA67-5E0057068C5D}"/>
    <cellStyle name="Accent3 13" xfId="114" xr:uid="{647CE63E-FA3B-40B3-89BB-C06BAFEEF3C1}"/>
    <cellStyle name="Accent3 14" xfId="115" xr:uid="{99649FF0-1901-4576-9D62-5B550CC713C5}"/>
    <cellStyle name="Accent3 15" xfId="116" xr:uid="{E75B37B5-094E-4950-975F-0BCA6B2B7F0A}"/>
    <cellStyle name="Accent3 16" xfId="117" xr:uid="{0174FC78-B6F4-4C81-A67B-9014073B1B60}"/>
    <cellStyle name="Accent3 17" xfId="118" xr:uid="{B71DE088-45C1-441D-BEA2-452D7D4CECBD}"/>
    <cellStyle name="Accent3 18" xfId="119" xr:uid="{DE1128D3-195D-4A57-BD6A-B6D51EAC7408}"/>
    <cellStyle name="Accent3 2" xfId="120" xr:uid="{0348BF9D-CA67-4538-8AC2-5BD26DF42972}"/>
    <cellStyle name="Accent3 3" xfId="121" xr:uid="{483D4C0D-3F95-4014-96CF-D5DA958DB6AC}"/>
    <cellStyle name="Accent3 4" xfId="122" xr:uid="{6739DE66-B028-45A2-8B07-6D1C7CC4650D}"/>
    <cellStyle name="Accent3 5" xfId="123" xr:uid="{4E2ED864-0019-42F8-80DF-E7D928CE90C4}"/>
    <cellStyle name="Accent3 6" xfId="124" xr:uid="{F22CC0E0-18F7-4A5B-ADA6-4419655B6E55}"/>
    <cellStyle name="Accent3 7" xfId="125" xr:uid="{01B38782-E0D6-4649-92B6-EEB45ADF9B41}"/>
    <cellStyle name="Accent3 8" xfId="126" xr:uid="{2308F2CD-32DD-43F9-9371-05AD78A4FDA6}"/>
    <cellStyle name="Accent3 9" xfId="127" xr:uid="{6F579251-4134-475E-BC3E-58E84030D8B5}"/>
    <cellStyle name="Accent4 - 20%" xfId="128" xr:uid="{B5C1F6A0-6E24-4FEA-A33C-8B7D0ED7DEBD}"/>
    <cellStyle name="Accent4 - 20% 2" xfId="129" xr:uid="{E88E86BE-F396-41E1-9EBF-DA125D10CD09}"/>
    <cellStyle name="Accent4 - 20% 3" xfId="130" xr:uid="{1F87A00C-5546-49DC-8226-FA50F45FAD14}"/>
    <cellStyle name="Accent4 - 20% 4" xfId="131" xr:uid="{267C1685-F548-46FA-BD44-A5B51EAAA21C}"/>
    <cellStyle name="Accent4 - 20% 5" xfId="696" xr:uid="{EA1B939E-5335-4E55-8F1A-1109F065A3FB}"/>
    <cellStyle name="Accent4 - 20%_Actuals by Storm IO" xfId="132" xr:uid="{E78381B7-58E3-4A1E-8FF0-A97F76E46EC0}"/>
    <cellStyle name="Accent4 - 40%" xfId="133" xr:uid="{17A6E289-1AAA-4661-AC3B-EA126838E26A}"/>
    <cellStyle name="Accent4 - 40% 2" xfId="134" xr:uid="{E6B92185-8773-4A06-B760-041B57B4E4C6}"/>
    <cellStyle name="Accent4 - 40% 3" xfId="135" xr:uid="{33FD984E-8BAE-4EEE-B8CA-2684FE09B1A6}"/>
    <cellStyle name="Accent4 - 40% 4" xfId="136" xr:uid="{B4291426-00BE-4433-9DB4-C769281CB71F}"/>
    <cellStyle name="Accent4 - 40% 5" xfId="697" xr:uid="{E2DBC7C2-E075-4F8D-8288-5BDCF8253ED0}"/>
    <cellStyle name="Accent4 - 40%_Actuals by Storm IO" xfId="137" xr:uid="{D0681311-349A-4C2C-8C77-33F386DAA478}"/>
    <cellStyle name="Accent4 - 60%" xfId="138" xr:uid="{1B70CD25-A818-4014-902F-E128561B6E8E}"/>
    <cellStyle name="Accent4 - 60% 2" xfId="139" xr:uid="{87ABEBB2-5445-4A2A-8372-170DD1F792C2}"/>
    <cellStyle name="Accent4 - 60% 3" xfId="627" xr:uid="{AEBC35BA-06C0-4684-9569-CBA8960D2B7B}"/>
    <cellStyle name="Accent4 - 60% 4" xfId="698" xr:uid="{349A4928-B51E-4A80-9FEC-F34BBD4CFE41}"/>
    <cellStyle name="Accent4 - 60%_Actuals by Storm IO" xfId="140" xr:uid="{71976397-42B1-4B03-98F0-B41140B90106}"/>
    <cellStyle name="Accent4 10" xfId="141" xr:uid="{BB677A18-D6EF-41F5-B473-D957E4546D96}"/>
    <cellStyle name="Accent4 11" xfId="142" xr:uid="{0BAFB9D1-8BF1-40C2-8713-30559668826C}"/>
    <cellStyle name="Accent4 12" xfId="143" xr:uid="{4AA5A614-D52D-47AE-857A-DCEE91E4C7D2}"/>
    <cellStyle name="Accent4 13" xfId="144" xr:uid="{AA1CE166-84C3-4611-B4F4-D2BDD9E5CC94}"/>
    <cellStyle name="Accent4 14" xfId="145" xr:uid="{B09FC025-B965-4ED3-B448-E35C82ED6C30}"/>
    <cellStyle name="Accent4 15" xfId="146" xr:uid="{E6738BB7-39AC-4BD4-9A14-02F06C447C02}"/>
    <cellStyle name="Accent4 16" xfId="147" xr:uid="{B202EAA1-C81B-4C86-AF2C-1811230362E7}"/>
    <cellStyle name="Accent4 17" xfId="148" xr:uid="{3EB6F70F-6711-4D70-9219-565FD06DB769}"/>
    <cellStyle name="Accent4 18" xfId="149" xr:uid="{A031BAC2-7E5E-4126-879D-32083707FB73}"/>
    <cellStyle name="Accent4 2" xfId="150" xr:uid="{7A8CA361-27CC-4541-9B94-698605A365BF}"/>
    <cellStyle name="Accent4 3" xfId="151" xr:uid="{FB9DC916-51D5-4688-8325-A83C018157AA}"/>
    <cellStyle name="Accent4 4" xfId="152" xr:uid="{ECEACA3F-40F6-4A9B-AD41-F032BAC1B393}"/>
    <cellStyle name="Accent4 5" xfId="153" xr:uid="{E5E8CBAB-749A-4D7B-9DF7-4091462198A9}"/>
    <cellStyle name="Accent4 6" xfId="154" xr:uid="{9C001157-7CF1-488E-B1E5-F6A2D9C56196}"/>
    <cellStyle name="Accent4 7" xfId="155" xr:uid="{3B28D2D3-9A70-4107-85BC-43239C1DC126}"/>
    <cellStyle name="Accent4 8" xfId="156" xr:uid="{28CFF074-F8E7-48EC-89C5-044F9C75399B}"/>
    <cellStyle name="Accent4 9" xfId="157" xr:uid="{1D5B005D-88D3-47F2-BB5A-4CC15A815885}"/>
    <cellStyle name="Accent5 - 20%" xfId="158" xr:uid="{BC42E2EF-6050-47ED-A85A-7BB22FE71F3F}"/>
    <cellStyle name="Accent5 - 20% 2" xfId="159" xr:uid="{A2194016-5C5E-46E8-852C-9299FDF9CFDD}"/>
    <cellStyle name="Accent5 - 20% 3" xfId="160" xr:uid="{6037A8D6-474A-46ED-9E2D-9EB5937826C8}"/>
    <cellStyle name="Accent5 - 20% 4" xfId="161" xr:uid="{E8D1C9BB-148F-4E61-80A3-3CB3676356D3}"/>
    <cellStyle name="Accent5 - 20% 5" xfId="699" xr:uid="{8C35F517-3D04-4392-82E5-4B7E1392BB02}"/>
    <cellStyle name="Accent5 - 20%_Actuals by Storm IO" xfId="162" xr:uid="{A8856B22-2FB0-4404-B4DD-0E5EB20D8FC6}"/>
    <cellStyle name="Accent5 - 40%" xfId="163" xr:uid="{4D41C6D3-9C1C-4A78-8005-9CF502C6567A}"/>
    <cellStyle name="Accent5 - 40% 2" xfId="164" xr:uid="{D709DF26-3F45-4C6C-8895-EAA4A57740D9}"/>
    <cellStyle name="Accent5 - 40% 3" xfId="165" xr:uid="{51B599BF-AA16-4BAD-B80A-EB22A709B50E}"/>
    <cellStyle name="Accent5 - 60%" xfId="166" xr:uid="{C5A0CE35-E9CE-49D7-8CA9-E1048D766C05}"/>
    <cellStyle name="Accent5 - 60% 2" xfId="167" xr:uid="{74CDEB0A-4B89-48D9-AF1D-AB7B99129766}"/>
    <cellStyle name="Accent5 - 60% 3" xfId="628" xr:uid="{E4B1F4F2-7E04-422F-B095-F9B2306F30A1}"/>
    <cellStyle name="Accent5 - 60% 4" xfId="700" xr:uid="{75EE98C6-345F-4943-8416-0D00BF363270}"/>
    <cellStyle name="Accent5 - 60%_Actuals by Storm IO" xfId="168" xr:uid="{A35E8EED-23CE-470E-AE60-1A8FA2034947}"/>
    <cellStyle name="Accent5 10" xfId="169" xr:uid="{BF32F92B-8A10-4930-A365-67FE06BC4541}"/>
    <cellStyle name="Accent5 11" xfId="170" xr:uid="{B7AC27C8-6CBF-4190-B6F1-5687F390C304}"/>
    <cellStyle name="Accent5 12" xfId="171" xr:uid="{03EC5F4C-F158-46C4-B02F-081B7B0E286D}"/>
    <cellStyle name="Accent5 13" xfId="172" xr:uid="{29BEE625-1D92-41AD-A7A9-6B62CC99A90E}"/>
    <cellStyle name="Accent5 14" xfId="173" xr:uid="{1AE6BEB9-90C8-47C3-8FFD-CC03B4BDF3C8}"/>
    <cellStyle name="Accent5 15" xfId="174" xr:uid="{2117E5F5-7568-416A-BCDC-93E2E50CCA90}"/>
    <cellStyle name="Accent5 16" xfId="175" xr:uid="{146A8B28-0017-41F0-944B-6F3AB938A8F4}"/>
    <cellStyle name="Accent5 17" xfId="176" xr:uid="{E8FAC7C9-7E7F-428F-9870-7D5AD18CBC4F}"/>
    <cellStyle name="Accent5 18" xfId="177" xr:uid="{C670271E-FACD-4FC4-B67A-81CAFB74B726}"/>
    <cellStyle name="Accent5 2" xfId="178" xr:uid="{1E0E383F-5B5B-4AFB-9721-31621026FC71}"/>
    <cellStyle name="Accent5 3" xfId="179" xr:uid="{33440462-B2C9-4B77-A222-FEAAE410F0B4}"/>
    <cellStyle name="Accent5 4" xfId="180" xr:uid="{40AA3D94-2456-4719-9CB9-BC734B9B61EE}"/>
    <cellStyle name="Accent5 5" xfId="181" xr:uid="{77373912-4146-4418-ACDC-D11EA059130F}"/>
    <cellStyle name="Accent5 6" xfId="182" xr:uid="{451C6722-D740-41E3-84DF-05DCAFFF51C9}"/>
    <cellStyle name="Accent5 7" xfId="183" xr:uid="{639403F8-F872-45F4-9E3A-8ADB1B838003}"/>
    <cellStyle name="Accent5 8" xfId="184" xr:uid="{E9CD66B2-DE79-45F3-B683-DF5D3DC5FA9A}"/>
    <cellStyle name="Accent5 9" xfId="185" xr:uid="{59F6D2A5-3600-4154-9827-9E5DD6248D66}"/>
    <cellStyle name="Accent6 - 20%" xfId="186" xr:uid="{4713B229-2C5C-48E7-B13F-48C16878E1FD}"/>
    <cellStyle name="Accent6 - 20% 2" xfId="187" xr:uid="{B1A5ECAB-4BAE-4478-A402-95677E7C300B}"/>
    <cellStyle name="Accent6 - 20% 3" xfId="188" xr:uid="{C4BE64F2-0843-4565-A277-66A381FFBB7E}"/>
    <cellStyle name="Accent6 - 40%" xfId="189" xr:uid="{CBE825D4-D80B-40AA-9B50-8CF5C0BD38EF}"/>
    <cellStyle name="Accent6 - 40% 2" xfId="190" xr:uid="{393F8F1B-0397-4076-B1A9-7241595C0C77}"/>
    <cellStyle name="Accent6 - 40% 3" xfId="191" xr:uid="{CA7D73F6-D18B-4015-9D27-F29E071AF8CA}"/>
    <cellStyle name="Accent6 - 40% 4" xfId="192" xr:uid="{B0C2C51E-5277-47CD-B5FD-B9CE2E6302AB}"/>
    <cellStyle name="Accent6 - 40% 5" xfId="701" xr:uid="{1D8C9314-D96C-490E-B270-E156DD152E0C}"/>
    <cellStyle name="Accent6 - 40%_Actuals by Storm IO" xfId="193" xr:uid="{2C0EF1AD-4B21-436B-A3EB-C74AC679F7AE}"/>
    <cellStyle name="Accent6 - 60%" xfId="194" xr:uid="{7ABFC925-682E-441C-AEB6-9AF27714ADBE}"/>
    <cellStyle name="Accent6 - 60% 2" xfId="195" xr:uid="{71E3D53F-465F-47B9-9594-2913E30C5D1A}"/>
    <cellStyle name="Accent6 - 60% 3" xfId="629" xr:uid="{2822A7B3-8E2D-4964-81FC-9C51496A08D1}"/>
    <cellStyle name="Accent6 - 60% 4" xfId="702" xr:uid="{9F48DBC3-59DF-41D9-98FE-BE0459D4E55A}"/>
    <cellStyle name="Accent6 - 60%_Actuals by Storm IO" xfId="196" xr:uid="{A1D06FCA-F004-4E7C-A115-7A1A31A8E68D}"/>
    <cellStyle name="Accent6 10" xfId="197" xr:uid="{E4839E79-E539-474E-BB05-42667449253A}"/>
    <cellStyle name="Accent6 11" xfId="198" xr:uid="{9B7D57DC-56B0-49C4-AD13-3C1511551801}"/>
    <cellStyle name="Accent6 12" xfId="199" xr:uid="{4C376EAC-F503-478C-9D75-8BAE42233147}"/>
    <cellStyle name="Accent6 13" xfId="200" xr:uid="{AFF6C1CB-CAA5-474B-84DB-A3B14493748E}"/>
    <cellStyle name="Accent6 14" xfId="201" xr:uid="{9DA16631-F2B5-40DD-B3AE-942B54243489}"/>
    <cellStyle name="Accent6 15" xfId="202" xr:uid="{7AEB3226-7988-4CCA-967D-A4818D2CDA09}"/>
    <cellStyle name="Accent6 16" xfId="203" xr:uid="{C4660515-8C07-4DF5-A4FE-1BBF0992FB79}"/>
    <cellStyle name="Accent6 17" xfId="204" xr:uid="{D5594E73-0BD6-4082-BDEF-0C500E6D61B0}"/>
    <cellStyle name="Accent6 18" xfId="205" xr:uid="{29E098A6-E7D3-4130-80E6-65A166A405C1}"/>
    <cellStyle name="Accent6 2" xfId="206" xr:uid="{7F261BF1-E985-43F7-BDD5-DEB7BD3C863C}"/>
    <cellStyle name="Accent6 3" xfId="207" xr:uid="{0FCFBEC4-9AF4-473C-B637-2EF0A72D013A}"/>
    <cellStyle name="Accent6 4" xfId="208" xr:uid="{D646A260-3F40-4832-B9AE-F4CC9991FA9A}"/>
    <cellStyle name="Accent6 5" xfId="209" xr:uid="{8CD0F78A-C609-432A-BAD3-AAADFD0F4958}"/>
    <cellStyle name="Accent6 6" xfId="210" xr:uid="{B5E0AD26-0AFC-4B87-8B01-697CFE42A778}"/>
    <cellStyle name="Accent6 7" xfId="211" xr:uid="{5213B295-D9A8-4334-89DE-3B4E924815D3}"/>
    <cellStyle name="Accent6 8" xfId="212" xr:uid="{E663297C-3C56-4E20-95E4-3A96C353E753}"/>
    <cellStyle name="Accent6 9" xfId="213" xr:uid="{C8967C47-7ED2-40A3-8A86-8CEFB9CAF3B9}"/>
    <cellStyle name="Bad 2" xfId="214" xr:uid="{74B47E75-2D8B-4D3C-8A2C-1ECF0C2FADDF}"/>
    <cellStyle name="Bad 3" xfId="215" xr:uid="{8686ADF0-0893-4840-ADD0-E36FC7A4F109}"/>
    <cellStyle name="Calculation 2" xfId="216" xr:uid="{BFB5041B-A582-41DF-8FF7-C493F1FF865A}"/>
    <cellStyle name="Calculation 2 2" xfId="1219" xr:uid="{B20F8E15-BB5D-4B20-A604-133188AF0D37}"/>
    <cellStyle name="Calculation 2 2 2" xfId="2306" xr:uid="{9FA3C2A7-5C0B-4483-ABF3-6C5F591A6AAB}"/>
    <cellStyle name="Calculation 2 2 3" xfId="2941" xr:uid="{373E35E4-FEC0-4C54-9364-26D5295428A8}"/>
    <cellStyle name="Calculation 2 3" xfId="1082" xr:uid="{D0DDF436-2770-4073-AADF-B9DAF3B5708D}"/>
    <cellStyle name="Calculation 2 3 2" xfId="2258" xr:uid="{2419202E-E85F-4B64-83B1-0FD2E9072478}"/>
    <cellStyle name="Calculation 2 3 3" xfId="2832" xr:uid="{3D6057CE-357A-481E-9FD4-D8F128A886D2}"/>
    <cellStyle name="Calculation 2 4" xfId="1751" xr:uid="{324A658F-7FA6-4F25-87C6-8DDB20474814}"/>
    <cellStyle name="Calculation 2 5" xfId="3078" xr:uid="{11165BF2-4C61-4763-A9BD-247A51E8449D}"/>
    <cellStyle name="Calculation 3" xfId="217" xr:uid="{C1A7657F-E6DA-43F6-A700-68A040473D3C}"/>
    <cellStyle name="Check Cell 2" xfId="218" xr:uid="{740ED6E3-0BA1-49C2-A400-70E5B803F1A6}"/>
    <cellStyle name="Check Cell 3" xfId="219" xr:uid="{041E3594-4BEC-49AE-A301-961C8AF2037A}"/>
    <cellStyle name="Comma" xfId="1" builtinId="3"/>
    <cellStyle name="Comma [0] 2" xfId="220" xr:uid="{58A505A4-A9F9-4600-9FCA-519F11C0541D}"/>
    <cellStyle name="Comma [0] 3" xfId="221" xr:uid="{00FB979D-1E7B-4C6F-9ACB-99CE84518271}"/>
    <cellStyle name="Comma 10" xfId="222" xr:uid="{B2B8C767-AF98-472D-9AC7-57D3307D6C9E}"/>
    <cellStyle name="Comma 11" xfId="223" xr:uid="{5BF7B4BD-C92D-4CAE-A2D9-6D1CA1712000}"/>
    <cellStyle name="Comma 12" xfId="1258" xr:uid="{68F3D330-1043-4AE0-A61B-0C27CDDBDD59}"/>
    <cellStyle name="Comma 13" xfId="1260" xr:uid="{4970E47C-69F3-4D35-B018-5B05E3BF34BE}"/>
    <cellStyle name="Comma 16" xfId="224" xr:uid="{63C11131-5686-47D7-9B71-B2F9E8A5BB9D}"/>
    <cellStyle name="Comma 16 2" xfId="703" xr:uid="{747D7B76-9859-4B09-8159-B6E1B1C89EC0}"/>
    <cellStyle name="Comma 17" xfId="225" xr:uid="{1ADCE7ED-8B7F-485D-B428-A076D75A8991}"/>
    <cellStyle name="Comma 17 2" xfId="704" xr:uid="{282EDB52-7712-4ED9-AA7E-FB95BF0CACFA}"/>
    <cellStyle name="Comma 2" xfId="226" xr:uid="{64B706AA-74B7-489A-8675-EF4EE98C0B5C}"/>
    <cellStyle name="Comma 2 2" xfId="227" xr:uid="{25D3736E-89CB-49AE-9BAC-2817ED3F7ECD}"/>
    <cellStyle name="Comma 2 2 2" xfId="228" xr:uid="{261186C0-A537-4456-9D91-7643D68FF21B}"/>
    <cellStyle name="Comma 2 2_Actuals by Storm IO" xfId="229" xr:uid="{BA443A57-BBA6-45C5-8D5C-F3C3443B0989}"/>
    <cellStyle name="Comma 2 3" xfId="230" xr:uid="{2B6E6C8A-E935-4CFF-847F-FADB344643A1}"/>
    <cellStyle name="Comma 2 4" xfId="231" xr:uid="{B3F68210-13FF-45D4-BC27-F73A82FE4199}"/>
    <cellStyle name="Comma 2 5" xfId="232" xr:uid="{08B08DB6-EA4B-46FC-AC20-4E1F11DE0CC0}"/>
    <cellStyle name="Comma 2 5 2" xfId="705" xr:uid="{B922E4E1-54B2-4D61-98BC-F29DE6EF2BE4}"/>
    <cellStyle name="Comma 3" xfId="233" xr:uid="{F6769EA6-C5E2-401A-A5A7-D1271D4401EA}"/>
    <cellStyle name="Comma 3 2" xfId="234" xr:uid="{BE0B4594-3BF2-4918-915B-E00B44FCB922}"/>
    <cellStyle name="Comma 3_Actuals by Storm IO" xfId="235" xr:uid="{88F12308-4BB1-4803-949C-AD2ADC6B8202}"/>
    <cellStyle name="Comma 4" xfId="236" xr:uid="{BFC20024-7D46-411D-9331-C782A3BC0D53}"/>
    <cellStyle name="Comma 4 2" xfId="237" xr:uid="{948351B9-C508-4113-87E6-1960ED6C3041}"/>
    <cellStyle name="Comma 4_Actuals by Storm IO" xfId="238" xr:uid="{8EB20D6E-B229-41F0-AD25-D46B1F4645E2}"/>
    <cellStyle name="Comma 5" xfId="239" xr:uid="{57A91E2F-DA93-4832-B441-603CCC3C936E}"/>
    <cellStyle name="Comma 6" xfId="240" xr:uid="{94A011D6-822E-41CD-9426-1A00F9761CB9}"/>
    <cellStyle name="Comma 6 2" xfId="241" xr:uid="{69DF2575-707C-4090-8370-B5C3441B6AF5}"/>
    <cellStyle name="Comma 7" xfId="242" xr:uid="{32B1DC2C-7E1C-4570-A29A-B896B4A8344A}"/>
    <cellStyle name="Comma 7 2" xfId="243" xr:uid="{CC6BAFBD-F67D-46D9-8938-6F88DAEA14C3}"/>
    <cellStyle name="Comma 8" xfId="244" xr:uid="{A9B950F0-13DC-4AD5-BBC5-1B7FA7B1DC69}"/>
    <cellStyle name="Comma 9" xfId="245" xr:uid="{4E9697A2-D520-4B99-8205-E9E18736B0CC}"/>
    <cellStyle name="comma, 0" xfId="246" xr:uid="{511AD76B-4BA7-4914-A24A-41D699E6FB68}"/>
    <cellStyle name="Currency [0] 2" xfId="247" xr:uid="{1085478E-6973-41E7-BAD1-DC67884A87BB}"/>
    <cellStyle name="Currency [0] 2 2" xfId="248" xr:uid="{3C1899E3-718D-4937-98AF-740FD1AEE23F}"/>
    <cellStyle name="Currency [0] 3" xfId="249" xr:uid="{AA7CD2D0-694F-4314-9896-8652C8C198B0}"/>
    <cellStyle name="Currency [0] 3 2" xfId="706" xr:uid="{CD3A3E8D-D492-4413-9B0B-668BBFE56E4B}"/>
    <cellStyle name="Currency [0] 4" xfId="250" xr:uid="{7EB1FA94-93B8-474D-9C04-E285CC414A84}"/>
    <cellStyle name="Currency 10" xfId="978" xr:uid="{CA774CF3-59BD-4ACE-A411-90230CC47D62}"/>
    <cellStyle name="Currency 11" xfId="1084" xr:uid="{728624A5-DF39-4CCD-8D65-0A0064E150D9}"/>
    <cellStyle name="Currency 12" xfId="897" xr:uid="{FF6F1B11-5110-4B10-BFD1-8F37132AE00B}"/>
    <cellStyle name="Currency 13" xfId="251" xr:uid="{99B1A3D9-63A2-4391-8703-510B26E27EC4}"/>
    <cellStyle name="Currency 14" xfId="1285" xr:uid="{C8ED431E-F746-406E-BA36-FFCB2E838935}"/>
    <cellStyle name="Currency 15" xfId="991" xr:uid="{E736120B-9753-48FB-A9BE-EED23358B015}"/>
    <cellStyle name="Currency 2" xfId="252" xr:uid="{CF303731-F94F-48C7-A4AF-D84DE49C5098}"/>
    <cellStyle name="Currency 2 2" xfId="253" xr:uid="{6D8A4E00-7917-4089-8D52-5115CAA2739E}"/>
    <cellStyle name="Currency 2 3" xfId="254" xr:uid="{D0C08C92-6946-4F22-A8E8-071CC1FF14C0}"/>
    <cellStyle name="Currency 2 4" xfId="255" xr:uid="{383CB13C-DA01-4E5C-B6C9-FAEAF854EFBB}"/>
    <cellStyle name="Currency 2 5" xfId="707" xr:uid="{397AD668-E3E9-42C4-A848-C466F0BB42B4}"/>
    <cellStyle name="Currency 3" xfId="256" xr:uid="{89B5A8BB-5A6F-4552-893E-349989BC6ED3}"/>
    <cellStyle name="Currency 3 5" xfId="257" xr:uid="{FCF07AF6-0145-4B2A-B61B-560A66FAA0C7}"/>
    <cellStyle name="Currency 3_Actuals by Storm IO" xfId="258" xr:uid="{6B20C904-6E18-4099-9946-74CBF70F5529}"/>
    <cellStyle name="Currency 4" xfId="259" xr:uid="{CD08D4A8-9976-4605-94BD-53AA305AFF59}"/>
    <cellStyle name="Currency 4 2" xfId="260" xr:uid="{4F6DAC5D-E399-4A41-BE77-E30EB4695323}"/>
    <cellStyle name="Currency 5" xfId="261" xr:uid="{4D2CED49-1976-4775-AC9D-1CA6FFF33E91}"/>
    <cellStyle name="Currency 6" xfId="262" xr:uid="{B561E0D7-526F-49D8-A87E-68810B0077AF}"/>
    <cellStyle name="Currency 7" xfId="14" xr:uid="{E26564FC-C2AC-4087-A76D-DE1691A3EB34}"/>
    <cellStyle name="Currency 8" xfId="876" xr:uid="{136E06A6-5D05-4D16-9CD3-218A349DDA11}"/>
    <cellStyle name="Currency 9" xfId="1154" xr:uid="{FAD7CEAC-73D0-4D37-8692-008C69944BD3}"/>
    <cellStyle name="Currency.oo" xfId="263" xr:uid="{E64BF044-ABB3-4634-9855-D86F511F4AD2}"/>
    <cellStyle name="Emphasis 1" xfId="264" xr:uid="{DC71AFE4-FB92-422D-A730-B50C084D5B24}"/>
    <cellStyle name="Emphasis 1 2" xfId="265" xr:uid="{D0D77458-E68A-46CA-BBAA-6B1FDF559F43}"/>
    <cellStyle name="Emphasis 1 3" xfId="266" xr:uid="{A6DA30F0-AF50-4AFF-AF69-68D6B6418B32}"/>
    <cellStyle name="Emphasis 1 4" xfId="267" xr:uid="{B34FC849-6579-4B59-B4B5-5EE3EEC23648}"/>
    <cellStyle name="Emphasis 1 5" xfId="708" xr:uid="{B775C449-56E1-41B3-AEF0-3D9EE03D0D34}"/>
    <cellStyle name="Emphasis 1_Actuals by Storm IO" xfId="268" xr:uid="{0C246D61-176B-4C5D-A944-DD285BDF4246}"/>
    <cellStyle name="Emphasis 2" xfId="269" xr:uid="{653762BA-EABD-4839-BE9B-EFD13181A5AC}"/>
    <cellStyle name="Emphasis 2 2" xfId="270" xr:uid="{A8422171-4DB0-44E8-913E-B45A98FBECDB}"/>
    <cellStyle name="Emphasis 2 3" xfId="271" xr:uid="{C3C858AB-255E-4739-9C2F-FC95F91BC820}"/>
    <cellStyle name="Emphasis 2 4" xfId="272" xr:uid="{CF069692-6E88-47DD-A487-275E0FF28585}"/>
    <cellStyle name="Emphasis 2 5" xfId="709" xr:uid="{1A5B80EE-1F9E-4061-AF1E-939DF4CD9C11}"/>
    <cellStyle name="Emphasis 2_Actuals by Storm IO" xfId="273" xr:uid="{A89B059D-DDA5-4BA7-9497-6D82FD266337}"/>
    <cellStyle name="Emphasis 3" xfId="274" xr:uid="{EE2657DB-987B-40C3-9C4A-E1639F9BFFCB}"/>
    <cellStyle name="Emphasis 3 2" xfId="275" xr:uid="{1A73D8C0-172A-43E7-827B-47F2D6995817}"/>
    <cellStyle name="Emphasis 3 3" xfId="276" xr:uid="{0EEB0E3D-2490-4C49-9C9F-019C249A7270}"/>
    <cellStyle name="Explanatory Text 2" xfId="277" xr:uid="{EDB7CEBD-6E77-4DFC-813F-4F5413411B31}"/>
    <cellStyle name="Good 2" xfId="278" xr:uid="{8897EFB0-1850-4FE4-B753-3EC7DA949FF9}"/>
    <cellStyle name="Good 3" xfId="279" xr:uid="{CBE7D6B8-1899-46CC-AC32-9065231110F4}"/>
    <cellStyle name="Heading 1 2" xfId="280" xr:uid="{DCF65B23-5BD7-4EFA-9FFE-C2E78A3ED900}"/>
    <cellStyle name="Heading 1 3" xfId="281" xr:uid="{CB9BD5B4-D1A8-460A-AB52-C8A7954B49AB}"/>
    <cellStyle name="Heading 2 2" xfId="282" xr:uid="{F44D5EBA-9053-4C1C-A407-6E73B127177D}"/>
    <cellStyle name="Heading 2 3" xfId="283" xr:uid="{5E4377CF-DC14-4C9C-AC72-858FC39FB623}"/>
    <cellStyle name="Heading 3 2" xfId="284" xr:uid="{ABDFF545-E6BF-4EFD-8FA1-40CE5EA18215}"/>
    <cellStyle name="Heading 3 3" xfId="285" xr:uid="{8F563666-E71C-458E-8E0E-F1EEB0EDB2C5}"/>
    <cellStyle name="Heading 4 2" xfId="286" xr:uid="{8A866913-3136-4AF8-A125-E7D2785020EF}"/>
    <cellStyle name="Heading 4 3" xfId="287" xr:uid="{5276B49F-4A6E-4414-957B-364A9906F9B4}"/>
    <cellStyle name="Hyperlink 2" xfId="288" xr:uid="{EFD8D9AD-C19C-495C-A8BC-4F040F3D10B4}"/>
    <cellStyle name="Input 2" xfId="289" xr:uid="{7316D7C5-E169-467F-972B-EE584A8E5D0F}"/>
    <cellStyle name="Input 2 2" xfId="883" xr:uid="{7DECB870-18D2-4196-BFFE-8D252B1AC9D2}"/>
    <cellStyle name="Input 2 2 2" xfId="1999" xr:uid="{ED59B1FA-20A0-479E-8381-72FFF4A40C4A}"/>
    <cellStyle name="Input 2 2 3" xfId="2896" xr:uid="{0B66EB35-B833-4038-B181-48C88840EDFD}"/>
    <cellStyle name="Input 2 3" xfId="1136" xr:uid="{AC26EA76-07DC-4DD9-8DAB-C3637C5D8BA3}"/>
    <cellStyle name="Input 2 3 2" xfId="1824" xr:uid="{17D6C532-D031-4329-BB2A-F653765919BA}"/>
    <cellStyle name="Input 2 3 3" xfId="2965" xr:uid="{2E2059FE-BA7C-4706-A027-6A8BC14BD892}"/>
    <cellStyle name="Input 2 4" xfId="2547" xr:uid="{52DFA5F4-615C-45D3-B180-0EFDA3815324}"/>
    <cellStyle name="Input 2 5" xfId="1807" xr:uid="{E44CEAC9-70AF-4B11-8678-A79AD8C049A6}"/>
    <cellStyle name="Input 3" xfId="290" xr:uid="{DB55F8D8-DCD8-45C9-9AB8-267442272D39}"/>
    <cellStyle name="Linked Cell 2" xfId="291" xr:uid="{00225C64-2B79-436C-B280-D6B8043A8E75}"/>
    <cellStyle name="Linked Cell 3" xfId="292" xr:uid="{2A0729DA-D204-4D55-8410-C295626E3E75}"/>
    <cellStyle name="n" xfId="293" xr:uid="{67AF15F3-40C3-4250-BD26-C06264E77B07}"/>
    <cellStyle name="n_2003 Wkld MASTER" xfId="294" xr:uid="{1D531F9A-DDB2-4A8A-9A68-766AAAF620CA}"/>
    <cellStyle name="n_2003 Wkld Master In Progress V5" xfId="295" xr:uid="{A490DF7D-A138-4372-84E9-B7DE91E868B4}"/>
    <cellStyle name="n_2003 Wkld Master In Progress V5_Arborist Pmts YTD APR - EAC 692 as of 4-23-10" xfId="296" xr:uid="{E228CC41-4817-4D63-9448-C8EE41F8C144}"/>
    <cellStyle name="n_2003 Wkld Master In Progress V5_Arborist Pmts YTD MAR - EAC 692 as of 3-25-10" xfId="297" xr:uid="{2322786F-B57D-4E6F-B913-F52357B7010E}"/>
    <cellStyle name="n_2003 Wkld Master In Progress V5_Debris Pmts MAY as of 5-21-10" xfId="298" xr:uid="{27D53DEA-ABBE-4B22-B601-C990C1A6A5DA}"/>
    <cellStyle name="n_2003 Wkld Master In Progress V5_Q1 Reconciliation forecast 3-12-10 v2" xfId="299" xr:uid="{6D2FE54B-4ADE-4E2D-9617-06D18F639E94}"/>
    <cellStyle name="n_2003 Wkld Master In Progress V5_Q1 Reconciliation forecast 3-18-10 v3" xfId="300" xr:uid="{74D3B1B1-2A86-4527-8D57-9406ED0082C3}"/>
    <cellStyle name="n_2003 Wkld Master In Progress V5_Q1 Reconciliation forecast 3-28-10 v6" xfId="301" xr:uid="{C61F9DA5-6284-4827-A722-31CCB4462CB7}"/>
    <cellStyle name="n_2003 Wkld Master In Progress V5_Q2 Reconciliation Detail 6-29-10" xfId="302" xr:uid="{7DC20710-CF25-4CE0-99C5-6A301D9030A3}"/>
    <cellStyle name="n_2003 Wkld Master In Progress V5_Q2 Reconciliation forecast 4-6-10" xfId="303" xr:uid="{29CE0EBA-98FD-4E20-8026-20AF1664FCAE}"/>
    <cellStyle name="n_2003 Wkld Master In Progress V5_Revised 2010 VM Budget cash flows and drivers 4-5-10" xfId="304" xr:uid="{A14B18C7-9211-446C-B2C6-BC438543CAD3}"/>
    <cellStyle name="n_2003 Wkld Master In Progress V5_T&amp;M Accrual Estimate" xfId="305" xr:uid="{4BC9F8C9-0175-4156-A22F-42F6EFA24200}"/>
    <cellStyle name="n_2003 Wkld Master In Progress V5_Vegetation 01_January Accrual EOM" xfId="306" xr:uid="{11B2B9EE-1B5E-4E17-A994-DADB605D81F6}"/>
    <cellStyle name="n_2003 Wkld Master In Progress V5_Vegetation 02_February Forecast EOM" xfId="307" xr:uid="{AC8E1491-037C-4BD5-9D7B-E349B7A94EC0}"/>
    <cellStyle name="n_2003 Wkld Master In Progress V5_Vegetation 03_March Forecast" xfId="308" xr:uid="{D1325B6C-7F94-4CE9-B6DD-9BBD11A9BEAF}"/>
    <cellStyle name="n_2003 Wkld Master In Progress V5_Vegetation 04_April Forecast" xfId="309" xr:uid="{F5305E5D-C8BE-471C-9E0C-7FEBF6FE6761}"/>
    <cellStyle name="n_2003 Wkld Master In Progress V5_Vegetation 06_June Accrual EOM" xfId="310" xr:uid="{AE28636A-50F2-4A8F-9937-247E3D2F380A}"/>
    <cellStyle name="n_2003 Wkld Master In Progress V5_Vegetation 08 August Accrual" xfId="311" xr:uid="{D1816359-11A4-4D1C-BE6D-F4A397CEC0B7}"/>
    <cellStyle name="n_2003 Wkld Master In Progress V5_Vegetation 08_August Accrual EOM IN PROGRESS DO NOT USE" xfId="312" xr:uid="{B0C6F13E-18EA-4AF7-97B7-90F3AF03EA41}"/>
    <cellStyle name="n_2003 Wkld Master In Progress V5_VM Cashflows_2010 Final" xfId="313" xr:uid="{B291E264-94FA-4261-A77F-B97A24668242}"/>
    <cellStyle name="n_2003 Wkld MASTER_Arborist Pmts YTD APR - EAC 692 as of 4-23-10" xfId="314" xr:uid="{2038AA5B-CAEE-49EE-B27D-A03469464923}"/>
    <cellStyle name="n_2003 Wkld MASTER_Arborist Pmts YTD MAR - EAC 692 as of 3-25-10" xfId="315" xr:uid="{216476D2-67D3-4746-A121-B0BD2B6195AF}"/>
    <cellStyle name="n_2003 Wkld MASTER_Debris Pmts MAY as of 5-21-10" xfId="316" xr:uid="{E048DB92-DF62-4F73-8112-BD3D866854AF}"/>
    <cellStyle name="n_2003 Wkld MASTER_Q1 Reconciliation forecast 3-12-10 v2" xfId="317" xr:uid="{4A75BDA4-802B-4239-B076-2BA9735FE7B9}"/>
    <cellStyle name="n_2003 Wkld MASTER_Q1 Reconciliation forecast 3-18-10 v3" xfId="318" xr:uid="{20D379C0-8533-45BB-ADB5-7841CDE46761}"/>
    <cellStyle name="n_2003 Wkld MASTER_Q1 Reconciliation forecast 3-28-10 v6" xfId="319" xr:uid="{0CD485ED-C310-4523-9198-97830664D0AF}"/>
    <cellStyle name="n_2003 Wkld MASTER_Q2 Reconciliation Detail 6-29-10" xfId="320" xr:uid="{20936556-3727-476A-B635-EB576175851C}"/>
    <cellStyle name="n_2003 Wkld MASTER_Q2 Reconciliation forecast 4-6-10" xfId="321" xr:uid="{BAC632B9-F674-4CEF-83F7-FCE62F6D6C46}"/>
    <cellStyle name="n_2003 Wkld MASTER_Revised 2010 VM Budget cash flows and drivers 4-5-10" xfId="322" xr:uid="{0FF79EE2-7A4E-485C-A5B1-F87303D8CBEB}"/>
    <cellStyle name="n_2003 Wkld MASTER_T&amp;M Accrual Estimate" xfId="323" xr:uid="{F2708A9D-4DFE-45DE-A103-36583C333677}"/>
    <cellStyle name="n_2003 Wkld MASTER_Vegetation 01_January Accrual EOM" xfId="324" xr:uid="{6553FD89-53ED-4C13-ABD4-B0D52A4F47B4}"/>
    <cellStyle name="n_2003 Wkld MASTER_Vegetation 02_February Forecast EOM" xfId="325" xr:uid="{DC3EE703-4518-49B7-A160-FA3AF9512E22}"/>
    <cellStyle name="n_2003 Wkld MASTER_Vegetation 03_March Forecast" xfId="326" xr:uid="{04782DFD-B1A2-48C6-A1B2-35FAF86FA1F5}"/>
    <cellStyle name="n_2003 Wkld MASTER_Vegetation 04_April Forecast" xfId="327" xr:uid="{E3DB0CF5-568F-4692-8B6C-549869F406F6}"/>
    <cellStyle name="n_2003 Wkld MASTER_Vegetation 06_June Accrual EOM" xfId="328" xr:uid="{8886A54B-AC84-4B18-9CCA-F6618739F277}"/>
    <cellStyle name="n_2003 Wkld MASTER_Vegetation 08 August Accrual" xfId="329" xr:uid="{7FAD014A-DFBC-4BE8-B808-6EEEC20BC65E}"/>
    <cellStyle name="n_2003 Wkld MASTER_Vegetation 08_August Accrual EOM IN PROGRESS DO NOT USE" xfId="330" xr:uid="{CC00AEB6-2542-4371-8315-7A9491A5B064}"/>
    <cellStyle name="n_2003 Wkld MASTER_VM Cashflows_2010 Final" xfId="331" xr:uid="{449B9263-7CCF-4504-93B5-EDC830FC342E}"/>
    <cellStyle name="n_4th Q Reconcilation Detail - 1-19-10" xfId="332" xr:uid="{77C22A44-77D9-4546-AF99-9ECB4B266813}"/>
    <cellStyle name="n_Arborist Pmts YTD APR - EAC 692 as of 4-23-10" xfId="333" xr:uid="{F1BD35B7-0F2E-42D6-889E-3D96B82987BC}"/>
    <cellStyle name="n_Arborist Pmts YTD MAR - EAC 692 as of 3-25-10" xfId="334" xr:uid="{78FE6C40-2066-4A90-87E2-AA7D69A80DB1}"/>
    <cellStyle name="n_Debris Pmts MAY as of 5-21-10" xfId="335" xr:uid="{0C153E2D-71B5-481F-B459-0C90884D1043}"/>
    <cellStyle name="n_Q1 Reconciliation forecast 3-12-10 v2" xfId="336" xr:uid="{D5F37415-1C9C-4F68-9BD9-2F900BD7803F}"/>
    <cellStyle name="n_Q1 Reconciliation forecast 3-18-10 v3" xfId="337" xr:uid="{1C5F0BA8-E07F-4035-BC02-B93DFF5B1A68}"/>
    <cellStyle name="n_Q1 Reconciliation forecast 3-30-10 v7" xfId="338" xr:uid="{7664EA58-15F3-473C-B35E-46F4725BA2D2}"/>
    <cellStyle name="n_Q2 Reconciliation Detail 6-29-10" xfId="339" xr:uid="{FE0405A2-BF85-4B5C-887B-596611E91312}"/>
    <cellStyle name="n_Q2 Reconciliation forecast 4-6-10" xfId="340" xr:uid="{FF8C44FA-70A2-43EC-A39F-1CE7D383E882}"/>
    <cellStyle name="n_Revised 2010 VM Budget cash flows and drivers 4-5-10" xfId="341" xr:uid="{2CB852FB-8B81-4EC6-8A16-31C8712F6ECB}"/>
    <cellStyle name="n_T&amp;M Accrual Estimate" xfId="342" xr:uid="{5580FD93-F2A4-42C1-9789-B5D1A9D97418}"/>
    <cellStyle name="n_Vegetation 01_January Accrual EOM" xfId="343" xr:uid="{2E0DB412-06E9-40A9-A62C-D2FED0E1E4E9}"/>
    <cellStyle name="n_Vegetation 02_February Forecast EOM" xfId="344" xr:uid="{1167D9FA-1366-4CAD-AB44-21F02B954A28}"/>
    <cellStyle name="n_Vegetation 03_March Forecast" xfId="345" xr:uid="{DBAB1668-8E7F-4744-8B06-C8FD87772671}"/>
    <cellStyle name="n_Vegetation 04_April Forecast" xfId="346" xr:uid="{B4D57532-C68B-415B-9DEE-49167A27FECD}"/>
    <cellStyle name="n_Vegetation 06_June Accrual EOM" xfId="347" xr:uid="{A2162F20-9278-4A41-A5FC-B94F8374B8EA}"/>
    <cellStyle name="n_Vegetation 08 August Accrual" xfId="348" xr:uid="{1D6C8B77-4274-4E8D-83AA-24C2F9D79A6E}"/>
    <cellStyle name="n_Vegetation 08_August Accrual EOM IN PROGRESS DO NOT USE" xfId="349" xr:uid="{7804A5B1-557E-4BB9-AC0D-4E15BF86822E}"/>
    <cellStyle name="n_VM Cashflows_2010 Final" xfId="350" xr:uid="{6237199A-221B-4670-BCE8-9E7980DBDE20}"/>
    <cellStyle name="Neutral 2" xfId="351" xr:uid="{8EA25C27-7546-42C6-BA2D-A4CB4A0A39E8}"/>
    <cellStyle name="Neutral 3" xfId="352" xr:uid="{BBC3EEB0-265D-4EF2-A171-D9813C97D01E}"/>
    <cellStyle name="Normal" xfId="0" builtinId="0"/>
    <cellStyle name="Normal - Style1 2" xfId="353" xr:uid="{B0049A9D-2497-4E2B-8BD1-3D9C46C7C0CD}"/>
    <cellStyle name="Normal 10" xfId="19" xr:uid="{7D9F7ABF-CC26-47E6-82C5-CDAAE17C954A}"/>
    <cellStyle name="Normal 10 2 10" xfId="12" xr:uid="{F558DA30-AF8F-4AA4-8D3D-8D6341ECF7C4}"/>
    <cellStyle name="Normal 11" xfId="18" xr:uid="{B37BFC38-3ADD-4F37-A629-27805BE5E09E}"/>
    <cellStyle name="Normal 12" xfId="354" xr:uid="{30D8132C-7913-4905-A8BC-AFBEBAF201F7}"/>
    <cellStyle name="Normal 12 2" xfId="355" xr:uid="{CC4824F5-541C-4503-BD9B-7C4278C34069}"/>
    <cellStyle name="Normal 12 2 2" xfId="710" xr:uid="{B3BF94F4-8E97-427B-A6B6-ED998A7413D9}"/>
    <cellStyle name="Normal 13" xfId="356" xr:uid="{0A5B9505-80F8-42A4-9C3E-7AFD8347FE11}"/>
    <cellStyle name="Normal 13 2" xfId="357" xr:uid="{8971A899-7ACD-4951-8CC3-70814B9DEE47}"/>
    <cellStyle name="Normal 13 2 2" xfId="711" xr:uid="{EF955FE7-BF91-4F50-8A24-6606949D5AA1}"/>
    <cellStyle name="Normal 14" xfId="358" xr:uid="{193C6D95-05F5-4ACE-BCD2-8B45C984E417}"/>
    <cellStyle name="Normal 15" xfId="359" xr:uid="{000E3CAD-2780-4670-A308-DA7EEA3718FB}"/>
    <cellStyle name="Normal 15 2" xfId="712" xr:uid="{EDAB8714-4F6F-429E-A0BB-B34336B77CFB}"/>
    <cellStyle name="Normal 16" xfId="360" xr:uid="{1445C500-55C0-4FEB-A253-4203A6601DC8}"/>
    <cellStyle name="Normal 16 2" xfId="713" xr:uid="{B6FBA659-A1DB-4382-9AE6-3534CA46DC67}"/>
    <cellStyle name="Normal 17" xfId="361" xr:uid="{A139E4CC-0310-480C-9959-10AFB61F7C04}"/>
    <cellStyle name="Normal 17 2" xfId="714" xr:uid="{923C2E44-CA21-4BAF-AA4D-0240C55E5D2C}"/>
    <cellStyle name="Normal 18" xfId="715" xr:uid="{DE61AC2B-E8BC-4B7D-A142-800A07AC4B2F}"/>
    <cellStyle name="Normal 19" xfId="716" xr:uid="{20C91757-D63E-4BF1-BBF1-3EA2BB1B7696}"/>
    <cellStyle name="Normal 2" xfId="8" xr:uid="{87E510B2-9B2A-4067-B786-569BB9D9803C}"/>
    <cellStyle name="Normal 2 19" xfId="363" xr:uid="{5D1EA7B2-4D10-4FC4-B37E-8BAC0A95CAC3}"/>
    <cellStyle name="Normal 2 19 2" xfId="718" xr:uid="{034292E5-AB52-41A0-946E-433720116B79}"/>
    <cellStyle name="Normal 2 2" xfId="5" xr:uid="{4A52B14C-7C82-485E-94AB-A282A6E065D4}"/>
    <cellStyle name="Normal 2 3" xfId="364" xr:uid="{5CF2ED81-FD10-4622-927B-B7E8F2F4241A}"/>
    <cellStyle name="Normal 2 3 2" xfId="719" xr:uid="{21EC6368-C67B-46DF-ABD3-9BEA092D2869}"/>
    <cellStyle name="Normal 2 4" xfId="717" xr:uid="{7F70865A-78A0-4FC6-801C-6BCBE0F27010}"/>
    <cellStyle name="Normal 2 5" xfId="362" xr:uid="{D0D3C247-0A27-4B0E-8368-3F707889C867}"/>
    <cellStyle name="Normal 2 6" xfId="1259" xr:uid="{89DBB0E6-037D-4AC7-AF19-73E69DAB5BE1}"/>
    <cellStyle name="Normal 2 7" xfId="15" xr:uid="{4E8C65C2-E66A-48AF-9799-04923E2F1087}"/>
    <cellStyle name="Normal 2_2011 Phase III Estimate Irene_Distr_June2012Accrual" xfId="365" xr:uid="{26FF178F-75FB-4835-BF4C-F20B0C57A459}"/>
    <cellStyle name="Normal 20" xfId="720" xr:uid="{E798382F-CB82-486D-A421-33D149B1B7EF}"/>
    <cellStyle name="Normal 21" xfId="721" xr:uid="{96B22DEE-03A7-4326-965D-DD193AA38616}"/>
    <cellStyle name="Normal 22" xfId="366" xr:uid="{7C2F775E-E318-4596-9303-6653DDD3ED72}"/>
    <cellStyle name="Normal 22 2" xfId="722" xr:uid="{DA1783A4-15A2-4F63-9E26-BD26425F6812}"/>
    <cellStyle name="Normal 23" xfId="367" xr:uid="{6171BD75-F86D-4DCC-A7DA-F2E36A8A0317}"/>
    <cellStyle name="Normal 23 2" xfId="723" xr:uid="{33807D68-1368-4A16-8148-94FCBD39034D}"/>
    <cellStyle name="Normal 24" xfId="368" xr:uid="{91A428EA-7AE6-40A5-A6F5-DB4C7BA1C8D7}"/>
    <cellStyle name="Normal 24 2" xfId="724" xr:uid="{B62DC4E0-7668-4114-8B4B-9BF293273CC0}"/>
    <cellStyle name="Normal 25" xfId="725" xr:uid="{97F217D9-CEC0-479C-B3E7-0C8BC41E023A}"/>
    <cellStyle name="Normal 26" xfId="726" xr:uid="{5DF717F8-69B8-4DBE-A344-B30C1DF18554}"/>
    <cellStyle name="Normal 27" xfId="727" xr:uid="{0360F88B-E74E-4506-9ABD-39FA07C78558}"/>
    <cellStyle name="Normal 28" xfId="728" xr:uid="{D6A3C21F-59D0-49E7-84F4-D23808BC36F7}"/>
    <cellStyle name="Normal 29" xfId="729" xr:uid="{19B5575F-374B-46C0-9293-9EF3320A0177}"/>
    <cellStyle name="Normal 3" xfId="16" xr:uid="{A057991C-507D-48BE-810F-D5EC9D1D650F}"/>
    <cellStyle name="Normal 3 2" xfId="370" xr:uid="{4C4BA4F9-5602-45AC-A926-FCCE827615E6}"/>
    <cellStyle name="Normal 3 2 2" xfId="731" xr:uid="{CCEEE4C8-5F63-4F9C-84F1-F10719127C29}"/>
    <cellStyle name="Normal 3 3" xfId="730" xr:uid="{D45AEE6C-9067-4CDE-838B-4DF31764E931}"/>
    <cellStyle name="Normal 3 4" xfId="369" xr:uid="{9A16C63A-99B3-4113-A979-313A4335A7F3}"/>
    <cellStyle name="Normal 3_Actuals by Storm IO" xfId="371" xr:uid="{D5C3360A-FF68-4CFE-9B34-8C426234C381}"/>
    <cellStyle name="Normal 30" xfId="732" xr:uid="{F158DC89-F2D1-4B33-A70D-F83CC20AC36B}"/>
    <cellStyle name="Normal 31" xfId="733" xr:uid="{5C5E1F61-96ED-4605-A8E6-75CA5BCAC2AE}"/>
    <cellStyle name="Normal 32" xfId="734" xr:uid="{CBE2E5B9-DEC4-47D4-89AE-827A9B214F0B}"/>
    <cellStyle name="Normal 33" xfId="735" xr:uid="{DDCAF48E-E5E8-4223-B9CB-4B72981EAC76}"/>
    <cellStyle name="Normal 34" xfId="736" xr:uid="{93C11767-36EB-43DC-BF38-DA017717515F}"/>
    <cellStyle name="Normal 35" xfId="737" xr:uid="{3A4DEBBC-BEE8-44EA-9045-7858407084D5}"/>
    <cellStyle name="Normal 36" xfId="738" xr:uid="{1D7BD23F-AE48-4DB1-8327-667A1F5EC965}"/>
    <cellStyle name="Normal 37" xfId="739" xr:uid="{96706CCE-291D-4234-AB11-27C715CC8456}"/>
    <cellStyle name="Normal 38" xfId="740" xr:uid="{B13344BC-1063-4E13-8879-45748223CB37}"/>
    <cellStyle name="Normal 39" xfId="741" xr:uid="{D9215D75-D789-4C2C-A12C-266B12164B62}"/>
    <cellStyle name="Normal 4" xfId="17" xr:uid="{AED0DB18-B02F-4DF5-8534-F6C308EB562B}"/>
    <cellStyle name="Normal 4 2" xfId="373" xr:uid="{F339DF2C-FE23-4C81-BAB5-4F0436C57371}"/>
    <cellStyle name="Normal 4 2 2" xfId="743" xr:uid="{B28B5328-4076-4D05-8817-40752038D2FD}"/>
    <cellStyle name="Normal 4 3" xfId="742" xr:uid="{5F1E2177-1A4A-4326-A09A-4C61D88218B1}"/>
    <cellStyle name="Normal 4 4" xfId="372" xr:uid="{111D9420-69C7-4497-A4CC-F4F02B29FA41}"/>
    <cellStyle name="Normal 4_Actuals by Storm IO" xfId="374" xr:uid="{2ED72545-E31A-4633-9302-36347D5FDC99}"/>
    <cellStyle name="Normal 40" xfId="744" xr:uid="{A85ABE40-F5CA-42E5-9A48-853B60A9792F}"/>
    <cellStyle name="Normal 41" xfId="745" xr:uid="{0D30110C-02B8-44DF-8FB1-B4C1F801488B}"/>
    <cellStyle name="Normal 42" xfId="746" xr:uid="{F73D693B-A9D6-4B92-9118-9F54C48F7F2B}"/>
    <cellStyle name="Normal 43" xfId="747" xr:uid="{6308A008-9C66-411C-A683-673762734155}"/>
    <cellStyle name="Normal 44" xfId="748" xr:uid="{E7A3744B-7783-4D92-B112-F167B245D42F}"/>
    <cellStyle name="Normal 45" xfId="749" xr:uid="{F93C2C62-265E-4259-AF47-C545DEEDCD13}"/>
    <cellStyle name="Normal 46" xfId="750" xr:uid="{4A641F23-C198-4C07-80AE-65727D823AD1}"/>
    <cellStyle name="Normal 47" xfId="751" xr:uid="{C261F561-E980-44F4-A830-4EB751022151}"/>
    <cellStyle name="Normal 48" xfId="752" xr:uid="{A0A701FE-3D47-4E71-9715-CA1DF8A5DC86}"/>
    <cellStyle name="Normal 49" xfId="753" xr:uid="{09161CAC-13C4-4D26-BDD5-A2D22F26EACB}"/>
    <cellStyle name="Normal 5" xfId="6" xr:uid="{0225ACA0-EBBA-40B6-BB39-165D769214D1}"/>
    <cellStyle name="Normal 5 2" xfId="754" xr:uid="{E0D9C2C6-9D51-46F6-BA42-6B722F14728F}"/>
    <cellStyle name="Normal 5 3" xfId="375" xr:uid="{581A379E-BE6B-43BF-BB39-E87F7EC2DF94}"/>
    <cellStyle name="Normal 50" xfId="755" xr:uid="{ED43C0C4-A46D-455D-A838-3CDD6642EE06}"/>
    <cellStyle name="Normal 51" xfId="756" xr:uid="{FE476BCF-A6B4-4C6E-9443-25391FC3E579}"/>
    <cellStyle name="Normal 52" xfId="757" xr:uid="{3E414FED-ADE4-44E3-B50F-14B0DA3234FA}"/>
    <cellStyle name="Normal 53" xfId="758" xr:uid="{226FCAFD-2278-434D-BF2A-6FCF04F4AB21}"/>
    <cellStyle name="Normal 54" xfId="759" xr:uid="{46FBC714-4A21-4008-9D3A-FE7D6D507117}"/>
    <cellStyle name="Normal 55" xfId="760" xr:uid="{412C1769-C267-4DC6-9BE2-64F4ECA3E017}"/>
    <cellStyle name="Normal 56" xfId="761" xr:uid="{0620E5CC-76FA-4E15-AECD-E8CD6F644208}"/>
    <cellStyle name="Normal 57" xfId="762" xr:uid="{5462B397-2BE1-425C-A31C-681F00A5A400}"/>
    <cellStyle name="Normal 58" xfId="763" xr:uid="{63AF2AAE-F81A-48C9-8E03-EBBAAC3495E6}"/>
    <cellStyle name="Normal 59" xfId="764" xr:uid="{01CA1A99-72F4-4ED7-935C-4B57F1C5C1DC}"/>
    <cellStyle name="Normal 6" xfId="376" xr:uid="{CB0B2744-6A30-429B-8D2B-A5EEAF7FB35B}"/>
    <cellStyle name="Normal 6 2" xfId="377" xr:uid="{DF63D5BF-DB43-4744-91EF-0478057CF798}"/>
    <cellStyle name="Normal 6 2 2" xfId="766" xr:uid="{DD21B388-AD78-40EE-9E01-F1EC05ECB2A8}"/>
    <cellStyle name="Normal 6 3" xfId="765" xr:uid="{2E53F201-8132-4E6C-8159-6E0F9A399228}"/>
    <cellStyle name="Normal 60" xfId="767" xr:uid="{43AB44BE-BDA5-4D9B-970E-F2C3B354DB22}"/>
    <cellStyle name="Normal 61" xfId="768" xr:uid="{A6FC9BEF-D5B3-4063-AE01-08B6BA8ECB22}"/>
    <cellStyle name="Normal 62" xfId="769" xr:uid="{B41C91B7-1C9E-4B07-9408-6E95F2ABF482}"/>
    <cellStyle name="Normal 63" xfId="844" xr:uid="{54F0ADD4-B407-426B-9C7B-93D5EF992F05}"/>
    <cellStyle name="Normal 64" xfId="13" xr:uid="{B0130AB6-1E88-4E39-B88B-9992A91F4479}"/>
    <cellStyle name="Normal 65" xfId="1261" xr:uid="{968E0A26-C4AD-4607-B7A6-CC2A26A1A208}"/>
    <cellStyle name="Normal 66" xfId="875" xr:uid="{4FA9C042-8855-4F87-B9A4-775CAFC12A03}"/>
    <cellStyle name="Normal 67" xfId="1155" xr:uid="{B545ABAD-84BA-4BCE-BC6F-20CD81225D8A}"/>
    <cellStyle name="Normal 68" xfId="1262" xr:uid="{63094731-02F6-4E66-A12B-50D00E50853A}"/>
    <cellStyle name="Normal 69" xfId="1235" xr:uid="{AB1160F8-2A49-4454-8D92-9219EDB01B63}"/>
    <cellStyle name="Normal 7" xfId="378" xr:uid="{85AED9C6-96D0-48AF-A0E2-868CD84435B9}"/>
    <cellStyle name="Normal 7 2" xfId="770" xr:uid="{2AAF1B3F-04EA-4D5F-90F4-97912DCD119A}"/>
    <cellStyle name="Normal 70" xfId="896" xr:uid="{FCD41B32-9AF3-4598-9047-CF867AFEBB6C}"/>
    <cellStyle name="Normal 71" xfId="1052" xr:uid="{6EA1767E-75A7-44CE-AAAA-0FD9F6D719DA}"/>
    <cellStyle name="Normal 72" xfId="1315" xr:uid="{2DD535E9-401F-4651-9A30-F9AA3FC14EEA}"/>
    <cellStyle name="Normal 8" xfId="379" xr:uid="{033F5266-41CE-4053-B814-7F9356ED726D}"/>
    <cellStyle name="Normal 8 2" xfId="771" xr:uid="{D40BA532-3768-4A17-93B3-9DB92287B5F1}"/>
    <cellStyle name="Normal 9" xfId="380" xr:uid="{E1589C41-95DC-4239-8674-6F2A7C59BAF4}"/>
    <cellStyle name="Normal 9 2" xfId="772" xr:uid="{16CEFB2D-E490-4396-9D8E-D6E8C79062A6}"/>
    <cellStyle name="Normal_dsm calculation for sch 3 1  3 2 9-30-2010" xfId="7" xr:uid="{2C481CA9-EFF1-4ADB-85F0-5C4B31EDF9B6}"/>
    <cellStyle name="Nor濭al_Sheet1_1" xfId="381" xr:uid="{6972647C-A8C5-404E-AC0F-C52327DD6F7B}"/>
    <cellStyle name="Note 2" xfId="382" xr:uid="{56366675-EF89-48AF-80D4-7F786C5E7EB1}"/>
    <cellStyle name="Note 2 2" xfId="773" xr:uid="{1DB6FA36-592B-4575-B24B-C0BA17C45112}"/>
    <cellStyle name="Note 2 2 2" xfId="1091" xr:uid="{E037BB45-19EF-4712-BFCE-CB6E5809968C}"/>
    <cellStyle name="Note 2 2 2 2" xfId="1961" xr:uid="{B8B892E6-AD75-452E-B5E9-5A1B6B3F818F}"/>
    <cellStyle name="Note 2 2 2 3" xfId="1968" xr:uid="{BB96E12D-4145-41EE-B56E-5FDEB6DA5213}"/>
    <cellStyle name="Note 2 2 3" xfId="1414" xr:uid="{C60A43B7-4808-4EEF-B867-EAD6AAF9F6D0}"/>
    <cellStyle name="Note 2 2 3 2" xfId="2267" xr:uid="{B1C39E22-4FA7-4533-A903-8507E7EF9F24}"/>
    <cellStyle name="Note 2 2 3 3" xfId="2704" xr:uid="{FCFE1DD1-4BB1-47A5-B9CE-ABA411E2CC98}"/>
    <cellStyle name="Note 2 2 4" xfId="2345" xr:uid="{83E6C6A4-CE31-46DF-BEFD-A1678C24A73B}"/>
    <cellStyle name="Note 2 2 5" xfId="2794" xr:uid="{F149055E-3675-478B-8945-C1E3165A948D}"/>
    <cellStyle name="Note 2 3" xfId="944" xr:uid="{CB54C756-EDD4-46E2-BF12-E0833416D2D1}"/>
    <cellStyle name="Note 2 3 2" xfId="1839" xr:uid="{AFA3CDAF-118A-45D4-8135-E138E332D147}"/>
    <cellStyle name="Note 2 3 3" xfId="2937" xr:uid="{67258F32-C9A3-4CF1-908D-A4EC2B772AF5}"/>
    <cellStyle name="Note 2 4" xfId="926" xr:uid="{EAA2A56D-F97A-4624-961C-30853763D605}"/>
    <cellStyle name="Note 2 4 2" xfId="2618" xr:uid="{1AA3C881-D4AA-4DDE-9B7F-7A5A9C2E1CE9}"/>
    <cellStyle name="Note 2 4 3" xfId="2817" xr:uid="{C80252AB-206B-45FE-BE5E-E90622D977AF}"/>
    <cellStyle name="Note 2 5" xfId="1876" xr:uid="{9DB07778-6C9A-4BEA-A48B-063FB4EAA7EE}"/>
    <cellStyle name="Note 2 6" xfId="2797" xr:uid="{957B1C36-1295-4A13-8ED9-700A6CA2BA3C}"/>
    <cellStyle name="Note 3" xfId="383" xr:uid="{2EA4107D-127B-4294-996F-39C09F619350}"/>
    <cellStyle name="Note 3 2" xfId="384" xr:uid="{DDD87D41-9FC2-49DA-99EE-498BF5FD5474}"/>
    <cellStyle name="Note 3 2 2" xfId="775" xr:uid="{2F31A851-3AB2-4E52-89AA-1B98C411D70E}"/>
    <cellStyle name="Note 3 2 2 2" xfId="879" xr:uid="{367E3990-E66D-46DF-8D51-2337AAD664FC}"/>
    <cellStyle name="Note 3 2 2 2 2" xfId="1560" xr:uid="{267BC2CE-8912-46E7-98AE-675B9C70C8B6}"/>
    <cellStyle name="Note 3 2 2 2 3" xfId="3275" xr:uid="{44F368EE-43AA-48DD-BD4E-CD6C924BBA7B}"/>
    <cellStyle name="Note 3 2 2 3" xfId="1416" xr:uid="{E2C42855-15E2-4EE8-96AC-6ADA6A38FF62}"/>
    <cellStyle name="Note 3 2 2 3 2" xfId="1855" xr:uid="{9E0EE814-D239-4577-82C7-9D908DB16C92}"/>
    <cellStyle name="Note 3 2 2 3 3" xfId="2872" xr:uid="{7B6F0642-A741-4188-A894-6432415EC93C}"/>
    <cellStyle name="Note 3 2 2 4" xfId="1885" xr:uid="{D5D9F592-0571-43E6-A159-15234367C6A1}"/>
    <cellStyle name="Note 3 2 2 5" xfId="2768" xr:uid="{47D4DB74-97C7-456B-B6AE-A27F700DF098}"/>
    <cellStyle name="Note 3 2 3" xfId="1094" xr:uid="{3DF7B15B-EDC3-481F-A6A0-6B6E1BAA2410}"/>
    <cellStyle name="Note 3 2 3 2" xfId="2615" xr:uid="{D698A8A9-FA4B-423C-8959-5FEB41A7E6CE}"/>
    <cellStyle name="Note 3 2 3 3" xfId="2833" xr:uid="{9006D528-4655-4BFD-BF71-91F0E309609D}"/>
    <cellStyle name="Note 3 2 4" xfId="927" xr:uid="{D75385C3-86E2-4CB5-8740-8E97CF8ACAA6}"/>
    <cellStyle name="Note 3 2 4 2" xfId="1880" xr:uid="{6B89FFED-920A-4351-BA95-2A0188FBFAAD}"/>
    <cellStyle name="Note 3 2 4 3" xfId="2775" xr:uid="{2BE21A23-D691-4BB4-BAAD-4D4DF373E97E}"/>
    <cellStyle name="Note 3 2 5" xfId="2669" xr:uid="{08A53B4C-4E59-4FCE-B4F1-3F161DA94734}"/>
    <cellStyle name="Note 3 2 6" xfId="2648" xr:uid="{D7824278-2DF5-412C-89FC-C1765364209E}"/>
    <cellStyle name="Note 3 3" xfId="774" xr:uid="{1E88E6AB-38F6-4CF5-9677-A08698CD46C4}"/>
    <cellStyle name="Note 3 3 2" xfId="908" xr:uid="{4606BF6A-DFA1-429D-B847-C606011BFC23}"/>
    <cellStyle name="Note 3 3 2 2" xfId="2254" xr:uid="{CDC7B01E-A663-4137-906C-1A436D1629AE}"/>
    <cellStyle name="Note 3 3 2 3" xfId="2564" xr:uid="{E92CBFE0-95FA-4942-9844-4FA7003F9BF4}"/>
    <cellStyle name="Note 3 3 3" xfId="1415" xr:uid="{6BE155BA-E742-4888-ABC0-D2C77E1AB931}"/>
    <cellStyle name="Note 3 3 3 2" xfId="2636" xr:uid="{86B7EE93-7A0E-4D65-8DEF-D5BA2DFDB3B0}"/>
    <cellStyle name="Note 3 3 3 3" xfId="2705" xr:uid="{2FA2B272-CBEE-4410-AE48-1FEC5052B1F9}"/>
    <cellStyle name="Note 3 3 4" xfId="2463" xr:uid="{0AE2357E-C286-4738-AA07-D8DE2147502A}"/>
    <cellStyle name="Note 3 3 5" xfId="2790" xr:uid="{387A680F-23CB-4E86-B064-995AA46678AC}"/>
    <cellStyle name="Note 3 4" xfId="1099" xr:uid="{4B68A051-B897-451A-9E6E-D61E91ABE93D}"/>
    <cellStyle name="Note 3 4 2" xfId="2390" xr:uid="{07C23F7D-6B1C-4A0D-9160-2D5B8619B9BE}"/>
    <cellStyle name="Note 3 4 3" xfId="2724" xr:uid="{B8AB19D5-3FE8-4079-B55A-23CB35827C93}"/>
    <cellStyle name="Note 3 5" xfId="1083" xr:uid="{0541BF3A-C9A4-412B-B252-F4B9269D8B9E}"/>
    <cellStyle name="Note 3 5 2" xfId="1860" xr:uid="{2F3E69A9-3BB8-47FF-83D4-62236401C98F}"/>
    <cellStyle name="Note 3 5 3" xfId="2850" xr:uid="{67B34D19-7CA3-40DE-A393-2A2C8FEDD9A8}"/>
    <cellStyle name="Note 3 6" xfId="2605" xr:uid="{159F1FC8-3E22-43AF-BF9F-3C1298BCF833}"/>
    <cellStyle name="Note 3 7" xfId="2916" xr:uid="{257811FC-7837-4808-9441-1D3F35E63C54}"/>
    <cellStyle name="Note 4" xfId="385" xr:uid="{546306BA-B52C-4B57-A0B2-4873611F9F4E}"/>
    <cellStyle name="Note 4 2" xfId="776" xr:uid="{FD0BD14D-C4A4-41D2-847C-ACF292174D3C}"/>
    <cellStyle name="Output 2" xfId="386" xr:uid="{EEC24694-9F59-4E4C-8B50-E254C7A9E64A}"/>
    <cellStyle name="Output 2 2" xfId="1089" xr:uid="{7650F7A1-D85E-4F72-9765-A4F6B3CA8D6A}"/>
    <cellStyle name="Output 2 2 2" xfId="1820" xr:uid="{5993B1A1-4C4F-4A41-8E65-7022E9E59F0D}"/>
    <cellStyle name="Output 2 2 3" xfId="2969" xr:uid="{038E9FE1-7E7F-41C9-AA6A-B86EABD71429}"/>
    <cellStyle name="Output 2 3" xfId="1137" xr:uid="{99413D0E-89B1-4316-9AA3-A5493768B8C7}"/>
    <cellStyle name="Output 2 3 2" xfId="1802" xr:uid="{3F0C9474-00B0-4C8C-8D59-5DD0F138FCE7}"/>
    <cellStyle name="Output 2 3 3" xfId="3030" xr:uid="{FCC31739-3587-41BA-8E5E-16DDEDD64BB0}"/>
    <cellStyle name="Output 2 4" xfId="2323" xr:uid="{D331B750-67BB-4B2D-9F4F-AC80799C4DF8}"/>
    <cellStyle name="Output 2 5" xfId="2820" xr:uid="{9E88F4E4-AC52-4F47-9170-1A02410B10C9}"/>
    <cellStyle name="Output 3" xfId="387" xr:uid="{58DD6F5B-7DB8-431C-80D9-A95E07847248}"/>
    <cellStyle name="Percent" xfId="2" builtinId="5"/>
    <cellStyle name="Percent 10" xfId="388" xr:uid="{6A7189EC-2806-427B-9E40-F126429CE295}"/>
    <cellStyle name="Percent 2" xfId="389" xr:uid="{BBB2E130-2627-4DA8-B015-2240649B9DAB}"/>
    <cellStyle name="Percent 2 2" xfId="390" xr:uid="{D8E1778D-DE75-4F0D-A907-A49735E7DF84}"/>
    <cellStyle name="Percent 3" xfId="391" xr:uid="{926A2138-3262-4198-A0AA-8F6DC1446963}"/>
    <cellStyle name="Percent 3 2" xfId="392" xr:uid="{B5F2EFF1-6AB0-40A2-A7F8-FABB6EC56EBC}"/>
    <cellStyle name="Percent 4" xfId="393" xr:uid="{BCF23BA8-1C18-48A5-9A99-BF9AA52B6E45}"/>
    <cellStyle name="Percent 8" xfId="394" xr:uid="{8F0121DD-1282-4548-ADB4-660DE7E4F463}"/>
    <cellStyle name="Percent 8 2" xfId="777" xr:uid="{89E18ED9-4B68-4033-9C6B-FA8077C40FF2}"/>
    <cellStyle name="Percent 9" xfId="395" xr:uid="{18E17894-83FC-4E51-BCE1-5CD666C3CEEE}"/>
    <cellStyle name="Percent 9 2" xfId="778" xr:uid="{C543B6BC-CF6B-4610-B9B3-F34524211C17}"/>
    <cellStyle name="SAPBEXaggData" xfId="396" xr:uid="{D4F207B5-3131-48DE-A1C2-A484F10E98C2}"/>
    <cellStyle name="SAPBEXaggData 10" xfId="1957" xr:uid="{381FD2E9-C64A-495A-8DFD-98234F94DBD8}"/>
    <cellStyle name="SAPBEXaggData 2" xfId="397" xr:uid="{519339C9-9C02-4D8A-BFCC-59A9D55BF6C7}"/>
    <cellStyle name="SAPBEXaggData 2 2" xfId="779" xr:uid="{E1881ABB-720C-496D-8093-524F7B3FB532}"/>
    <cellStyle name="SAPBEXaggData 2 2 2" xfId="890" xr:uid="{845FB6D4-5384-4FA9-AE93-6F3DCA3CB1A1}"/>
    <cellStyle name="SAPBEXaggData 2 2 2 2" xfId="2479" xr:uid="{31130510-B8ED-47CA-B1F1-CE4C5A3B25BD}"/>
    <cellStyle name="SAPBEXaggData 2 2 2 3" xfId="1800" xr:uid="{F873617F-BD90-4571-BEB9-D41F649BDE1C}"/>
    <cellStyle name="SAPBEXaggData 2 2 3" xfId="1417" xr:uid="{2A4B23FC-3D67-4D2D-BD12-B607D588E36A}"/>
    <cellStyle name="SAPBEXaggData 2 2 3 2" xfId="1664" xr:uid="{20E5E4BF-427C-4D5B-BC97-0BF750E7CD94}"/>
    <cellStyle name="SAPBEXaggData 2 2 3 3" xfId="3170" xr:uid="{C4313826-1F18-4742-8483-FC22DB049314}"/>
    <cellStyle name="SAPBEXaggData 2 2 4" xfId="2405" xr:uid="{7EC6D497-CA82-4B8B-A246-D11A8B2E92F6}"/>
    <cellStyle name="SAPBEXaggData 2 2 5" xfId="2845" xr:uid="{FD3CF3A1-0268-4A88-9BDC-FF677D9E87F6}"/>
    <cellStyle name="SAPBEXaggData 2 3" xfId="1152" xr:uid="{D7EBDA58-D9DE-4FF1-96FC-79435A69C86D}"/>
    <cellStyle name="SAPBEXaggData 2 3 2" xfId="2569" xr:uid="{71940504-E166-4B1C-9781-C12097063C24}"/>
    <cellStyle name="SAPBEXaggData 2 3 3" xfId="2906" xr:uid="{C7C46522-9A77-4973-8F10-A66B6C02BBC6}"/>
    <cellStyle name="SAPBEXaggData 2 4" xfId="1014" xr:uid="{9F3D7F92-C272-4036-A7CC-5E0803A5BEC3}"/>
    <cellStyle name="SAPBEXaggData 2 4 2" xfId="2521" xr:uid="{33E73E9E-009C-4EA3-B0F4-2212C989E1F5}"/>
    <cellStyle name="SAPBEXaggData 2 4 3" xfId="2030" xr:uid="{2CC56778-9A21-4B54-AD25-E4D62C1F35EA}"/>
    <cellStyle name="SAPBEXaggData 2 5" xfId="2311" xr:uid="{60496685-F26F-467E-9F1C-413597007A35}"/>
    <cellStyle name="SAPBEXaggData 2 6" xfId="1562" xr:uid="{AAB45BAF-DAFC-47DA-9014-A17E821ADD08}"/>
    <cellStyle name="SAPBEXaggData 3" xfId="398" xr:uid="{A98967EC-8EBE-4F1C-85C4-A5189253B40A}"/>
    <cellStyle name="SAPBEXaggData 3 2" xfId="974" xr:uid="{B0CD4879-B54D-4D01-B137-689BAD6F92CD}"/>
    <cellStyle name="SAPBEXaggData 3 2 2" xfId="2579" xr:uid="{7D986EB6-4364-42B0-8792-DA614147D7A2}"/>
    <cellStyle name="SAPBEXaggData 3 2 3" xfId="2375" xr:uid="{BE19EEC3-E27B-4CD6-A274-330E6BEAB586}"/>
    <cellStyle name="SAPBEXaggData 3 3" xfId="928" xr:uid="{2E29F817-5FCE-4841-BF30-FBF78002B060}"/>
    <cellStyle name="SAPBEXaggData 3 3 2" xfId="1983" xr:uid="{C7F1F82D-4D6C-42EA-92BF-1185E768D820}"/>
    <cellStyle name="SAPBEXaggData 3 3 3" xfId="1765" xr:uid="{7E022CB2-F8EB-43C2-9703-D614EB093580}"/>
    <cellStyle name="SAPBEXaggData 3 4" xfId="2461" xr:uid="{B6979BAB-61C0-4289-9E02-0937E0E33586}"/>
    <cellStyle name="SAPBEXaggData 3 5" xfId="2895" xr:uid="{4EF075AA-456E-479B-A420-BB0BDDE5CD17}"/>
    <cellStyle name="SAPBEXaggData 4" xfId="399" xr:uid="{3D3CA895-A81C-447E-9512-890F9BACAA1B}"/>
    <cellStyle name="SAPBEXaggData 4 2" xfId="1081" xr:uid="{75B677AA-74DC-4D5D-9913-B18B7AEF2404}"/>
    <cellStyle name="SAPBEXaggData 4 2 2" xfId="2414" xr:uid="{16419D71-6546-45C8-9A2E-FDC1CE01DDA4}"/>
    <cellStyle name="SAPBEXaggData 4 2 3" xfId="2331" xr:uid="{60F5024C-9469-4B08-9330-0E2893DAE96C}"/>
    <cellStyle name="SAPBEXaggData 4 3" xfId="1213" xr:uid="{80A8E458-19FD-4F53-AFAC-F43DDBEB274F}"/>
    <cellStyle name="SAPBEXaggData 4 3 2" xfId="2216" xr:uid="{463CA88F-E5C1-48BA-9CCE-A50E1F544943}"/>
    <cellStyle name="SAPBEXaggData 4 3 3" xfId="2860" xr:uid="{2DA99EB8-0E82-4964-B7C2-55215700D2BD}"/>
    <cellStyle name="SAPBEXaggData 4 4" xfId="2395" xr:uid="{3DC9B355-F18A-454A-A937-84903B8C4A1E}"/>
    <cellStyle name="SAPBEXaggData 4 5" xfId="2898" xr:uid="{957F768E-F2A9-41B6-B659-2B3484D5753F}"/>
    <cellStyle name="SAPBEXaggData 5" xfId="400" xr:uid="{8844F99A-20CE-4902-BD99-7F2E3D050CFE}"/>
    <cellStyle name="SAPBEXaggData 5 2" xfId="780" xr:uid="{005ACACC-3864-4D2A-806E-E7559A1EAA15}"/>
    <cellStyle name="SAPBEXaggData 5 2 2" xfId="1184" xr:uid="{0206922B-54AE-40BA-8411-340041CB43A4}"/>
    <cellStyle name="SAPBEXaggData 5 2 2 2" xfId="2210" xr:uid="{0C9B3BAF-0360-439D-9B2C-E5E3E4A38B6F}"/>
    <cellStyle name="SAPBEXaggData 5 2 2 3" xfId="3118" xr:uid="{191FE3D2-1835-428C-8130-25F9313F5DC3}"/>
    <cellStyle name="SAPBEXaggData 5 2 3" xfId="1418" xr:uid="{E530CA72-33F5-4891-8A7D-33969711EC77}"/>
    <cellStyle name="SAPBEXaggData 5 2 3 2" xfId="2034" xr:uid="{5BC2B1CF-5268-4A77-9FBE-E81CC516B982}"/>
    <cellStyle name="SAPBEXaggData 5 2 3 3" xfId="3318" xr:uid="{02F752E5-17F7-461A-9D9D-187ACB05966C}"/>
    <cellStyle name="SAPBEXaggData 5 2 4" xfId="2064" xr:uid="{056207F5-FBDA-4DFD-9803-776E282476A9}"/>
    <cellStyle name="SAPBEXaggData 5 2 5" xfId="3033" xr:uid="{2EB83D68-A11D-4A6E-8416-E402CA516BE7}"/>
    <cellStyle name="SAPBEXaggData 5 3" xfId="1080" xr:uid="{D3078F45-5D9D-4B8C-89E0-BA5E57A51EE8}"/>
    <cellStyle name="SAPBEXaggData 5 3 2" xfId="2604" xr:uid="{205A52C4-A5F2-401F-8FD4-48869184048E}"/>
    <cellStyle name="SAPBEXaggData 5 3 3" xfId="2922" xr:uid="{CDB7E913-D5C4-428C-8159-5AC797C5D867}"/>
    <cellStyle name="SAPBEXaggData 5 4" xfId="1267" xr:uid="{CCDA51DE-B472-43B9-BF64-5D9D8F5AF348}"/>
    <cellStyle name="SAPBEXaggData 5 4 2" xfId="2598" xr:uid="{74937894-5782-4D84-96D2-53CD85BD113B}"/>
    <cellStyle name="SAPBEXaggData 5 4 3" xfId="2494" xr:uid="{E757757D-F2B2-451C-9F70-BCE5B0226F62}"/>
    <cellStyle name="SAPBEXaggData 5 5" xfId="2186" xr:uid="{0F1292B6-912C-4ED2-A4A6-4A3F22E35F24}"/>
    <cellStyle name="SAPBEXaggData 5 6" xfId="1945" xr:uid="{9B94AF95-98F1-4D2A-9C75-7F67FA0E030E}"/>
    <cellStyle name="SAPBEXaggData 6" xfId="781" xr:uid="{5727E5B7-7C50-43C7-8369-E5D22FDE72D1}"/>
    <cellStyle name="SAPBEXaggData 6 2" xfId="1015" xr:uid="{C0679D36-A85B-45BC-8ECE-4A631172E221}"/>
    <cellStyle name="SAPBEXaggData 6 2 2" xfId="2143" xr:uid="{A672920A-79A9-4632-99FA-FD60C0177056}"/>
    <cellStyle name="SAPBEXaggData 6 2 3" xfId="2796" xr:uid="{7F2709C5-B84C-410D-8935-8C8ED3F751DF}"/>
    <cellStyle name="SAPBEXaggData 6 3" xfId="1419" xr:uid="{FCD564BA-18BD-410B-AACE-03D26DD84853}"/>
    <cellStyle name="SAPBEXaggData 6 3 2" xfId="2106" xr:uid="{3EEED5A5-1F45-43E5-83B8-F321479371C5}"/>
    <cellStyle name="SAPBEXaggData 6 3 3" xfId="2984" xr:uid="{46B6D61C-1A34-4EEC-843C-1D78381DE300}"/>
    <cellStyle name="SAPBEXaggData 6 4" xfId="2229" xr:uid="{078AD8D5-5668-49CA-9A03-D6138BBED60B}"/>
    <cellStyle name="SAPBEXaggData 6 5" xfId="2773" xr:uid="{218521DF-F0AA-4F11-9ED2-9C81F77831EF}"/>
    <cellStyle name="SAPBEXaggData 7" xfId="1233" xr:uid="{A50A222C-A3C8-4988-B44D-ECD46128C7AC}"/>
    <cellStyle name="SAPBEXaggData 7 2" xfId="2475" xr:uid="{890BC405-A694-441C-9B4A-253D6DF5E567}"/>
    <cellStyle name="SAPBEXaggData 7 3" xfId="2783" xr:uid="{07E9EC93-7709-49BA-97E7-1DAA63114C21}"/>
    <cellStyle name="SAPBEXaggData 8" xfId="894" xr:uid="{90A57D89-AE8A-4D03-B42E-D94637759230}"/>
    <cellStyle name="SAPBEXaggData 8 2" xfId="1844" xr:uid="{C0B3FB53-74B9-4520-AD50-B08DED7BAF35}"/>
    <cellStyle name="SAPBEXaggData 8 3" xfId="2919" xr:uid="{53F2CD84-2E76-4326-A7EC-9B2EC274FAF4}"/>
    <cellStyle name="SAPBEXaggData 9" xfId="2278" xr:uid="{50A4F17A-3ADA-41C9-A649-FC911AE7CB53}"/>
    <cellStyle name="SAPBEXaggData_Actuals by Storm IO" xfId="401" xr:uid="{A2C01686-AFFB-4731-8C6F-60110845EFCB}"/>
    <cellStyle name="SAPBEXaggDataEmph" xfId="402" xr:uid="{7CB65A26-81D9-46E1-8028-18C14593E457}"/>
    <cellStyle name="SAPBEXaggDataEmph 2" xfId="403" xr:uid="{637EEB1B-7E0D-4B06-AF74-2328C2C12869}"/>
    <cellStyle name="SAPBEXaggDataEmph 2 2" xfId="1042" xr:uid="{3298C741-0B4E-45D0-9421-D6731ECC1830}"/>
    <cellStyle name="SAPBEXaggDataEmph 2 2 2" xfId="2616" xr:uid="{064AB433-3792-4D23-B1E5-AB2C19477B72}"/>
    <cellStyle name="SAPBEXaggDataEmph 2 2 3" xfId="2829" xr:uid="{6FF58705-2BF0-4787-B914-6BD61A5D1941}"/>
    <cellStyle name="SAPBEXaggDataEmph 2 3" xfId="1169" xr:uid="{348515CB-4D11-4E64-8A2F-7FBD9CDA4FD0}"/>
    <cellStyle name="SAPBEXaggDataEmph 2 3 2" xfId="2041" xr:uid="{0E9DA46B-9654-4124-9D5D-3708E6CB4240}"/>
    <cellStyle name="SAPBEXaggDataEmph 2 3 3" xfId="3304" xr:uid="{97487D79-E414-43F3-BD22-CF7B450271EF}"/>
    <cellStyle name="SAPBEXaggDataEmph 2 4" xfId="2018" xr:uid="{F294A8E0-74BF-49BF-9767-947B96C094A3}"/>
    <cellStyle name="SAPBEXaggDataEmph 2 5" xfId="2578" xr:uid="{145DEE10-2FD8-4C5E-8215-24DEAFAC71E0}"/>
    <cellStyle name="SAPBEXaggDataEmph 3" xfId="404" xr:uid="{EEA8B40D-5230-4164-BA6E-E603E39C140B}"/>
    <cellStyle name="SAPBEXaggDataEmph 3 2" xfId="925" xr:uid="{F67AF392-74CE-41F0-AFCF-59ED616DB02B}"/>
    <cellStyle name="SAPBEXaggDataEmph 3 2 2" xfId="2093" xr:uid="{120A090F-BD59-4F27-B508-9CDACB75F0D9}"/>
    <cellStyle name="SAPBEXaggDataEmph 3 2 3" xfId="2996" xr:uid="{223AC70D-91B7-4D47-B6EA-C964C14EA9F8}"/>
    <cellStyle name="SAPBEXaggDataEmph 3 3" xfId="1253" xr:uid="{A1A5887D-6C8A-4044-AFEE-64E05692AF6A}"/>
    <cellStyle name="SAPBEXaggDataEmph 3 3 2" xfId="1726" xr:uid="{05E3F585-DB1E-454A-9611-879C32F7C6C1}"/>
    <cellStyle name="SAPBEXaggDataEmph 3 3 3" xfId="3102" xr:uid="{A4A09FA3-5D8F-4481-B9D2-19583F295BF8}"/>
    <cellStyle name="SAPBEXaggDataEmph 3 4" xfId="2580" xr:uid="{6DA63CF7-510B-423A-87DB-94214002B2F2}"/>
    <cellStyle name="SAPBEXaggDataEmph 3 5" xfId="2614" xr:uid="{FB682C10-12DF-4ED2-9917-A02F01FBDB71}"/>
    <cellStyle name="SAPBEXaggDataEmph 4" xfId="630" xr:uid="{CAB6F8A4-D4A8-4AB5-ADB3-7DC95A81DDBA}"/>
    <cellStyle name="SAPBEXaggDataEmph 4 2" xfId="1241" xr:uid="{E3FE92CD-A880-4C56-9FF1-E55FE559BF88}"/>
    <cellStyle name="SAPBEXaggDataEmph 4 2 2" xfId="1752" xr:uid="{77E81B03-F4E0-4DF9-94F1-F723257455BD}"/>
    <cellStyle name="SAPBEXaggDataEmph 4 2 3" xfId="3077" xr:uid="{0B6C9366-821F-4F9D-B40D-8412662404A9}"/>
    <cellStyle name="SAPBEXaggDataEmph 4 3" xfId="1372" xr:uid="{15BC254E-651A-4D07-B5F6-3CB29D2F500D}"/>
    <cellStyle name="SAPBEXaggDataEmph 4 3 2" xfId="1735" xr:uid="{C44BB2BA-31D4-4D9A-8759-274379D1FB1D}"/>
    <cellStyle name="SAPBEXaggDataEmph 4 3 3" xfId="3094" xr:uid="{E3B2C775-92E3-40A2-A674-CA13CFBA2813}"/>
    <cellStyle name="SAPBEXaggDataEmph 4 4" xfId="2224" xr:uid="{DCFF24BA-FD3F-49D6-96FC-A8AAA4818DE2}"/>
    <cellStyle name="SAPBEXaggDataEmph 4 5" xfId="2095" xr:uid="{292BEC51-71A7-4578-BAB3-731B62D3F759}"/>
    <cellStyle name="SAPBEXaggDataEmph 5" xfId="782" xr:uid="{8373D3CA-9708-491C-9999-F81577482052}"/>
    <cellStyle name="SAPBEXaggDataEmph 5 2" xfId="891" xr:uid="{21CF62F7-4CCD-4D6E-ACC5-966D2F88ABB8}"/>
    <cellStyle name="SAPBEXaggDataEmph 5 2 2" xfId="2424" xr:uid="{4CBDAA07-BE2D-4129-97DA-7F560E762BFC}"/>
    <cellStyle name="SAPBEXaggDataEmph 5 2 3" xfId="2250" xr:uid="{597118F7-1D2A-4154-9C07-0F3E0B8BC7CC}"/>
    <cellStyle name="SAPBEXaggDataEmph 5 3" xfId="1420" xr:uid="{8CAC4E66-1FA0-437A-8325-1B8A13C70655}"/>
    <cellStyle name="SAPBEXaggDataEmph 5 3 2" xfId="1621" xr:uid="{38FA0C4B-AE95-4F6D-9834-D4811B49ACC1}"/>
    <cellStyle name="SAPBEXaggDataEmph 5 3 3" xfId="3215" xr:uid="{02355AD9-2E31-4D33-AAEA-37583DA6AFD2}"/>
    <cellStyle name="SAPBEXaggDataEmph 5 4" xfId="2508" xr:uid="{F7556E00-2576-4AEA-B372-ACE73E581EFA}"/>
    <cellStyle name="SAPBEXaggDataEmph 5 5" xfId="2430" xr:uid="{8A3C9EA1-FB82-43E7-B6E0-C3A6D91A8799}"/>
    <cellStyle name="SAPBEXaggDataEmph 6" xfId="1098" xr:uid="{1A3B875A-8F29-46CA-9C92-9E9C2B9B12A8}"/>
    <cellStyle name="SAPBEXaggDataEmph 6 2" xfId="1893" xr:uid="{E7788F15-18D0-4D07-92D7-1C96528A0711}"/>
    <cellStyle name="SAPBEXaggDataEmph 6 3" xfId="2745" xr:uid="{08204E93-9223-4D1B-BC10-D60458340ADC}"/>
    <cellStyle name="SAPBEXaggDataEmph 7" xfId="1234" xr:uid="{2F2ED337-B225-4330-B199-0A8B07FE6D20}"/>
    <cellStyle name="SAPBEXaggDataEmph 7 2" xfId="2024" xr:uid="{792F46DE-1658-41D4-B0DB-EEBDE88AA477}"/>
    <cellStyle name="SAPBEXaggDataEmph 7 3" xfId="1925" xr:uid="{534F21EB-91D0-4AD0-BBCD-94324211302E}"/>
    <cellStyle name="SAPBEXaggDataEmph 8" xfId="2103" xr:uid="{D86FECFF-84CC-4C39-936D-FA65B53ECD2E}"/>
    <cellStyle name="SAPBEXaggDataEmph 9" xfId="2987" xr:uid="{13A5A204-4423-42EF-A205-7DF59A3A20B4}"/>
    <cellStyle name="SAPBEXaggDataEmph_Actuals by Storm IO" xfId="405" xr:uid="{D3776383-099E-4F0D-9596-3237A5CA26F8}"/>
    <cellStyle name="SAPBEXaggItem" xfId="406" xr:uid="{0A2ACBBB-CF0B-4D07-8FE2-79B4137DCE4A}"/>
    <cellStyle name="SAPBEXaggItem 10" xfId="2133" xr:uid="{A4648324-641E-4DB1-8D6A-81ACDFCC1A09}"/>
    <cellStyle name="SAPBEXaggItem 2" xfId="407" xr:uid="{CD9A1D23-41F8-4DF3-9F46-F05AB67E0E39}"/>
    <cellStyle name="SAPBEXaggItem 2 2" xfId="783" xr:uid="{D8C897D3-D3EC-41A1-913F-00AAE2D314E2}"/>
    <cellStyle name="SAPBEXaggItem 2 2 2" xfId="888" xr:uid="{A2D02091-FB23-41DC-9757-A100D850083D}"/>
    <cellStyle name="SAPBEXaggItem 2 2 2 2" xfId="1731" xr:uid="{8197F601-FD4A-44C6-919A-AFA97F4C5318}"/>
    <cellStyle name="SAPBEXaggItem 2 2 2 3" xfId="3097" xr:uid="{65F20C14-0895-44CD-A960-559A1FC36D78}"/>
    <cellStyle name="SAPBEXaggItem 2 2 3" xfId="1421" xr:uid="{77094F7D-32D2-44D5-BFC7-454023C4633D}"/>
    <cellStyle name="SAPBEXaggItem 2 2 3 2" xfId="2315" xr:uid="{8722CAF7-04F1-4F67-B8AB-A9BD61C0D7C9}"/>
    <cellStyle name="SAPBEXaggItem 2 2 3 3" xfId="2706" xr:uid="{F681BE5A-E45D-47DE-AD10-869D5766EC02}"/>
    <cellStyle name="SAPBEXaggItem 2 2 4" xfId="2344" xr:uid="{392AF66B-FDEF-4F8E-BA9C-3642B8C452C0}"/>
    <cellStyle name="SAPBEXaggItem 2 2 5" xfId="2202" xr:uid="{1DD4DFBA-CB30-4AB6-BA7B-634A23EE246C}"/>
    <cellStyle name="SAPBEXaggItem 2 3" xfId="1104" xr:uid="{8F7FB5A2-77A0-4247-BCC9-B6578A0E73EB}"/>
    <cellStyle name="SAPBEXaggItem 2 3 2" xfId="2506" xr:uid="{79F1BDED-445C-4303-98D2-957F9AB9940F}"/>
    <cellStyle name="SAPBEXaggItem 2 3 3" xfId="2200" xr:uid="{B0B6DB5E-B633-4015-ACB5-A3483FF1344B}"/>
    <cellStyle name="SAPBEXaggItem 2 4" xfId="930" xr:uid="{33CCE81E-931E-4F12-826D-3DB3141C4849}"/>
    <cellStyle name="SAPBEXaggItem 2 4 2" xfId="1559" xr:uid="{0EF02E2A-E734-493C-849C-95A3CD347CA3}"/>
    <cellStyle name="SAPBEXaggItem 2 4 3" xfId="3276" xr:uid="{E80B1040-517F-4BD8-BD9F-DA3DB0448A7B}"/>
    <cellStyle name="SAPBEXaggItem 2 5" xfId="2651" xr:uid="{745CDBBB-4FC6-4AB9-B908-2F7E8A54F370}"/>
    <cellStyle name="SAPBEXaggItem 2 6" xfId="2421" xr:uid="{D834F1B8-2E0B-4C37-88FF-3AB3F09C3A33}"/>
    <cellStyle name="SAPBEXaggItem 3" xfId="408" xr:uid="{E8CB9C9F-BC84-41DF-8F3D-9EB0EE189F7F}"/>
    <cellStyle name="SAPBEXaggItem 3 2" xfId="1187" xr:uid="{6F75C6ED-C4F8-4230-B205-DAFE353E68AD}"/>
    <cellStyle name="SAPBEXaggItem 3 2 2" xfId="2130" xr:uid="{1ED951DF-3F44-401B-8391-D531E7ADA0F0}"/>
    <cellStyle name="SAPBEXaggItem 3 2 3" xfId="2856" xr:uid="{2FC832B8-AB9A-48F8-9568-5A2AD448C510}"/>
    <cellStyle name="SAPBEXaggItem 3 3" xfId="929" xr:uid="{C7C7E939-2B52-47E3-B4A0-3ACB083A5351}"/>
    <cellStyle name="SAPBEXaggItem 3 3 2" xfId="2446" xr:uid="{C1FBFB23-8CB7-42B7-947F-17791F026015}"/>
    <cellStyle name="SAPBEXaggItem 3 3 3" xfId="1585" xr:uid="{2BB1F457-6F44-432A-8309-C32BE2E0B5C3}"/>
    <cellStyle name="SAPBEXaggItem 3 4" xfId="2398" xr:uid="{173866C7-BA7A-4797-B873-AB90D5741556}"/>
    <cellStyle name="SAPBEXaggItem 3 5" xfId="2798" xr:uid="{C69B42D4-DEC2-456E-8784-B922BA79B0ED}"/>
    <cellStyle name="SAPBEXaggItem 4" xfId="409" xr:uid="{3BFC5ED6-0F7A-4354-BD6C-25FFE7A0F4CD}"/>
    <cellStyle name="SAPBEXaggItem 4 2" xfId="784" xr:uid="{34D53308-83B4-4F24-8229-D3D17BAAD96D}"/>
    <cellStyle name="SAPBEXaggItem 4 2 2" xfId="1198" xr:uid="{63593919-6738-4EA4-A47A-1FD0333D1512}"/>
    <cellStyle name="SAPBEXaggItem 4 2 2 2" xfId="1708" xr:uid="{81C2B29A-2E64-4961-A6A9-2C03D0927AAD}"/>
    <cellStyle name="SAPBEXaggItem 4 2 2 3" xfId="3124" xr:uid="{B603C0BE-7927-45C9-9F5C-FE919AAA829A}"/>
    <cellStyle name="SAPBEXaggItem 4 2 3" xfId="1422" xr:uid="{D6320A66-C45F-40EF-9FE2-EE3B8628609C}"/>
    <cellStyle name="SAPBEXaggItem 4 2 3 2" xfId="1714" xr:uid="{F56DE5D9-A7B3-44B9-8E21-C2D93C27A4A7}"/>
    <cellStyle name="SAPBEXaggItem 4 2 3 3" xfId="3114" xr:uid="{F7337AEA-BE10-423D-8D1C-CDB4F9A2D7AC}"/>
    <cellStyle name="SAPBEXaggItem 4 2 4" xfId="2145" xr:uid="{BC451521-FEFD-4AE0-AF25-393811B7114D}"/>
    <cellStyle name="SAPBEXaggItem 4 2 5" xfId="2792" xr:uid="{5AB27E5D-B553-437B-BA77-03F29806C013}"/>
    <cellStyle name="SAPBEXaggItem 4 3" xfId="1092" xr:uid="{AE3F3F86-549D-4052-9BE7-97CE7A595499}"/>
    <cellStyle name="SAPBEXaggItem 4 3 2" xfId="1836" xr:uid="{4D4FD3D5-D1C8-4AE6-9F31-0B1C2E2853BE}"/>
    <cellStyle name="SAPBEXaggItem 4 3 3" xfId="2944" xr:uid="{20942798-B500-42A5-B065-2C56F4E5BCDB}"/>
    <cellStyle name="SAPBEXaggItem 4 4" xfId="1162" xr:uid="{24701EFC-C337-49EF-A324-CFDAA0BA4BE5}"/>
    <cellStyle name="SAPBEXaggItem 4 4 2" xfId="1579" xr:uid="{9C52184F-36A9-4014-935A-2DCE338D7220}"/>
    <cellStyle name="SAPBEXaggItem 4 4 3" xfId="3261" xr:uid="{405AB3A7-AEEF-43E8-9DD5-0E6099511E19}"/>
    <cellStyle name="SAPBEXaggItem 4 5" xfId="2227" xr:uid="{CB6D1D5A-9BBC-4E34-81F4-B6E084B0E79D}"/>
    <cellStyle name="SAPBEXaggItem 4 6" xfId="2285" xr:uid="{DF11ED30-33CD-42B5-97FD-CF046F7991C3}"/>
    <cellStyle name="SAPBEXaggItem 5" xfId="631" xr:uid="{483DE118-0244-4917-9F7F-99AE5C0F42C0}"/>
    <cellStyle name="SAPBEXaggItem 5 2" xfId="970" xr:uid="{84F2E928-B041-469B-BE74-62DBDFF705BF}"/>
    <cellStyle name="SAPBEXaggItem 5 2 2" xfId="1814" xr:uid="{8CD94139-0B87-4E11-AF48-ACE24C941CC3}"/>
    <cellStyle name="SAPBEXaggItem 5 2 3" xfId="3000" xr:uid="{080854FB-A176-4309-BF58-EE49713EB9EB}"/>
    <cellStyle name="SAPBEXaggItem 5 3" xfId="1373" xr:uid="{0506C005-ED53-4FED-AFD4-C1CC952579AA}"/>
    <cellStyle name="SAPBEXaggItem 5 3 2" xfId="1632" xr:uid="{E7665B00-66A1-47F4-B086-299A7B0A228C}"/>
    <cellStyle name="SAPBEXaggItem 5 3 3" xfId="3204" xr:uid="{9AC04FA5-8FAC-44A9-92C6-048E1EC4785E}"/>
    <cellStyle name="SAPBEXaggItem 5 4" xfId="2325" xr:uid="{BC5848FD-3B85-436F-9513-E901FB6C8CBD}"/>
    <cellStyle name="SAPBEXaggItem 5 5" xfId="2776" xr:uid="{09E68F66-330D-4A81-8CB1-7E2F8DE544BD}"/>
    <cellStyle name="SAPBEXaggItem 6" xfId="785" xr:uid="{3E3BB75C-1B2E-4D8D-9DB2-5F91AC7BDB5F}"/>
    <cellStyle name="SAPBEXaggItem 6 2" xfId="1030" xr:uid="{1205C528-1D2E-4AB4-BCAD-02E3ACC730B7}"/>
    <cellStyle name="SAPBEXaggItem 6 2 2" xfId="1558" xr:uid="{FB5EA170-C424-41E4-98E5-719E478288A1}"/>
    <cellStyle name="SAPBEXaggItem 6 2 3" xfId="3278" xr:uid="{1FD1B52E-7017-46A9-ABC5-701FEBB7913E}"/>
    <cellStyle name="SAPBEXaggItem 6 3" xfId="1423" xr:uid="{094512A9-128E-4BD5-8069-A8D9C7064307}"/>
    <cellStyle name="SAPBEXaggItem 6 3 2" xfId="1620" xr:uid="{56EFEF07-41D8-4190-992C-3158EED161D6}"/>
    <cellStyle name="SAPBEXaggItem 6 3 3" xfId="3216" xr:uid="{9F6D2E68-74C4-4C75-B2AC-85CD0BE2AE65}"/>
    <cellStyle name="SAPBEXaggItem 6 4" xfId="1935" xr:uid="{56DA806A-0F74-4338-886A-9EBFCF57D7D4}"/>
    <cellStyle name="SAPBEXaggItem 6 5" xfId="1784" xr:uid="{573BC4C6-EA59-47EF-B654-18CDF826967B}"/>
    <cellStyle name="SAPBEXaggItem 7" xfId="1088" xr:uid="{73292C73-B92B-44FE-BA50-540718103A0D}"/>
    <cellStyle name="SAPBEXaggItem 7 2" xfId="2070" xr:uid="{EBE1ADE9-3BB8-492B-8AEB-ED109FE0F91F}"/>
    <cellStyle name="SAPBEXaggItem 7 3" xfId="3025" xr:uid="{7047498E-DEBA-489D-A723-5E71E0A1F25D}"/>
    <cellStyle name="SAPBEXaggItem 8" xfId="1240" xr:uid="{ABCA03CA-6578-4B40-8117-2EFCE56E2B40}"/>
    <cellStyle name="SAPBEXaggItem 8 2" xfId="1643" xr:uid="{C89D1FA4-D3B6-4359-A2C1-2E7846A794CB}"/>
    <cellStyle name="SAPBEXaggItem 8 3" xfId="3192" xr:uid="{873770A6-3595-4A8B-B125-7B0D0E5F8F47}"/>
    <cellStyle name="SAPBEXaggItem 9" xfId="2536" xr:uid="{4C7A7350-3005-483A-810B-B26DD342C75F}"/>
    <cellStyle name="SAPBEXaggItem_Actuals by Storm IO" xfId="410" xr:uid="{A7BB8E9B-72D1-4C2E-B8D1-92681D1B7350}"/>
    <cellStyle name="SAPBEXaggItemX" xfId="411" xr:uid="{574927E3-C1CF-4441-BCB2-C8EC3A045707}"/>
    <cellStyle name="SAPBEXaggItemX 10" xfId="2742" xr:uid="{2C3FB7F4-E081-472A-8CC5-EF8517D4B2AD}"/>
    <cellStyle name="SAPBEXaggItemX 2" xfId="412" xr:uid="{B68E9F4D-C8AA-4C69-9D77-9791E03D580B}"/>
    <cellStyle name="SAPBEXaggItemX 2 2" xfId="1079" xr:uid="{9916AB2F-A624-41D4-88B6-61DE5CB1EF85}"/>
    <cellStyle name="SAPBEXaggItemX 2 2 2" xfId="1781" xr:uid="{41AE58D7-76C8-4140-B498-755B7DE0F052}"/>
    <cellStyle name="SAPBEXaggItemX 2 2 3" xfId="3054" xr:uid="{123E4C77-3893-4FD8-A5FF-6A2C12E10C2A}"/>
    <cellStyle name="SAPBEXaggItemX 2 3" xfId="1062" xr:uid="{DF4D841D-08F2-4A11-B504-75BE9CE0948D}"/>
    <cellStyle name="SAPBEXaggItemX 2 3 2" xfId="2081" xr:uid="{1FE86C2F-F166-454C-8BDF-55B902914231}"/>
    <cellStyle name="SAPBEXaggItemX 2 3 3" xfId="3007" xr:uid="{4FCBAD88-3AE2-4193-8FBF-B5C897A7A042}"/>
    <cellStyle name="SAPBEXaggItemX 2 4" xfId="2314" xr:uid="{CC0623F9-0A06-4315-AA9B-514E59C5C278}"/>
    <cellStyle name="SAPBEXaggItemX 2 5" xfId="1926" xr:uid="{E6FDF945-AD5E-4819-A1F4-A37137B07568}"/>
    <cellStyle name="SAPBEXaggItemX 3" xfId="413" xr:uid="{A0BA9661-94B1-4EDB-9F53-901660D067E9}"/>
    <cellStyle name="SAPBEXaggItemX 3 2" xfId="1078" xr:uid="{B344AB05-CEAA-453A-8E40-F2113E342EFC}"/>
    <cellStyle name="SAPBEXaggItemX 3 2 2" xfId="1932" xr:uid="{D80978D3-613A-4ACB-AF74-2860E90FB66D}"/>
    <cellStyle name="SAPBEXaggItemX 3 2 3" xfId="2259" xr:uid="{4944F58C-C64A-485D-925A-ED704AFD7462}"/>
    <cellStyle name="SAPBEXaggItemX 3 3" xfId="1138" xr:uid="{1F39DA73-E33A-46A8-80E8-DF0E90AA4BC2}"/>
    <cellStyle name="SAPBEXaggItemX 3 3 2" xfId="1919" xr:uid="{65754297-AF3C-443E-8215-DBA139190CC8}"/>
    <cellStyle name="SAPBEXaggItemX 3 3 3" xfId="2567" xr:uid="{8DBEB682-422B-40AC-AEEA-654E44C2905B}"/>
    <cellStyle name="SAPBEXaggItemX 3 4" xfId="2382" xr:uid="{3AE4D7B7-5889-4194-B8C1-0CEBE55AA69A}"/>
    <cellStyle name="SAPBEXaggItemX 3 5" xfId="10" xr:uid="{742AF255-5151-4F7A-BE75-68EF0FBD858D}"/>
    <cellStyle name="SAPBEXaggItemX 4" xfId="414" xr:uid="{D136ECB3-43B2-4430-A25F-59E169F009E0}"/>
    <cellStyle name="SAPBEXaggItemX 4 2" xfId="1077" xr:uid="{CF070928-25F1-47F5-9305-5FFADAD48F17}"/>
    <cellStyle name="SAPBEXaggItemX 4 2 2" xfId="2365" xr:uid="{8538C3A4-4F75-4111-A3B9-D7B49BB0DFCA}"/>
    <cellStyle name="SAPBEXaggItemX 4 2 3" xfId="2921" xr:uid="{7BEAB8D9-1251-47E2-A04D-1033A138AEF3}"/>
    <cellStyle name="SAPBEXaggItemX 4 3" xfId="1214" xr:uid="{E691CBCD-0344-4429-BB74-B3CF1BD1D028}"/>
    <cellStyle name="SAPBEXaggItemX 4 3 2" xfId="2023" xr:uid="{6EFD521F-EACB-4DBD-AB84-4FE1223C2BC7}"/>
    <cellStyle name="SAPBEXaggItemX 4 3 3" xfId="1544" xr:uid="{EE3B31DD-0034-4459-ACCA-305029F60105}"/>
    <cellStyle name="SAPBEXaggItemX 4 4" xfId="1826" xr:uid="{5755D5A8-CD5E-4BDE-93DD-6ED6B5A15FC0}"/>
    <cellStyle name="SAPBEXaggItemX 4 5" xfId="2954" xr:uid="{8C3C9A0D-6814-40E5-B76D-5AF055CCB151}"/>
    <cellStyle name="SAPBEXaggItemX 5" xfId="632" xr:uid="{23645F82-5C1B-4F2D-BF89-146367B6F707}"/>
    <cellStyle name="SAPBEXaggItemX 5 2" xfId="1226" xr:uid="{94C90FE9-5057-4830-8EEC-7091BF02CE5D}"/>
    <cellStyle name="SAPBEXaggItemX 5 2 2" xfId="1645" xr:uid="{6E82F862-91F8-4AA3-AE50-BBC06F3A0193}"/>
    <cellStyle name="SAPBEXaggItemX 5 2 3" xfId="3189" xr:uid="{5E6A8C09-7A71-45F1-A197-8E60BFE87FAF}"/>
    <cellStyle name="SAPBEXaggItemX 5 3" xfId="1374" xr:uid="{58E0E16D-1744-42C5-96DC-700511A37349}"/>
    <cellStyle name="SAPBEXaggItemX 5 3 2" xfId="2212" xr:uid="{F48BDF60-E786-46EE-B277-C991B2C6A3DC}"/>
    <cellStyle name="SAPBEXaggItemX 5 3 3" xfId="2694" xr:uid="{8B7ADFBD-1A50-4577-984E-964F610F9DBA}"/>
    <cellStyle name="SAPBEXaggItemX 5 4" xfId="2347" xr:uid="{9E3FA22F-F7C7-4A21-A93D-FAAABCB45A1D}"/>
    <cellStyle name="SAPBEXaggItemX 5 5" xfId="2822" xr:uid="{7AF88A50-9D52-452A-B7BB-0767A31EFFB3}"/>
    <cellStyle name="SAPBEXaggItemX 6" xfId="786" xr:uid="{DBAB663F-6CD6-405B-9866-24822ADFF585}"/>
    <cellStyle name="SAPBEXaggItemX 6 2" xfId="907" xr:uid="{FDC24115-F8AE-40AE-A8B5-790156A6A9B8}"/>
    <cellStyle name="SAPBEXaggItemX 6 2 2" xfId="2008" xr:uid="{BF33D84B-7FF0-4AE9-9749-2CC77513D3F2}"/>
    <cellStyle name="SAPBEXaggItemX 6 2 3" xfId="1512" xr:uid="{ED91CC52-EFE3-409E-A322-DFFE95646971}"/>
    <cellStyle name="SAPBEXaggItemX 6 3" xfId="1424" xr:uid="{94B112EA-4261-40E7-99A5-C8C99162075B}"/>
    <cellStyle name="SAPBEXaggItemX 6 3 2" xfId="2158" xr:uid="{91399383-2B9C-4771-8A62-7940DDAA4AF4}"/>
    <cellStyle name="SAPBEXaggItemX 6 3 3" xfId="2707" xr:uid="{9335CEAF-B775-46AC-AF37-CFA8A998DD18}"/>
    <cellStyle name="SAPBEXaggItemX 6 4" xfId="1940" xr:uid="{D51899F5-094E-4137-A35E-55167C0061A6}"/>
    <cellStyle name="SAPBEXaggItemX 6 5" xfId="1886" xr:uid="{01179D86-3AC6-4251-BA25-300C3CCB310E}"/>
    <cellStyle name="SAPBEXaggItemX 7" xfId="887" xr:uid="{488E7D66-79E3-41F4-9279-6894FF1EE766}"/>
    <cellStyle name="SAPBEXaggItemX 7 2" xfId="1754" xr:uid="{4DF55A8A-E4BB-4811-B3D8-37FC4BB95122}"/>
    <cellStyle name="SAPBEXaggItemX 7 3" xfId="3076" xr:uid="{D8DBCCFA-CE2D-44B1-BB74-F2511081FDD9}"/>
    <cellStyle name="SAPBEXaggItemX 8" xfId="1055" xr:uid="{151730A9-F107-46F1-8A93-615D1387A57F}"/>
    <cellStyle name="SAPBEXaggItemX 8 2" xfId="1707" xr:uid="{C8DD6429-D6DE-43A6-8466-BB1372F3ED2A}"/>
    <cellStyle name="SAPBEXaggItemX 8 3" xfId="3125" xr:uid="{C360FF8B-7A88-41A6-85D4-67A34DEFFFF5}"/>
    <cellStyle name="SAPBEXaggItemX 9" xfId="2153" xr:uid="{837B31AD-340F-4984-BDB4-A7E0B2B310C5}"/>
    <cellStyle name="SAPBEXaggItemX_Actuals by Storm IO" xfId="415" xr:uid="{BD329100-3247-42CE-800D-61A82F49375A}"/>
    <cellStyle name="SAPBEXchaText" xfId="416" xr:uid="{60BCF645-F331-482F-9FAE-6FD8C72429B6}"/>
    <cellStyle name="SAPBEXchaText 10" xfId="2544" xr:uid="{3E741BAC-7931-4126-B30C-917015459861}"/>
    <cellStyle name="SAPBEXchaText 2" xfId="417" xr:uid="{5917E565-E6C2-4431-AD2C-27481B46A9DC}"/>
    <cellStyle name="SAPBEXchaText 2 2" xfId="787" xr:uid="{65B1D4FF-662A-485B-80BB-67A0E3128F02}"/>
    <cellStyle name="SAPBEXchaText 2 2 2" xfId="1028" xr:uid="{304EEF04-2E22-447E-97C0-880733DA1620}"/>
    <cellStyle name="SAPBEXchaText 2 2 2 2" xfId="1733" xr:uid="{4425479C-B5DF-4647-B407-8F2A8366259E}"/>
    <cellStyle name="SAPBEXchaText 2 2 2 3" xfId="3096" xr:uid="{2CE10F03-697A-4D37-A47F-6F4E8A9C5E02}"/>
    <cellStyle name="SAPBEXchaText 2 2 3" xfId="1425" xr:uid="{A3819073-E793-4587-A74E-62C1397DEC91}"/>
    <cellStyle name="SAPBEXchaText 2 2 3 2" xfId="1709" xr:uid="{AA500A2A-AA8E-412D-8838-BD2041292772}"/>
    <cellStyle name="SAPBEXchaText 2 2 3 3" xfId="3123" xr:uid="{418BB570-6C84-432B-9AD6-5AC6F74F1C38}"/>
    <cellStyle name="SAPBEXchaText 2 2 4" xfId="2029" xr:uid="{0D21B8EA-83A0-4208-B6F0-7F8BAC739F9A}"/>
    <cellStyle name="SAPBEXchaText 2 2 5" xfId="2587" xr:uid="{C353C7E9-95E8-4E64-AA36-F4C56214035D}"/>
    <cellStyle name="SAPBEXchaText 2 3" xfId="1232" xr:uid="{9150911E-1CF3-4C03-AC32-17378E7E117B}"/>
    <cellStyle name="SAPBEXchaText 2 3 2" xfId="2154" xr:uid="{5928A4B8-6E2F-4137-8974-44A7476B818B}"/>
    <cellStyle name="SAPBEXchaText 2 3 3" xfId="2733" xr:uid="{B790E472-11CC-4084-B51B-03F557E5E567}"/>
    <cellStyle name="SAPBEXchaText 2 4" xfId="1139" xr:uid="{5F336E2E-E5AC-4B81-9905-BEE5A3E0DEF4}"/>
    <cellStyle name="SAPBEXchaText 2 4 2" xfId="1918" xr:uid="{513F4417-D848-4D2C-BAFA-C42D5E954D91}"/>
    <cellStyle name="SAPBEXchaText 2 4 3" xfId="1775" xr:uid="{902971D0-0C83-426A-BE13-8424B32C0AC3}"/>
    <cellStyle name="SAPBEXchaText 2 5" xfId="2533" xr:uid="{C1B8D59F-AFD6-4875-89D6-7C8BA4E35BBC}"/>
    <cellStyle name="SAPBEXchaText 2 6" xfId="2071" xr:uid="{A04466E4-CE98-450C-8670-6594E9083786}"/>
    <cellStyle name="SAPBEXchaText 3" xfId="418" xr:uid="{B3DEB91E-2807-4992-AAC3-2E5217D9307F}"/>
    <cellStyle name="SAPBEXchaText 4" xfId="419" xr:uid="{5C1F9E6B-3577-4BF1-BBF1-77E9D0D4DAC2}"/>
    <cellStyle name="SAPBEXchaText 4 2" xfId="788" xr:uid="{21FBF307-D5BA-4A39-BDBD-0F14E67C2C3A}"/>
    <cellStyle name="SAPBEXchaText 4 2 2" xfId="1196" xr:uid="{0D30432C-5E73-476D-80B1-6404EBCA487F}"/>
    <cellStyle name="SAPBEXchaText 4 2 2 2" xfId="2057" xr:uid="{B0CA3FD1-7832-412F-8890-80170C7E4F62}"/>
    <cellStyle name="SAPBEXchaText 4 2 2 3" xfId="3160" xr:uid="{8F162B66-86B7-48A4-AFCF-60A63CF7D951}"/>
    <cellStyle name="SAPBEXchaText 4 2 3" xfId="1426" xr:uid="{D1A801A9-021A-47D8-B78D-AEA344532974}"/>
    <cellStyle name="SAPBEXchaText 4 2 3 2" xfId="1619" xr:uid="{F3D52F4C-E8A8-483A-8925-D0F10BE33285}"/>
    <cellStyle name="SAPBEXchaText 4 2 3 3" xfId="3217" xr:uid="{0F2A70AB-2CB5-445E-88BB-475E59C3CC42}"/>
    <cellStyle name="SAPBEXchaText 4 2 4" xfId="2666" xr:uid="{C0E83DA1-2B48-492B-B2D7-949833950DEE}"/>
    <cellStyle name="SAPBEXchaText 4 2 5" xfId="2280" xr:uid="{E5BADA5B-3116-4012-ABC9-CABC0AC18BF4}"/>
    <cellStyle name="SAPBEXchaText 4 3" xfId="1212" xr:uid="{EBEB7FFF-5429-4F9D-B938-E21D2B99FA50}"/>
    <cellStyle name="SAPBEXchaText 4 3 2" xfId="2591" xr:uid="{8284F83F-3116-44DA-B284-03EF0C3CD2C3}"/>
    <cellStyle name="SAPBEXchaText 4 3 3" xfId="2512" xr:uid="{2E9175AE-989E-4483-8CAF-A08DFD71046A}"/>
    <cellStyle name="SAPBEXchaText 4 4" xfId="1179" xr:uid="{88FA79EB-597A-45F1-A148-06C8499A0346}"/>
    <cellStyle name="SAPBEXchaText 4 4 2" xfId="11" xr:uid="{FDA3B22F-965C-4810-993C-6054307594EB}"/>
    <cellStyle name="SAPBEXchaText 4 4 3" xfId="3043" xr:uid="{6E466133-474B-4D38-8A2B-0736B30302C9}"/>
    <cellStyle name="SAPBEXchaText 4 5" xfId="1942" xr:uid="{78CDA6D6-4DF7-4424-A1E6-08CE0879D943}"/>
    <cellStyle name="SAPBEXchaText 4 6" xfId="1992" xr:uid="{C6F80EAD-9D8E-41C1-A587-C9D59D32C981}"/>
    <cellStyle name="SAPBEXchaText 5" xfId="633" xr:uid="{39425983-3B2D-4393-B32D-2FDC46EE07CB}"/>
    <cellStyle name="SAPBEXchaText 6" xfId="789" xr:uid="{D8DE0CBB-2274-499A-97D9-B717A6085363}"/>
    <cellStyle name="SAPBEXchaText 6 2" xfId="1019" xr:uid="{525A82A8-F2CA-469F-9FC3-8617973E73CD}"/>
    <cellStyle name="SAPBEXchaText 6 2 2" xfId="2541" xr:uid="{AD93717C-EAC5-4CE8-AA51-F75A42EC2016}"/>
    <cellStyle name="SAPBEXchaText 6 2 3" xfId="1963" xr:uid="{34FAFE71-FFFB-4DB0-A622-A9220CEE4E54}"/>
    <cellStyle name="SAPBEXchaText 6 3" xfId="1427" xr:uid="{2E443DE5-178E-4EAD-8669-717775EBCD3E}"/>
    <cellStyle name="SAPBEXchaText 6 3 2" xfId="1905" xr:uid="{645887F8-0495-478A-82D1-A745F1493FC7}"/>
    <cellStyle name="SAPBEXchaText 6 3 3" xfId="2708" xr:uid="{5CCCF27A-0232-45B8-8C22-95AE69E8FFA5}"/>
    <cellStyle name="SAPBEXchaText 6 4" xfId="1567" xr:uid="{5AD56638-5595-459F-A098-6E1D89C85345}"/>
    <cellStyle name="SAPBEXchaText 6 5" xfId="3270" xr:uid="{DFB89DD4-8949-472E-9705-78AABA4F1DE5}"/>
    <cellStyle name="SAPBEXchaText 7" xfId="969" xr:uid="{BA89D441-0275-4343-8600-AA79DFCFDF6B}"/>
    <cellStyle name="SAPBEXchaText 7 2" xfId="2525" xr:uid="{A8829854-7A71-4F51-8934-4550087F74D8}"/>
    <cellStyle name="SAPBEXchaText 7 3" xfId="1785" xr:uid="{CE3EF86A-0CB8-431E-9D3A-BB39A0BA99B9}"/>
    <cellStyle name="SAPBEXchaText 8" xfId="1266" xr:uid="{D216379B-110A-4CAB-B3EC-C3FFD4CB2EA5}"/>
    <cellStyle name="SAPBEXchaText 8 2" xfId="1962" xr:uid="{A2766A87-AF75-4C17-B26A-59B1EEE5F559}"/>
    <cellStyle name="SAPBEXchaText 8 3" xfId="2351" xr:uid="{E1BF47A1-918D-4F1B-AE95-4D8E0C77B1FF}"/>
    <cellStyle name="SAPBEXchaText 9" xfId="1956" xr:uid="{0C8AFE38-A133-47DC-B793-6C3DA493BDAA}"/>
    <cellStyle name="SAPBEXchaText_Actuals by Storm IO" xfId="420" xr:uid="{A4B46CBA-91EE-4666-995F-742530AF7736}"/>
    <cellStyle name="SAPBEXexcBad7" xfId="421" xr:uid="{F7D62E7E-BD01-4B0B-9273-85F36A1A5081}"/>
    <cellStyle name="SAPBEXexcBad7 2" xfId="422" xr:uid="{4176F0D6-0CAC-4705-A32C-6063004648CE}"/>
    <cellStyle name="SAPBEXexcBad7 2 2" xfId="790" xr:uid="{36993DB3-214C-4F1B-B8E1-1FBB387A07F2}"/>
    <cellStyle name="SAPBEXexcBad7 2 2 2" xfId="985" xr:uid="{95FEDFED-F465-4CC5-9D75-DAEADB098A80}"/>
    <cellStyle name="SAPBEXexcBad7 2 2 2 2" xfId="2166" xr:uid="{1990B35C-97AD-49E2-A77F-FFA128B840D3}"/>
    <cellStyle name="SAPBEXexcBad7 2 2 2 3" xfId="1828" xr:uid="{7188F09E-986D-488B-B348-EF2C7925962E}"/>
    <cellStyle name="SAPBEXexcBad7 2 2 3" xfId="1428" xr:uid="{91C77F97-E607-4C54-8263-D6E560A740CC}"/>
    <cellStyle name="SAPBEXexcBad7 2 2 3 2" xfId="1854" xr:uid="{A291837D-F652-4120-BAA3-613C5F40B85E}"/>
    <cellStyle name="SAPBEXexcBad7 2 2 3 3" xfId="2873" xr:uid="{98158CC3-DE24-4A03-ADDC-E6C7D6583463}"/>
    <cellStyle name="SAPBEXexcBad7 2 2 4" xfId="1934" xr:uid="{900B35ED-FD40-41B0-992A-4EA7752B549D}"/>
    <cellStyle name="SAPBEXexcBad7 2 2 5" xfId="1574" xr:uid="{ECD485AF-CD48-44AA-B408-F8335E66E940}"/>
    <cellStyle name="SAPBEXexcBad7 2 3" xfId="958" xr:uid="{66976CDE-F205-447A-9B29-A07F0FE39D5A}"/>
    <cellStyle name="SAPBEXexcBad7 2 3 2" xfId="2467" xr:uid="{C5CAB07F-E2E4-49D0-BD09-42A3C163B3A0}"/>
    <cellStyle name="SAPBEXexcBad7 2 3 3" xfId="2886" xr:uid="{0BF6397C-995A-4785-A7FE-A1101EDFB79B}"/>
    <cellStyle name="SAPBEXexcBad7 2 4" xfId="1265" xr:uid="{91C94603-454F-4866-9CFE-C0BE6A6113CD}"/>
    <cellStyle name="SAPBEXexcBad7 2 4 2" xfId="1589" xr:uid="{F30BA1B3-9E84-4739-A5BB-7539946A8BF2}"/>
    <cellStyle name="SAPBEXexcBad7 2 4 3" xfId="3250" xr:uid="{55173E68-F1F9-412A-B35A-7BED40B43DE8}"/>
    <cellStyle name="SAPBEXexcBad7 2 5" xfId="2099" xr:uid="{55A959F0-AFEF-4306-8433-709946B22795}"/>
    <cellStyle name="SAPBEXexcBad7 2 6" xfId="2991" xr:uid="{6C66B529-A18A-4511-AF2D-28725383AEDA}"/>
    <cellStyle name="SAPBEXexcBad7 3" xfId="423" xr:uid="{71D4EC1C-00FB-41E3-8265-D6C2EF968EF8}"/>
    <cellStyle name="SAPBEXexcBad7 3 2" xfId="1010" xr:uid="{7B494EE0-047F-41D3-AC7A-20234407A3D0}"/>
    <cellStyle name="SAPBEXexcBad7 3 2 2" xfId="2413" xr:uid="{51B4FDDF-DE14-451F-97F1-6B1919F21FD1}"/>
    <cellStyle name="SAPBEXexcBad7 3 2 3" xfId="2368" xr:uid="{5B8F3190-FEAC-4393-B461-B72A8B22D0D8}"/>
    <cellStyle name="SAPBEXexcBad7 3 3" xfId="1057" xr:uid="{0D49B158-51A1-48D2-B4B0-DA153E2595F8}"/>
    <cellStyle name="SAPBEXexcBad7 3 3 2" xfId="1693" xr:uid="{2B1046D0-FF8E-4A44-A048-FACCACCBCFB0}"/>
    <cellStyle name="SAPBEXexcBad7 3 3 3" xfId="3139" xr:uid="{0F86CE9B-0231-40D0-AB16-2A3BD15F1CBE}"/>
    <cellStyle name="SAPBEXexcBad7 3 4" xfId="2510" xr:uid="{2C51DD1A-E09B-4094-9219-6B89A9394A89}"/>
    <cellStyle name="SAPBEXexcBad7 3 5" xfId="2191" xr:uid="{84C713B4-0CD1-474B-96DD-01CC29C2B3A0}"/>
    <cellStyle name="SAPBEXexcBad7 4" xfId="424" xr:uid="{37875520-CAC9-487B-AA78-DD106DA57F78}"/>
    <cellStyle name="SAPBEXexcBad7 4 2" xfId="791" xr:uid="{FA41358D-7F5D-463A-B320-B5F19B44C247}"/>
    <cellStyle name="SAPBEXexcBad7 4 2 2" xfId="906" xr:uid="{094806FC-2E32-42F4-B832-BDC34EA31A0E}"/>
    <cellStyle name="SAPBEXexcBad7 4 2 2 2" xfId="1687" xr:uid="{BBDE0B04-8FC8-4F8C-B2EE-9152499EDE73}"/>
    <cellStyle name="SAPBEXexcBad7 4 2 2 3" xfId="3145" xr:uid="{C7D3B89A-89BB-4F10-8ADB-CADA7787A041}"/>
    <cellStyle name="SAPBEXexcBad7 4 2 3" xfId="1429" xr:uid="{3B1CE4CF-E8E6-4C79-87D7-74A12ABF2F8D}"/>
    <cellStyle name="SAPBEXexcBad7 4 2 3 2" xfId="2402" xr:uid="{3B7902C0-7EDB-47B4-9AD1-A10C41BDF354}"/>
    <cellStyle name="SAPBEXexcBad7 4 2 3 3" xfId="2540" xr:uid="{5D3B7229-0DBE-4591-BBD1-EFBCA1B82FFE}"/>
    <cellStyle name="SAPBEXexcBad7 4 2 4" xfId="1534" xr:uid="{75EFDA6F-D3C5-4897-8A86-ABCB779ADBD4}"/>
    <cellStyle name="SAPBEXexcBad7 4 2 5" xfId="3295" xr:uid="{65328136-DC8D-4F04-8130-D9B24C299FC2}"/>
    <cellStyle name="SAPBEXexcBad7 4 3" xfId="1238" xr:uid="{9148B0A0-6D24-45D4-A48B-4E47CFB8B694}"/>
    <cellStyle name="SAPBEXexcBad7 4 3 2" xfId="1914" xr:uid="{05280141-B671-4458-8129-800DCBC6D988}"/>
    <cellStyle name="SAPBEXexcBad7 4 3 3" xfId="2004" xr:uid="{DE2F1D22-28AE-42A3-BEB7-27AD763E70EA}"/>
    <cellStyle name="SAPBEXexcBad7 4 4" xfId="889" xr:uid="{76269624-6F82-489A-B810-183BA9E2A7EF}"/>
    <cellStyle name="SAPBEXexcBad7 4 4 2" xfId="2577" xr:uid="{04D1C322-EBBF-4BF3-A5CE-AD95D01A7A94}"/>
    <cellStyle name="SAPBEXexcBad7 4 4 3" xfId="2183" xr:uid="{11D4DAED-D467-4158-9C9A-6AE344EBB559}"/>
    <cellStyle name="SAPBEXexcBad7 4 5" xfId="2599" xr:uid="{19BDE445-1911-4B6F-B6B7-87D56897CE65}"/>
    <cellStyle name="SAPBEXexcBad7 4 6" xfId="2126" xr:uid="{6CEA4064-942F-411D-86A5-9526CF27DD9B}"/>
    <cellStyle name="SAPBEXexcBad7 5" xfId="792" xr:uid="{1308C0C3-C0EA-43F8-8B88-6A1D87E05F09}"/>
    <cellStyle name="SAPBEXexcBad7 5 2" xfId="905" xr:uid="{A7B6F08A-0EBE-4D27-9D5B-F2F154501898}"/>
    <cellStyle name="SAPBEXexcBad7 5 2 2" xfId="2392" xr:uid="{5194C3EF-2756-423E-9199-1D5FEFA8F88A}"/>
    <cellStyle name="SAPBEXexcBad7 5 2 3" xfId="2787" xr:uid="{A302B1B3-7D62-4037-AFC3-29F0AF992E8A}"/>
    <cellStyle name="SAPBEXexcBad7 5 3" xfId="1430" xr:uid="{98E4EC79-6887-4F9E-993F-FD7D0F3DF870}"/>
    <cellStyle name="SAPBEXexcBad7 5 3 2" xfId="2021" xr:uid="{415ACC36-CDAC-40DA-8CED-1A9FD23D6395}"/>
    <cellStyle name="SAPBEXexcBad7 5 3 3" xfId="2552" xr:uid="{6CAE39B4-8B97-4E6E-8500-B3B9FB88114B}"/>
    <cellStyle name="SAPBEXexcBad7 5 4" xfId="2433" xr:uid="{6C01B3A1-A78C-44CC-B3C1-F0ABE4CDD6B6}"/>
    <cellStyle name="SAPBEXexcBad7 5 5" xfId="2800" xr:uid="{F905B095-AEE2-43BD-B7FB-7B54CD56ACC5}"/>
    <cellStyle name="SAPBEXexcBad7 6" xfId="1231" xr:uid="{5EF3AB03-E9EE-49FD-B4B2-6A75749C1CA5}"/>
    <cellStyle name="SAPBEXexcBad7 6 2" xfId="2207" xr:uid="{B877DBB8-B0DF-4634-B2F3-C4BFC5351E10}"/>
    <cellStyle name="SAPBEXexcBad7 6 3" xfId="2933" xr:uid="{7AF036C0-B40B-4E84-8BCF-82B662576DC1}"/>
    <cellStyle name="SAPBEXexcBad7 7" xfId="931" xr:uid="{42182426-27EC-4117-9CB7-CD7B6E78DA85}"/>
    <cellStyle name="SAPBEXexcBad7 7 2" xfId="1791" xr:uid="{4A0C1663-82CE-4DE5-820A-D1084D34DE9A}"/>
    <cellStyle name="SAPBEXexcBad7 7 3" xfId="3047" xr:uid="{EE8B69C1-A2BE-4F2A-A0D2-0C22E2292738}"/>
    <cellStyle name="SAPBEXexcBad7 8" xfId="2026" xr:uid="{2C36F728-24DB-4EBF-ACCE-DDC384881A27}"/>
    <cellStyle name="SAPBEXexcBad7 9" xfId="1608" xr:uid="{BC72227C-6C9B-4F50-8B10-89E39624BFF0}"/>
    <cellStyle name="SAPBEXexcBad7_Actuals by Storm IO" xfId="425" xr:uid="{0E3DB06C-E7D9-429E-8DAD-0F79E4CCCB5A}"/>
    <cellStyle name="SAPBEXexcBad8" xfId="426" xr:uid="{E14664DD-AD01-4959-AF29-45D39011A1D6}"/>
    <cellStyle name="SAPBEXexcBad8 2" xfId="427" xr:uid="{5F22CD9A-29D7-4DC2-BCEC-57C2CBE2781A}"/>
    <cellStyle name="SAPBEXexcBad8 2 2" xfId="793" xr:uid="{9EFC7021-36BD-44F5-9622-E2CF28CD4467}"/>
    <cellStyle name="SAPBEXexcBad8 2 2 2" xfId="1197" xr:uid="{D7E67A8E-5FC3-4F42-82DD-D325F2AB2C13}"/>
    <cellStyle name="SAPBEXexcBad8 2 2 2 2" xfId="2040" xr:uid="{209C2715-328E-4DC3-BFAA-D0F2017CFBBF}"/>
    <cellStyle name="SAPBEXexcBad8 2 2 2 3" xfId="3306" xr:uid="{7D93DE40-103C-4783-8C0B-F685CB89A528}"/>
    <cellStyle name="SAPBEXexcBad8 2 2 3" xfId="1431" xr:uid="{375E19D4-FDDD-4F9E-96B9-3A61A1A240D0}"/>
    <cellStyle name="SAPBEXexcBad8 2 2 3 2" xfId="1663" xr:uid="{26CC66CD-E94F-4332-A347-AA6787AC2230}"/>
    <cellStyle name="SAPBEXexcBad8 2 2 3 3" xfId="3171" xr:uid="{080BDB52-A5E4-4A7B-A3F7-3FE8D8B2D6C2}"/>
    <cellStyle name="SAPBEXexcBad8 2 2 4" xfId="1875" xr:uid="{5FF578F0-EED6-4882-B80A-22E4236043FC}"/>
    <cellStyle name="SAPBEXexcBad8 2 2 5" xfId="2802" xr:uid="{89473DB9-F7C4-4511-A0D5-371ED026B408}"/>
    <cellStyle name="SAPBEXexcBad8 2 3" xfId="1093" xr:uid="{0530B76A-82CE-44BA-9E68-B72AC55E7CA1}"/>
    <cellStyle name="SAPBEXexcBad8 2 3 2" xfId="1551" xr:uid="{ACE26EB5-7040-4D99-9F58-ECA5E30F11CE}"/>
    <cellStyle name="SAPBEXexcBad8 2 3 3" xfId="3285" xr:uid="{BEF65F1E-3F95-4866-9165-F500E7B6776A}"/>
    <cellStyle name="SAPBEXexcBad8 2 4" xfId="1148" xr:uid="{202356E1-2CF3-4ACC-AF01-3509CC8C03FC}"/>
    <cellStyle name="SAPBEXexcBad8 2 4 2" xfId="1917" xr:uid="{354B91AE-76B3-4A18-95E1-6AD3716C850E}"/>
    <cellStyle name="SAPBEXexcBad8 2 4 3" xfId="2148" xr:uid="{58161A98-859F-4CCC-9E68-7F9613742025}"/>
    <cellStyle name="SAPBEXexcBad8 2 5" xfId="1696" xr:uid="{713B45E7-E373-4049-A0A0-D495B8684F6C}"/>
    <cellStyle name="SAPBEXexcBad8 2 6" xfId="3134" xr:uid="{E9C29D3B-0731-455E-BA88-E6059BCD803A}"/>
    <cellStyle name="SAPBEXexcBad8 3" xfId="428" xr:uid="{1BF61BB3-FD77-46DC-B3BA-91D4EE399628}"/>
    <cellStyle name="SAPBEXexcBad8 3 2" xfId="1076" xr:uid="{886F2775-5228-4B80-B7FC-5F4820EA4588}"/>
    <cellStyle name="SAPBEXexcBad8 3 2 2" xfId="1612" xr:uid="{858E95AD-55DB-4E48-A2C4-EDA6061F9C05}"/>
    <cellStyle name="SAPBEXexcBad8 3 2 3" xfId="3227" xr:uid="{DBDF7DB0-07D5-4F6B-8711-6C21C9E87EE0}"/>
    <cellStyle name="SAPBEXexcBad8 3 3" xfId="945" xr:uid="{4609260D-9B4E-4FD0-979D-41C055C627D8}"/>
    <cellStyle name="SAPBEXexcBad8 3 3 2" xfId="2653" xr:uid="{CEB7BA5D-8457-4CD8-90B1-678B20D00FEC}"/>
    <cellStyle name="SAPBEXexcBad8 3 3 3" xfId="1691" xr:uid="{9986229B-6E35-4FBB-BA58-419AFDE829A0}"/>
    <cellStyle name="SAPBEXexcBad8 3 4" xfId="1846" xr:uid="{5E23B0C1-8823-42A3-8690-F685DDEFCC60}"/>
    <cellStyle name="SAPBEXexcBad8 3 5" xfId="2914" xr:uid="{3BAD5C3C-19B2-4301-9717-DB04B7AB5B14}"/>
    <cellStyle name="SAPBEXexcBad8 4" xfId="429" xr:uid="{C65ABD26-22D1-4BAE-B8BC-6C6BF6B5434D}"/>
    <cellStyle name="SAPBEXexcBad8 4 2" xfId="794" xr:uid="{17164476-E6D4-41C6-9F1B-01628E26891D}"/>
    <cellStyle name="SAPBEXexcBad8 4 2 2" xfId="1029" xr:uid="{49D134C5-2BD1-48BA-BEF6-EE91C40CF115}"/>
    <cellStyle name="SAPBEXexcBad8 4 2 2 2" xfId="2101" xr:uid="{DEB078C4-78B4-45C9-8063-FA42866B6BB1}"/>
    <cellStyle name="SAPBEXexcBad8 4 2 2 3" xfId="2989" xr:uid="{85E0C230-59C0-4E9F-A306-2C68A6FAAB00}"/>
    <cellStyle name="SAPBEXexcBad8 4 2 3" xfId="1432" xr:uid="{D91E2442-428F-4B50-A866-02B57A4B66E4}"/>
    <cellStyle name="SAPBEXexcBad8 4 2 3 2" xfId="1519" xr:uid="{38959B21-33DF-4005-BC84-7107E14F3FAF}"/>
    <cellStyle name="SAPBEXexcBad8 4 2 3 3" xfId="3319" xr:uid="{CE6E180F-FE6B-44A9-BB76-EA3618BDCF94}"/>
    <cellStyle name="SAPBEXexcBad8 4 2 4" xfId="1788" xr:uid="{B48D0794-0030-47A6-A8EB-1A8776703C29}"/>
    <cellStyle name="SAPBEXexcBad8 4 2 5" xfId="3049" xr:uid="{921B00A2-48B4-40F4-A7EA-22637D96A8B9}"/>
    <cellStyle name="SAPBEXexcBad8 4 3" xfId="1230" xr:uid="{C2AF448A-C9A3-432E-B866-2E6657BF4E58}"/>
    <cellStyle name="SAPBEXexcBad8 4 3 2" xfId="2006" xr:uid="{042FECE7-0DB3-49C0-A46E-A034DEBD6CDF}"/>
    <cellStyle name="SAPBEXexcBad8 4 3 3" xfId="2429" xr:uid="{60CD99A7-0FE3-4751-B791-1BEE092A9F34}"/>
    <cellStyle name="SAPBEXexcBad8 4 4" xfId="1236" xr:uid="{482B7089-DB42-4578-873F-CACD93D91E41}"/>
    <cellStyle name="SAPBEXexcBad8 4 4 2" xfId="1931" xr:uid="{F36E1E4B-7E3D-45E5-B1C1-C61DBD360151}"/>
    <cellStyle name="SAPBEXexcBad8 4 4 3" xfId="2277" xr:uid="{04E9F856-49D8-4B7C-9549-0AEA2BF090F4}"/>
    <cellStyle name="SAPBEXexcBad8 4 5" xfId="2197" xr:uid="{611B947E-143D-4297-BF7C-44624F66B0E1}"/>
    <cellStyle name="SAPBEXexcBad8 4 6" xfId="1993" xr:uid="{9D2DA8F9-E514-4F28-BECF-B97C018165D0}"/>
    <cellStyle name="SAPBEXexcBad8 5" xfId="795" xr:uid="{90F6CEA3-0EE2-48E5-AC66-D21C72FAFDF1}"/>
    <cellStyle name="SAPBEXexcBad8 5 2" xfId="892" xr:uid="{3DB7554B-B511-492E-A44E-C361401F508B}"/>
    <cellStyle name="SAPBEXexcBad8 5 2 2" xfId="1984" xr:uid="{B874D738-C7D4-4DF6-A66A-CD46DCE3837F}"/>
    <cellStyle name="SAPBEXexcBad8 5 2 3" xfId="2193" xr:uid="{1AEE8A7C-6574-4F73-B90A-A55A05DDF8A0}"/>
    <cellStyle name="SAPBEXexcBad8 5 3" xfId="1433" xr:uid="{6100CA5A-06D9-4001-B406-6C51C71FDA22}"/>
    <cellStyle name="SAPBEXexcBad8 5 3 2" xfId="1681" xr:uid="{F9C354E3-5458-4643-B3BC-78476F3F6E3A}"/>
    <cellStyle name="SAPBEXexcBad8 5 3 3" xfId="3151" xr:uid="{A63D61F4-201C-4851-A9D2-625FC26788F8}"/>
    <cellStyle name="SAPBEXexcBad8 5 4" xfId="2534" xr:uid="{92A593D6-EE38-4314-BDBC-AE1C3B2AFD73}"/>
    <cellStyle name="SAPBEXexcBad8 5 5" xfId="2404" xr:uid="{940C3069-FACE-44BC-B30A-8CEE57BD6E35}"/>
    <cellStyle name="SAPBEXexcBad8 6" xfId="957" xr:uid="{240EA7D7-3951-4F48-93C3-298003A50A7A}"/>
    <cellStyle name="SAPBEXexcBad8 6 2" xfId="2664" xr:uid="{EAA5B5F7-1FD0-4195-943F-1D30DB6BDA95}"/>
    <cellStyle name="SAPBEXexcBad8 6 3" xfId="2559" xr:uid="{F7EEF715-9721-4D51-B5F1-A44878934D14}"/>
    <cellStyle name="SAPBEXexcBad8 7" xfId="932" xr:uid="{40054BCC-D846-4348-8DC2-A6BCE8FD9D5E}"/>
    <cellStyle name="SAPBEXexcBad8 7 2" xfId="1743" xr:uid="{4420F05F-52BA-4817-8FF9-CEDF3CA33C58}"/>
    <cellStyle name="SAPBEXexcBad8 7 3" xfId="3088" xr:uid="{E7593D39-973F-447E-93FA-C24DAA44B4DE}"/>
    <cellStyle name="SAPBEXexcBad8 8" xfId="2501" xr:uid="{85F7164E-607F-4685-9225-6B8C67F30376}"/>
    <cellStyle name="SAPBEXexcBad8 9" xfId="2758" xr:uid="{F4F10C94-2521-4FFB-8239-5F414486F40C}"/>
    <cellStyle name="SAPBEXexcBad8_Actuals by Storm IO" xfId="430" xr:uid="{2AEA56EC-9BF5-482D-A0A0-7075BF5D2EAE}"/>
    <cellStyle name="SAPBEXexcBad9" xfId="431" xr:uid="{8BE324FD-0E8F-4FFC-ADF3-F7F461538679}"/>
    <cellStyle name="SAPBEXexcBad9 2" xfId="432" xr:uid="{CE2DB9AD-CC8C-4E8D-B49C-C0CE3B712815}"/>
    <cellStyle name="SAPBEXexcBad9 2 2" xfId="796" xr:uid="{3DC77DF0-9DB1-4CAD-A82D-56E2AA3EEC33}"/>
    <cellStyle name="SAPBEXexcBad9 2 2 2" xfId="954" xr:uid="{E3E334D8-F78E-4E09-8A96-A16734BC8472}"/>
    <cellStyle name="SAPBEXexcBad9 2 2 2 2" xfId="2060" xr:uid="{6C796264-7BBB-4B97-8F73-F42237E3F947}"/>
    <cellStyle name="SAPBEXexcBad9 2 2 2 3" xfId="3128" xr:uid="{9EAF39E7-64EF-46D2-88CE-9F5F999D649A}"/>
    <cellStyle name="SAPBEXexcBad9 2 2 3" xfId="1434" xr:uid="{40549B30-FF16-443D-9262-57BECBE6B7DA}"/>
    <cellStyle name="SAPBEXexcBad9 2 2 3 2" xfId="2269" xr:uid="{3B5B877B-B86A-49AB-B9A5-D7B1C179EDF5}"/>
    <cellStyle name="SAPBEXexcBad9 2 2 3 3" xfId="1972" xr:uid="{5C7F355D-C399-4AC6-888E-7EDE0135BEDA}"/>
    <cellStyle name="SAPBEXexcBad9 2 2 4" xfId="2622" xr:uid="{A532801E-C2D5-42F0-A228-11CA172BA055}"/>
    <cellStyle name="SAPBEXexcBad9 2 2 5" xfId="2791" xr:uid="{FD593EA3-B270-4269-8169-6FF4B284471C}"/>
    <cellStyle name="SAPBEXexcBad9 2 3" xfId="1237" xr:uid="{D4D6734F-DF31-45E2-A7C7-3DA1FC3B3A84}"/>
    <cellStyle name="SAPBEXexcBad9 2 3 2" xfId="1915" xr:uid="{D757D3C6-2D94-421A-B523-D73F48D34B4A}"/>
    <cellStyle name="SAPBEXexcBad9 2 3 3" xfId="2575" xr:uid="{B5164376-9F1C-4A5F-AB40-4EADD76792CC}"/>
    <cellStyle name="SAPBEXexcBad9 2 4" xfId="1170" xr:uid="{DD5C1A0C-80C8-4102-B225-A78B66668554}"/>
    <cellStyle name="SAPBEXexcBad9 2 4 2" xfId="2601" xr:uid="{A6FC3182-237A-462F-B8D3-E59BB12C6496}"/>
    <cellStyle name="SAPBEXexcBad9 2 4 3" xfId="2962" xr:uid="{B0B9B123-858D-40F5-900F-F75740495D84}"/>
    <cellStyle name="SAPBEXexcBad9 2 5" xfId="2069" xr:uid="{018DB6CA-0BFD-4B42-B1FD-4F1F177C62CD}"/>
    <cellStyle name="SAPBEXexcBad9 2 6" xfId="3023" xr:uid="{787DB8D8-B368-4A2A-8002-8050C968B7E3}"/>
    <cellStyle name="SAPBEXexcBad9 3" xfId="433" xr:uid="{E8DECBE0-B61B-427E-B011-399E6FE14C06}"/>
    <cellStyle name="SAPBEXexcBad9 3 2" xfId="1009" xr:uid="{F1AF93D5-1D01-4ACA-AAAE-B1DC7A3FF4A9}"/>
    <cellStyle name="SAPBEXexcBad9 3 2 2" xfId="1922" xr:uid="{58B36339-9084-439D-BC27-E2F46F0D68F7}"/>
    <cellStyle name="SAPBEXexcBad9 3 2 3" xfId="2194" xr:uid="{D17396F8-CB4F-46B0-B38B-17D6BD7395FD}"/>
    <cellStyle name="SAPBEXexcBad9 3 3" xfId="1270" xr:uid="{28406184-280F-4AD8-B35C-598B25D62DDD}"/>
    <cellStyle name="SAPBEXexcBad9 3 3 2" xfId="2163" xr:uid="{51D9DC06-3BE3-4900-A53B-91B2A3F64BC1}"/>
    <cellStyle name="SAPBEXexcBad9 3 3 3" xfId="2673" xr:uid="{0826E42D-F595-4B9A-B556-0AA9D4C89050}"/>
    <cellStyle name="SAPBEXexcBad9 3 4" xfId="2371" xr:uid="{029DFBE2-07FA-43FE-83C2-64E88E564F48}"/>
    <cellStyle name="SAPBEXexcBad9 3 5" xfId="2515" xr:uid="{6D11D7ED-AB1B-4023-9CED-2A22C2FC6E58}"/>
    <cellStyle name="SAPBEXexcBad9 4" xfId="434" xr:uid="{34491B66-E097-47DB-ABC5-9D08484BEE46}"/>
    <cellStyle name="SAPBEXexcBad9 4 2" xfId="797" xr:uid="{2F4DC08C-54A0-43DA-8A49-D6382949DCDF}"/>
    <cellStyle name="SAPBEXexcBad9 4 2 2" xfId="1146" xr:uid="{05A9DC9D-465D-45E9-BED4-AE0267AEAF70}"/>
    <cellStyle name="SAPBEXexcBad9 4 2 2 2" xfId="1794" xr:uid="{C0C118DC-CD63-4153-A0A7-CE0C627E6A62}"/>
    <cellStyle name="SAPBEXexcBad9 4 2 2 3" xfId="3044" xr:uid="{FC0C704A-2304-4CC9-938E-DBDF175802E6}"/>
    <cellStyle name="SAPBEXexcBad9 4 2 3" xfId="1435" xr:uid="{90536B79-754A-484F-81FD-E5F161C8D43E}"/>
    <cellStyle name="SAPBEXexcBad9 4 2 3 2" xfId="1618" xr:uid="{9C6DE09F-26A2-41CA-A230-80E47BBB45A3}"/>
    <cellStyle name="SAPBEXexcBad9 4 2 3 3" xfId="3218" xr:uid="{3A789198-6309-44BD-8269-F45F83728949}"/>
    <cellStyle name="SAPBEXexcBad9 4 2 4" xfId="2527" xr:uid="{2FE48872-ED60-4366-BAFB-A4A23C16CF63}"/>
    <cellStyle name="SAPBEXexcBad9 4 2 5" xfId="1670" xr:uid="{4EF1D7F0-222E-409C-9F0B-0A4782D18C17}"/>
    <cellStyle name="SAPBEXexcBad9 4 3" xfId="956" xr:uid="{4CD600D7-2F10-4BC3-8026-05AAC54014C8}"/>
    <cellStyle name="SAPBEXexcBad9 4 3 2" xfId="2242" xr:uid="{A9FBD609-93C1-4213-9289-993F7091BB34}"/>
    <cellStyle name="SAPBEXexcBad9 4 3 3" xfId="2786" xr:uid="{A662FBA6-5E23-4492-AA0C-CB12D1472806}"/>
    <cellStyle name="SAPBEXexcBad9 4 4" xfId="955" xr:uid="{84F75266-A980-4622-8C1E-5F46BBD7E80E}"/>
    <cellStyle name="SAPBEXexcBad9 4 4 2" xfId="1700" xr:uid="{DF933711-4D22-48FA-AC4B-F7C9B94B1604}"/>
    <cellStyle name="SAPBEXexcBad9 4 4 3" xfId="3129" xr:uid="{56EE04D7-A6EA-44F6-8CD9-3C5316C6CF1A}"/>
    <cellStyle name="SAPBEXexcBad9 4 5" xfId="2656" xr:uid="{8CAA6ACE-ED13-4CCA-A133-A802C8C080E9}"/>
    <cellStyle name="SAPBEXexcBad9 4 6" xfId="2465" xr:uid="{9CA19A08-2783-4966-B9FE-FC7E7270B644}"/>
    <cellStyle name="SAPBEXexcBad9 5" xfId="798" xr:uid="{EAE16154-80E8-4122-9CD7-E98BA01B5927}"/>
    <cellStyle name="SAPBEXexcBad9 5 2" xfId="1239" xr:uid="{1EA982B3-0A9B-4128-B2E4-AE583CB80CB2}"/>
    <cellStyle name="SAPBEXexcBad9 5 2 2" xfId="2105" xr:uid="{B4A25186-6DC0-4966-A79C-BE0050923B1A}"/>
    <cellStyle name="SAPBEXexcBad9 5 2 3" xfId="2985" xr:uid="{601E6A1D-4DD0-424F-8D20-4AAFF898955E}"/>
    <cellStyle name="SAPBEXexcBad9 5 3" xfId="1436" xr:uid="{A9513639-0C13-4B73-A1DF-B69C9EBAF16D}"/>
    <cellStyle name="SAPBEXexcBad9 5 3 2" xfId="2496" xr:uid="{829C4426-D7D8-44C2-808F-AC4C01A51332}"/>
    <cellStyle name="SAPBEXexcBad9 5 3 3" xfId="2874" xr:uid="{FD4C23A8-2DF9-4138-8AF0-2FC01CD4D046}"/>
    <cellStyle name="SAPBEXexcBad9 5 4" xfId="2532" xr:uid="{BD5C4D97-FAD6-4CE2-83C0-8387A968727D}"/>
    <cellStyle name="SAPBEXexcBad9 5 5" xfId="2625" xr:uid="{8C348693-84D3-447F-974A-06F7424AA535}"/>
    <cellStyle name="SAPBEXexcBad9 6" xfId="924" xr:uid="{3D98EE13-4791-4AC6-8246-623B78D7BC3A}"/>
    <cellStyle name="SAPBEXexcBad9 6 2" xfId="2177" xr:uid="{B9F106AA-2946-49FE-89FF-28A483776DB2}"/>
    <cellStyle name="SAPBEXexcBad9 6 3" xfId="2631" xr:uid="{B138EE3D-5349-4275-A949-F1E95AA0D807}"/>
    <cellStyle name="SAPBEXexcBad9 7" xfId="1156" xr:uid="{C36B3B7B-9D2E-4FA6-B04D-652AD3E9EBB9}"/>
    <cellStyle name="SAPBEXexcBad9 7 2" xfId="2048" xr:uid="{6A082E48-AE5B-49D9-B6B8-4AEA58E702B8}"/>
    <cellStyle name="SAPBEXexcBad9 7 3" xfId="3257" xr:uid="{62DCCEB4-EFE5-45BB-8917-EF6CD602A603}"/>
    <cellStyle name="SAPBEXexcBad9 8" xfId="2261" xr:uid="{79DCD41B-7443-42D3-BFFB-5C89038149D1}"/>
    <cellStyle name="SAPBEXexcBad9 9" xfId="1543" xr:uid="{57EC01E4-6844-4686-8A5F-CABAC7B22EC6}"/>
    <cellStyle name="SAPBEXexcBad9_Actuals by Storm IO" xfId="435" xr:uid="{A29DB32A-521A-44EB-83C5-4444D269E66E}"/>
    <cellStyle name="SAPBEXexcCritical4" xfId="436" xr:uid="{0029805F-D95E-4F87-9BFC-A7D9B6AB9284}"/>
    <cellStyle name="SAPBEXexcCritical4 2" xfId="437" xr:uid="{582FDE8F-36CD-4AAA-A463-8516F2283D1F}"/>
    <cellStyle name="SAPBEXexcCritical4 2 2" xfId="799" xr:uid="{D4986ABF-8F11-4C4C-A9A5-CB322069B0DA}"/>
    <cellStyle name="SAPBEXexcCritical4 2 2 2" xfId="1165" xr:uid="{415C0DEB-32DF-47E2-A821-B845878C228A}"/>
    <cellStyle name="SAPBEXexcCritical4 2 2 2 2" xfId="1653" xr:uid="{D215DC19-23C3-4C02-B791-10A270EB2EEF}"/>
    <cellStyle name="SAPBEXexcCritical4 2 2 2 3" xfId="3181" xr:uid="{A3E7550A-09FC-42F6-9629-D1F66A625E60}"/>
    <cellStyle name="SAPBEXexcCritical4 2 2 3" xfId="1437" xr:uid="{C105874A-C8E0-4477-B2E7-6397261742E9}"/>
    <cellStyle name="SAPBEXexcCritical4 2 2 3 2" xfId="1662" xr:uid="{22072FBF-9E15-4246-B804-27D3447E81EF}"/>
    <cellStyle name="SAPBEXexcCritical4 2 2 3 3" xfId="3172" xr:uid="{127115D4-1138-48C9-AEFB-CB9D95DCB733}"/>
    <cellStyle name="SAPBEXexcCritical4 2 2 4" xfId="2136" xr:uid="{A80C662E-6567-4680-9417-F28AC5FE8A8D}"/>
    <cellStyle name="SAPBEXexcCritical4 2 2 5" xfId="2823" xr:uid="{CDE41A91-D217-4EAE-A859-CF7CE35A1D50}"/>
    <cellStyle name="SAPBEXexcCritical4 2 3" xfId="1074" xr:uid="{1EDE7F9E-E1ED-4B08-B83A-F5E3D392F94B}"/>
    <cellStyle name="SAPBEXexcCritical4 2 3 2" xfId="1553" xr:uid="{2F82A094-3073-4511-BE5D-8F6FFFDAADDA}"/>
    <cellStyle name="SAPBEXexcCritical4 2 3 3" xfId="3283" xr:uid="{E514E26C-36A1-432B-AB7F-37C26EB6AEE6}"/>
    <cellStyle name="SAPBEXexcCritical4 2 4" xfId="1180" xr:uid="{1172050E-4381-4BD1-8AD3-18EB27E83689}"/>
    <cellStyle name="SAPBEXexcCritical4 2 4 2" xfId="1650" xr:uid="{935AB51A-D7E3-45D5-8153-9DDC1FA9E8DF}"/>
    <cellStyle name="SAPBEXexcCritical4 2 4 3" xfId="3184" xr:uid="{5378B7EA-4155-4A1D-8EE7-95B8CE29378B}"/>
    <cellStyle name="SAPBEXexcCritical4 2 5" xfId="1898" xr:uid="{D03B3F61-19B3-4EB9-BCCE-D5A8724FD7E9}"/>
    <cellStyle name="SAPBEXexcCritical4 2 6" xfId="2734" xr:uid="{37AFA513-655E-4ACE-B127-D07F9EE4C391}"/>
    <cellStyle name="SAPBEXexcCritical4 3" xfId="438" xr:uid="{C5DB80CE-3BF2-42F4-A59E-4DD3E92B902D}"/>
    <cellStyle name="SAPBEXexcCritical4 3 2" xfId="1041" xr:uid="{456CEB79-9B72-4BA2-BCD2-13F2C5E6DB43}"/>
    <cellStyle name="SAPBEXexcCritical4 3 2 2" xfId="2647" xr:uid="{FEFE914D-0742-4D61-AFE9-ABD38528BBA4}"/>
    <cellStyle name="SAPBEXexcCritical4 3 2 3" xfId="2438" xr:uid="{4BB92213-7578-49AA-906D-1B9FB635B282}"/>
    <cellStyle name="SAPBEXexcCritical4 3 3" xfId="1043" xr:uid="{5E3E448F-34E6-4983-8BFA-179E00F0DB1C}"/>
    <cellStyle name="SAPBEXexcCritical4 3 3 2" xfId="2393" xr:uid="{78F381B1-5EB9-4DDE-AEB5-AA9AED4CDB2F}"/>
    <cellStyle name="SAPBEXexcCritical4 3 3 3" xfId="3086" xr:uid="{C034160C-6440-4CFD-9279-1BF70A406B6C}"/>
    <cellStyle name="SAPBEXexcCritical4 3 4" xfId="1948" xr:uid="{2BC55F02-6387-4F6A-B565-E0588943BF1B}"/>
    <cellStyle name="SAPBEXexcCritical4 3 5" xfId="2505" xr:uid="{A5AC082D-CCB6-4243-B394-E533DD1CCB02}"/>
    <cellStyle name="SAPBEXexcCritical4 4" xfId="439" xr:uid="{573C0122-3D25-45ED-817C-7318389BEB1B}"/>
    <cellStyle name="SAPBEXexcCritical4 4 2" xfId="800" xr:uid="{63BAD1BB-2E51-4B62-8A0A-E95B8DCFC4C4}"/>
    <cellStyle name="SAPBEXexcCritical4 4 2 2" xfId="877" xr:uid="{57D1C2DE-2CBE-46AC-82E3-5D956592FDB1}"/>
    <cellStyle name="SAPBEXexcCritical4 4 2 2 2" xfId="2562" xr:uid="{DBB4EF28-2DB2-4D67-8219-7F0A9631A25B}"/>
    <cellStyle name="SAPBEXexcCritical4 4 2 2 3" xfId="2380" xr:uid="{A2264156-7CCF-4902-ABE1-1A789BC05581}"/>
    <cellStyle name="SAPBEXexcCritical4 4 2 3" xfId="1438" xr:uid="{1A695B2B-665F-4AAC-804F-97BBA7AAF831}"/>
    <cellStyle name="SAPBEXexcCritical4 4 2 3 2" xfId="2033" xr:uid="{B0E80E09-C30B-46DD-A04D-A96FDC4341FA}"/>
    <cellStyle name="SAPBEXexcCritical4 4 2 3 3" xfId="3320" xr:uid="{CE4BA38A-315C-4781-A18C-FFB1721352B6}"/>
    <cellStyle name="SAPBEXexcCritical4 4 2 4" xfId="2001" xr:uid="{8F89133A-A18F-42D8-8B96-7CC57C1D5247}"/>
    <cellStyle name="SAPBEXexcCritical4 4 2 5" xfId="2318" xr:uid="{932B406E-A970-4007-B115-649096734BB7}"/>
    <cellStyle name="SAPBEXexcCritical4 4 3" xfId="1288" xr:uid="{B71B2B35-F234-4D0A-8489-159818235AD3}"/>
    <cellStyle name="SAPBEXexcCritical4 4 3 2" xfId="2627" xr:uid="{2D3118B2-B92E-44CA-8F5F-125F728A9B54}"/>
    <cellStyle name="SAPBEXexcCritical4 4 3 3" xfId="2765" xr:uid="{516A2755-8AE9-426A-86B3-35A338EE842D}"/>
    <cellStyle name="SAPBEXexcCritical4 4 4" xfId="933" xr:uid="{E881697B-CCA5-4796-834A-5B1BE8A4DC4B}"/>
    <cellStyle name="SAPBEXexcCritical4 4 4 2" xfId="2412" xr:uid="{935F69AF-F33C-4AD5-91F1-F883B7D4DD0E}"/>
    <cellStyle name="SAPBEXexcCritical4 4 4 3" xfId="2015" xr:uid="{BE878AF2-2619-43DE-B4AC-50FB493204C8}"/>
    <cellStyle name="SAPBEXexcCritical4 4 5" xfId="1990" xr:uid="{1D9F27AC-894D-45BA-B3A6-16B110E90EE7}"/>
    <cellStyle name="SAPBEXexcCritical4 4 6" xfId="2499" xr:uid="{F2917868-595B-417B-BA66-405DBB3A7859}"/>
    <cellStyle name="SAPBEXexcCritical4 5" xfId="801" xr:uid="{06D39296-E6A6-4C14-A2EA-983D1FAE86B5}"/>
    <cellStyle name="SAPBEXexcCritical4 5 2" xfId="1069" xr:uid="{41EA37F5-323E-4A7C-99EB-5CFC458F5C8D}"/>
    <cellStyle name="SAPBEXexcCritical4 5 2 2" xfId="2257" xr:uid="{9FCD4AF1-46CA-4507-B225-386715B1B55E}"/>
    <cellStyle name="SAPBEXexcCritical4 5 2 3" xfId="2831" xr:uid="{DEB59912-A222-47E1-BCE4-016861269815}"/>
    <cellStyle name="SAPBEXexcCritical4 5 3" xfId="1439" xr:uid="{54811650-CAB2-4D38-8DFB-DF3EA9FA049E}"/>
    <cellStyle name="SAPBEXexcCritical4 5 3 2" xfId="2079" xr:uid="{6C9B7205-EED6-412F-8D6F-B22C3CB7C487}"/>
    <cellStyle name="SAPBEXexcCritical4 5 3 3" xfId="3009" xr:uid="{3274F6AF-1860-4EEA-9B3B-09AE366556A9}"/>
    <cellStyle name="SAPBEXexcCritical4 5 4" xfId="2592" xr:uid="{99C3EF3D-236B-418A-81A0-71F471B753BD}"/>
    <cellStyle name="SAPBEXexcCritical4 5 5" xfId="2011" xr:uid="{51C92F7C-912B-437E-ADB3-6E91D81CDE06}"/>
    <cellStyle name="SAPBEXexcCritical4 6" xfId="1075" xr:uid="{D8AA127C-11A2-4B04-BFE8-F827E4BFBD68}"/>
    <cellStyle name="SAPBEXexcCritical4 6 2" xfId="1686" xr:uid="{1CF921BB-75D1-48E7-82C8-F56AB7586C29}"/>
    <cellStyle name="SAPBEXexcCritical4 6 3" xfId="3146" xr:uid="{86B663D7-D9A7-439B-8D26-EDAE322EBA13}"/>
    <cellStyle name="SAPBEXexcCritical4 7" xfId="1254" xr:uid="{A72C74DF-DA45-4010-B80A-C4FD9528B8E6}"/>
    <cellStyle name="SAPBEXexcCritical4 7 2" xfId="1847" xr:uid="{8795492A-25DA-410F-8C94-8A757427CF32}"/>
    <cellStyle name="SAPBEXexcCritical4 7 3" xfId="2912" xr:uid="{DE36DDEA-EF5F-4BE9-BAF4-5D267A331149}"/>
    <cellStyle name="SAPBEXexcCritical4 8" xfId="1586" xr:uid="{3A15296B-8C7D-4EF1-8DE4-4781E77752BF}"/>
    <cellStyle name="SAPBEXexcCritical4 9" xfId="3254" xr:uid="{97DF8F53-CDC3-4514-970D-15CB6969C39F}"/>
    <cellStyle name="SAPBEXexcCritical4_Actuals by Storm IO" xfId="440" xr:uid="{34B8691B-123E-412F-9A26-F600D0E6B5B5}"/>
    <cellStyle name="SAPBEXexcCritical5" xfId="441" xr:uid="{ED8D8971-120F-47DA-9BA3-0D3D2CB90489}"/>
    <cellStyle name="SAPBEXexcCritical5 2" xfId="442" xr:uid="{334F7F7B-D3B0-4C15-9B3E-DD2732374E36}"/>
    <cellStyle name="SAPBEXexcCritical5 2 2" xfId="802" xr:uid="{BDA07CB7-AB07-45C5-BF30-0D8DE50AA4A0}"/>
    <cellStyle name="SAPBEXexcCritical5 2 2 2" xfId="904" xr:uid="{08475E5B-D7F7-42AB-96E5-C57D1687F135}"/>
    <cellStyle name="SAPBEXexcCritical5 2 2 2 2" xfId="2343" xr:uid="{7AF38825-BA7A-401B-A9BE-35861C32B8DA}"/>
    <cellStyle name="SAPBEXexcCritical5 2 2 2 3" xfId="2793" xr:uid="{20800276-00DA-4077-A72C-8F81DA56CF9E}"/>
    <cellStyle name="SAPBEXexcCritical5 2 2 3" xfId="1440" xr:uid="{222B4095-DE5C-43EA-8CF3-1E8B55208DDC}"/>
    <cellStyle name="SAPBEXexcCritical5 2 2 3 2" xfId="1929" xr:uid="{5E6E2D5D-D815-4492-A330-C0D5B5753F5B}"/>
    <cellStyle name="SAPBEXexcCritical5 2 2 3 3" xfId="2249" xr:uid="{FBBBDD3B-6CF8-46C0-8B28-84E04CC2D3FA}"/>
    <cellStyle name="SAPBEXexcCritical5 2 2 4" xfId="1895" xr:uid="{8EAD2BF5-33D0-4914-8BCE-9ABAB6EF699B}"/>
    <cellStyle name="SAPBEXexcCritical5 2 2 5" xfId="2739" xr:uid="{8625E6A8-8D1B-425C-B412-EBA6AC16732B}"/>
    <cellStyle name="SAPBEXexcCritical5 2 3" xfId="1073" xr:uid="{49E7AF31-0258-43A6-90BB-49C8FDE8E990}"/>
    <cellStyle name="SAPBEXexcCritical5 2 3 2" xfId="1713" xr:uid="{9300B6A9-AD7E-4CF0-9FEE-F908C3EE889F}"/>
    <cellStyle name="SAPBEXexcCritical5 2 3 3" xfId="3115" xr:uid="{0388B6F7-BFD5-4A06-8DB6-BD3D70E1E6DF}"/>
    <cellStyle name="SAPBEXexcCritical5 2 4" xfId="1058" xr:uid="{745D5DA5-DA7C-41B1-950E-AFFA37F30CAA}"/>
    <cellStyle name="SAPBEXexcCritical5 2 4 2" xfId="1809" xr:uid="{BD2172A8-CE1A-4129-8457-1990C92BA07E}"/>
    <cellStyle name="SAPBEXexcCritical5 2 4 3" xfId="3011" xr:uid="{B85BACBD-E60C-401A-94A4-13E0C4EAAC21}"/>
    <cellStyle name="SAPBEXexcCritical5 2 5" xfId="1977" xr:uid="{2620E15F-9B81-4DA2-B446-373205C7B366}"/>
    <cellStyle name="SAPBEXexcCritical5 2 6" xfId="2581" xr:uid="{15E63D12-6448-4986-96C5-C04A6322AA15}"/>
    <cellStyle name="SAPBEXexcCritical5 3" xfId="443" xr:uid="{83397F1D-41A4-4B59-B97E-97C4CE61F157}"/>
    <cellStyle name="SAPBEXexcCritical5 3 2" xfId="923" xr:uid="{FDB23B2B-147B-4B9C-8B17-35B224ABA217}"/>
    <cellStyle name="SAPBEXexcCritical5 3 2 2" xfId="1850" xr:uid="{CF432928-AC81-4DCA-89B8-37FFDAB0D000}"/>
    <cellStyle name="SAPBEXexcCritical5 3 2 3" xfId="2890" xr:uid="{F224D128-9072-4059-96E9-29CF1070B16E}"/>
    <cellStyle name="SAPBEXexcCritical5 3 3" xfId="1149" xr:uid="{B12F6B93-87ED-4DFE-9742-8443D59F6AA2}"/>
    <cellStyle name="SAPBEXexcCritical5 3 3 2" xfId="1805" xr:uid="{823D170B-E676-4752-B70C-60AFDB04E224}"/>
    <cellStyle name="SAPBEXexcCritical5 3 3 3" xfId="3024" xr:uid="{AC716287-CF5E-4BC6-93C8-F56AE02E30BC}"/>
    <cellStyle name="SAPBEXexcCritical5 3 4" xfId="2279" xr:uid="{DD8439F9-06DE-4DB0-810E-20FD474C28FE}"/>
    <cellStyle name="SAPBEXexcCritical5 3 5" xfId="2110" xr:uid="{31681ECD-EAC4-4D23-AC63-175AA28425CA}"/>
    <cellStyle name="SAPBEXexcCritical5 4" xfId="444" xr:uid="{E4AF2FE1-06E0-4FFE-AE64-2E3B07DD7212}"/>
    <cellStyle name="SAPBEXexcCritical5 4 2" xfId="803" xr:uid="{89F907AB-077E-41C4-9638-0E8D877BB609}"/>
    <cellStyle name="SAPBEXexcCritical5 4 2 2" xfId="1195" xr:uid="{25460D8A-E209-4ADB-A477-98D97CD166E5}"/>
    <cellStyle name="SAPBEXexcCritical5 4 2 2 2" xfId="2203" xr:uid="{0C128FFD-62BB-4C2B-A8BE-BB1D640FFE44}"/>
    <cellStyle name="SAPBEXexcCritical5 4 2 2 3" xfId="2857" xr:uid="{34451263-3006-42CC-8761-FA7F54E5879C}"/>
    <cellStyle name="SAPBEXexcCritical5 4 2 3" xfId="1441" xr:uid="{3FE0D617-5FE7-4FCB-8342-9EAED07E9C07}"/>
    <cellStyle name="SAPBEXexcCritical5 4 2 3 2" xfId="1622" xr:uid="{1661750F-7004-4391-AFDA-725B2E9F1F6D}"/>
    <cellStyle name="SAPBEXexcCritical5 4 2 3 3" xfId="3214" xr:uid="{4844CFD5-9C32-485E-823A-1D5ED0AA98B7}"/>
    <cellStyle name="SAPBEXexcCritical5 4 2 4" xfId="2594" xr:uid="{EB414C30-F2B2-4777-B15C-8203A175A780}"/>
    <cellStyle name="SAPBEXexcCritical5 4 2 5" xfId="1722" xr:uid="{E6C14B90-6C8F-4467-A5DE-87D9B4626292}"/>
    <cellStyle name="SAPBEXexcCritical5 4 3" xfId="1040" xr:uid="{B38F667D-80ED-411D-9206-BA264F21D9E2}"/>
    <cellStyle name="SAPBEXexcCritical5 4 3 2" xfId="2385" xr:uid="{7326CC2E-1B85-479E-87CD-029CAFC22314}"/>
    <cellStyle name="SAPBEXexcCritical5 4 3 3" xfId="1970" xr:uid="{114FF834-22ED-4E22-9A13-73FEA5AB861E}"/>
    <cellStyle name="SAPBEXexcCritical5 4 4" xfId="885" xr:uid="{54E4181B-DD32-43E0-A1C9-41A3C20C8FA0}"/>
    <cellStyle name="SAPBEXexcCritical5 4 4 2" xfId="2441" xr:uid="{06952E39-8B38-4BF5-B577-CA832E153273}"/>
    <cellStyle name="SAPBEXexcCritical5 4 4 3" xfId="2807" xr:uid="{2DDB8F82-4818-4B5E-B6C9-71FF165DA6E2}"/>
    <cellStyle name="SAPBEXexcCritical5 4 5" xfId="2205" xr:uid="{E0D6BED9-6104-43C0-B703-75EFE02B59CD}"/>
    <cellStyle name="SAPBEXexcCritical5 4 6" xfId="2923" xr:uid="{D451695B-AB50-4A27-AF55-79C610069F76}"/>
    <cellStyle name="SAPBEXexcCritical5 5" xfId="804" xr:uid="{3CF15790-382E-479D-BB3F-3351F697BC40}"/>
    <cellStyle name="SAPBEXexcCritical5 5 2" xfId="1018" xr:uid="{88EE18B6-AF04-4657-8692-AA20A0766181}"/>
    <cellStyle name="SAPBEXexcCritical5 5 2 2" xfId="2219" xr:uid="{A31FFEA8-A3BA-4D11-8F63-2582F4E5B303}"/>
    <cellStyle name="SAPBEXexcCritical5 5 2 3" xfId="2576" xr:uid="{22629FD4-49CC-4124-90ED-86F407328166}"/>
    <cellStyle name="SAPBEXexcCritical5 5 3" xfId="1442" xr:uid="{758C47B2-2357-4435-A0AB-4CB518FF2DA3}"/>
    <cellStyle name="SAPBEXexcCritical5 5 3 2" xfId="1904" xr:uid="{A6DDF6D7-05A2-4070-A30D-6F54C516CE05}"/>
    <cellStyle name="SAPBEXexcCritical5 5 3 3" xfId="2709" xr:uid="{0959AAB9-3D91-4288-9D63-FA0B802C058B}"/>
    <cellStyle name="SAPBEXexcCritical5 5 4" xfId="1741" xr:uid="{552CA890-42AD-4DD6-9D92-4D2EEF087E48}"/>
    <cellStyle name="SAPBEXexcCritical5 5 5" xfId="3090" xr:uid="{810A025D-1316-4338-8FE6-2760AD252D42}"/>
    <cellStyle name="SAPBEXexcCritical5 6" xfId="1229" xr:uid="{B5E91158-C82D-4E8B-8774-CB2D2C97604F}"/>
    <cellStyle name="SAPBEXexcCritical5 6 2" xfId="1808" xr:uid="{46E1CAFC-EB97-408E-9045-41878BF7C56C}"/>
    <cellStyle name="SAPBEXexcCritical5 6 3" xfId="3020" xr:uid="{17467A97-DDA8-4064-847D-EB78F25A7E0D}"/>
    <cellStyle name="SAPBEXexcCritical5 7" xfId="1140" xr:uid="{6E6BFF4F-B7B1-4204-9F42-68D9E355A0E9}"/>
    <cellStyle name="SAPBEXexcCritical5 7 2" xfId="1793" xr:uid="{78980AB7-B99E-4FD0-9B0C-3A6971EB7B68}"/>
    <cellStyle name="SAPBEXexcCritical5 7 3" xfId="3045" xr:uid="{A64CF076-CB25-4A8D-86D1-EB37D3482981}"/>
    <cellStyle name="SAPBEXexcCritical5 8" xfId="1773" xr:uid="{40009769-B78B-4F28-8ACC-E24E6933EE9A}"/>
    <cellStyle name="SAPBEXexcCritical5 9" xfId="3060" xr:uid="{CC4C06B4-9D22-4476-8C84-3F22EB42D91F}"/>
    <cellStyle name="SAPBEXexcCritical5_Actuals by Storm IO" xfId="445" xr:uid="{3AD0066B-E45D-4514-A2CD-23021F661658}"/>
    <cellStyle name="SAPBEXexcCritical6" xfId="446" xr:uid="{66692613-229D-4235-80C5-9C078B569CEB}"/>
    <cellStyle name="SAPBEXexcCritical6 2" xfId="447" xr:uid="{1F1D075D-EA2A-479C-A159-F1EB754A5656}"/>
    <cellStyle name="SAPBEXexcCritical6 2 2" xfId="805" xr:uid="{1AF4D407-CCD0-48D6-B37D-6590AD633980}"/>
    <cellStyle name="SAPBEXexcCritical6 2 2 2" xfId="1183" xr:uid="{D2FE6862-7DFC-4CAB-A993-DF6E9BA3BCA5}"/>
    <cellStyle name="SAPBEXexcCritical6 2 2 2 2" xfId="2295" xr:uid="{40AA72AB-D84F-47D2-B05C-50DAE40A01E5}"/>
    <cellStyle name="SAPBEXexcCritical6 2 2 2 3" xfId="2646" xr:uid="{C11A1FF0-9C39-4436-880D-1C91A373B22D}"/>
    <cellStyle name="SAPBEXexcCritical6 2 2 3" xfId="1443" xr:uid="{37DD324D-C0BF-4569-8C7A-699CEA4BC86E}"/>
    <cellStyle name="SAPBEXexcCritical6 2 2 3 2" xfId="1903" xr:uid="{73EF3DC0-C586-488A-A68E-B72F70EE6A05}"/>
    <cellStyle name="SAPBEXexcCritical6 2 2 3 3" xfId="2710" xr:uid="{E3445581-5F43-46C6-903A-1CA3F2E6F312}"/>
    <cellStyle name="SAPBEXexcCritical6 2 2 4" xfId="2190" xr:uid="{64FB299A-2C1D-44B3-9317-AEE620739ACA}"/>
    <cellStyle name="SAPBEXexcCritical6 2 2 5" xfId="2472" xr:uid="{4C6ED5BF-2A14-41C5-8F6A-F0DE7197AE8A}"/>
    <cellStyle name="SAPBEXexcCritical6 2 3" xfId="965" xr:uid="{A6FD406F-31BD-4B17-A070-C07BF8939A41}"/>
    <cellStyle name="SAPBEXexcCritical6 2 3 2" xfId="1870" xr:uid="{0C3E37D1-E392-41C4-B9A5-0C9F18B5B944}"/>
    <cellStyle name="SAPBEXexcCritical6 2 3 3" xfId="2814" xr:uid="{D48D9AFC-9CCA-421F-89B2-7F1D6FB0D730}"/>
    <cellStyle name="SAPBEXexcCritical6 2 4" xfId="934" xr:uid="{FE6915FA-3A4E-499D-8788-33EC90523028}"/>
    <cellStyle name="SAPBEXexcCritical6 2 4 2" xfId="1833" xr:uid="{B9D3950A-7419-4C73-ACDE-A8DFB4FA4AD4}"/>
    <cellStyle name="SAPBEXexcCritical6 2 4 3" xfId="2948" xr:uid="{1DDC99E5-5FD9-43EE-8CD0-6F97B6A43901}"/>
    <cellStyle name="SAPBEXexcCritical6 2 5" xfId="1989" xr:uid="{590D0B71-9D61-49E5-BBA0-10FE2E092D56}"/>
    <cellStyle name="SAPBEXexcCritical6 2 6" xfId="2407" xr:uid="{3A786BCD-33FD-4897-B3C6-156D619092E2}"/>
    <cellStyle name="SAPBEXexcCritical6 3" xfId="448" xr:uid="{AD4BA7FC-9E86-471F-A679-9D784B666BB0}"/>
    <cellStyle name="SAPBEXexcCritical6 3 2" xfId="1151" xr:uid="{5043A017-7E49-42FB-A884-659399602AA4}"/>
    <cellStyle name="SAPBEXexcCritical6 3 2 2" xfId="1892" xr:uid="{A8474E68-1369-4730-9FEE-05CDA3B28CBE}"/>
    <cellStyle name="SAPBEXexcCritical6 3 2 3" xfId="2746" xr:uid="{14008728-56F8-4251-BBCE-DA118237C2B0}"/>
    <cellStyle name="SAPBEXexcCritical6 3 3" xfId="1141" xr:uid="{520C4237-06AD-4BD1-8C08-8AC47BAAE3E1}"/>
    <cellStyle name="SAPBEXexcCritical6 3 3 2" xfId="1657" xr:uid="{8376DF24-B624-4F88-A064-4E19363FDEF4}"/>
    <cellStyle name="SAPBEXexcCritical6 3 3 3" xfId="3177" xr:uid="{0CACF021-DBD6-4C06-ADF2-8EEDCEC26106}"/>
    <cellStyle name="SAPBEXexcCritical6 3 4" xfId="1954" xr:uid="{408A2D0B-913E-4213-B9D4-D4DC66E92806}"/>
    <cellStyle name="SAPBEXexcCritical6 3 5" xfId="2121" xr:uid="{6949F84A-73BF-44B9-BBB1-F7B13F8AEA24}"/>
    <cellStyle name="SAPBEXexcCritical6 4" xfId="449" xr:uid="{A410272B-9FE6-47B2-AE54-ED7B4A7F4B15}"/>
    <cellStyle name="SAPBEXexcCritical6 4 2" xfId="806" xr:uid="{D7BB711B-B725-4AD2-BACB-DEAB0043B32F}"/>
    <cellStyle name="SAPBEXexcCritical6 4 2 2" xfId="1194" xr:uid="{A0C8EDB1-4285-45D9-A975-09339C67216C}"/>
    <cellStyle name="SAPBEXexcCritical6 4 2 2 2" xfId="1595" xr:uid="{458C142B-2427-482A-94AD-E5C2370DD65B}"/>
    <cellStyle name="SAPBEXexcCritical6 4 2 2 3" xfId="3242" xr:uid="{D874281C-E6C8-4092-8756-15C29522A74E}"/>
    <cellStyle name="SAPBEXexcCritical6 4 2 3" xfId="1444" xr:uid="{E85897E0-81AC-43F4-A11E-C312F2FCAB48}"/>
    <cellStyle name="SAPBEXexcCritical6 4 2 3 2" xfId="1902" xr:uid="{158904D8-92D8-4099-96EA-762DBABC84ED}"/>
    <cellStyle name="SAPBEXexcCritical6 4 2 3 3" xfId="2711" xr:uid="{BFB91887-93AB-4FDD-B7B3-91ECDA247DA7}"/>
    <cellStyle name="SAPBEXexcCritical6 4 2 4" xfId="2320" xr:uid="{FF655745-256E-4D97-9486-9629BAB25D1E}"/>
    <cellStyle name="SAPBEXexcCritical6 4 2 5" xfId="2530" xr:uid="{6158929C-545A-4E23-A26A-F4B2DD177150}"/>
    <cellStyle name="SAPBEXexcCritical6 4 3" xfId="1072" xr:uid="{FA6120D5-3E50-4456-B5CC-FC82EC049BB8}"/>
    <cellStyle name="SAPBEXexcCritical6 4 3 2" xfId="1920" xr:uid="{28BFFB6D-F367-4F82-9763-A553F9D6A59F}"/>
    <cellStyle name="SAPBEXexcCritical6 4 3 3" xfId="2586" xr:uid="{55384917-F2A4-4B66-9897-F8322AE724AF}"/>
    <cellStyle name="SAPBEXexcCritical6 4 4" xfId="1271" xr:uid="{2F0F871F-CE6C-49CB-AAA3-07A46F22B0F0}"/>
    <cellStyle name="SAPBEXexcCritical6 4 4 2" xfId="2336" xr:uid="{7D74385E-D11C-43CD-AA99-FA239F4A6825}"/>
    <cellStyle name="SAPBEXexcCritical6 4 4 3" xfId="2863" xr:uid="{5F17356F-7615-4A96-A880-A9DA5F6DF2CB}"/>
    <cellStyle name="SAPBEXexcCritical6 4 5" xfId="2248" xr:uid="{27B20ED5-8517-4F71-B2E9-9D0AA2EA2B3C}"/>
    <cellStyle name="SAPBEXexcCritical6 4 6" xfId="1849" xr:uid="{E6312F11-8D02-4630-B326-1A3BDB136853}"/>
    <cellStyle name="SAPBEXexcCritical6 5" xfId="807" xr:uid="{D998EBC5-4D84-4C39-BF70-BBC1FCAF22A6}"/>
    <cellStyle name="SAPBEXexcCritical6 5 2" xfId="1068" xr:uid="{2B9DE2DB-6F93-4A95-9805-F167F431383E}"/>
    <cellStyle name="SAPBEXexcCritical6 5 2 2" xfId="2386" xr:uid="{2427A948-6416-4B9E-9509-1A71CE80CEB4}"/>
    <cellStyle name="SAPBEXexcCritical6 5 2 3" xfId="2082" xr:uid="{61260BE9-0CFC-4E19-82EE-68F13210DBE2}"/>
    <cellStyle name="SAPBEXexcCritical6 5 3" xfId="1445" xr:uid="{373ED7B0-A095-44C2-914E-B31BF4B73861}"/>
    <cellStyle name="SAPBEXexcCritical6 5 3 2" xfId="2396" xr:uid="{6C8C8031-7CDA-4806-9C44-DDEDAEEF2F14}"/>
    <cellStyle name="SAPBEXexcCritical6 5 3 3" xfId="2885" xr:uid="{E2B8E5B7-4CD4-4BE6-9115-4A0C190782B0}"/>
    <cellStyle name="SAPBEXexcCritical6 5 4" xfId="1759" xr:uid="{874F9F0F-397E-45B9-9D93-3840867A1868}"/>
    <cellStyle name="SAPBEXexcCritical6 5 5" xfId="3071" xr:uid="{9DA098A7-264C-4829-BCCA-451F64344BE0}"/>
    <cellStyle name="SAPBEXexcCritical6 6" xfId="1168" xr:uid="{A141ECF8-B1C2-45D8-9D08-3EE9605691AD}"/>
    <cellStyle name="SAPBEXexcCritical6 6 2" xfId="1674" xr:uid="{77A574B8-4B83-4C35-B5D1-E5A3A7751490}"/>
    <cellStyle name="SAPBEXexcCritical6 6 3" xfId="3158" xr:uid="{E859196F-1013-4AEE-A9E6-1B01D5997AE6}"/>
    <cellStyle name="SAPBEXexcCritical6 7" xfId="1044" xr:uid="{FF5D28BE-1052-405F-B92B-9703D6354F0D}"/>
    <cellStyle name="SAPBEXexcCritical6 7 2" xfId="2217" xr:uid="{EF2C8EAC-E43A-412D-B4ED-081E2E6C8F28}"/>
    <cellStyle name="SAPBEXexcCritical6 7 3" xfId="2893" xr:uid="{D7CD0287-DDF2-4045-AE23-16250F942158}"/>
    <cellStyle name="SAPBEXexcCritical6 8" xfId="2272" xr:uid="{0B63DA1E-E622-4195-99BC-5A81307843AA}"/>
    <cellStyle name="SAPBEXexcCritical6 9" xfId="2300" xr:uid="{3F876A96-4A00-4AFF-86BF-0533263A39D4}"/>
    <cellStyle name="SAPBEXexcCritical6_Actuals by Storm IO" xfId="450" xr:uid="{B9ED7D7E-C50D-401E-A6F8-A8250DAA4BA8}"/>
    <cellStyle name="SAPBEXexcGood1" xfId="451" xr:uid="{AF2FD983-FA99-4E6A-9BBB-6B20940C9357}"/>
    <cellStyle name="SAPBEXexcGood1 2" xfId="452" xr:uid="{CD5A1E2E-AE0D-4B0E-A57B-B520849E5E4A}"/>
    <cellStyle name="SAPBEXexcGood1 2 2" xfId="808" xr:uid="{031B0C55-2A8E-419C-BF47-E0EE6835D382}"/>
    <cellStyle name="SAPBEXexcGood1 2 2 2" xfId="903" xr:uid="{9A5B26B5-39CB-4DF8-BCEB-ED1BA274124D}"/>
    <cellStyle name="SAPBEXexcGood1 2 2 2 2" xfId="1790" xr:uid="{F8BF8AE1-D370-4AC3-A3AC-7EA22A7BAAC8}"/>
    <cellStyle name="SAPBEXexcGood1 2 2 2 3" xfId="3048" xr:uid="{30C19705-77BC-4D8C-A316-442A927AE7D0}"/>
    <cellStyle name="SAPBEXexcGood1 2 2 3" xfId="1446" xr:uid="{EEA790C5-D04D-451D-88C3-8A9FB9460E94}"/>
    <cellStyle name="SAPBEXexcGood1 2 2 3 2" xfId="2053" xr:uid="{52DC2FB9-3FEB-40C1-9936-A619F723112F}"/>
    <cellStyle name="SAPBEXexcGood1 2 2 3 3" xfId="3220" xr:uid="{4AB3B95C-3B13-40A1-B42B-631FFEA20387}"/>
    <cellStyle name="SAPBEXexcGood1 2 2 4" xfId="2490" xr:uid="{13397782-3B89-4A92-87B8-A9D3DFEDE98E}"/>
    <cellStyle name="SAPBEXexcGood1 2 2 5" xfId="3136" xr:uid="{FF5C66BC-E647-46A3-8E3D-0B09B6302F98}"/>
    <cellStyle name="SAPBEXexcGood1 2 3" xfId="1228" xr:uid="{2F0435F5-63C2-4460-9A26-5964916E2C54}"/>
    <cellStyle name="SAPBEXexcGood1 2 3 2" xfId="2019" xr:uid="{9012A6CB-6F1F-4618-9C6E-BE034C5D7702}"/>
    <cellStyle name="SAPBEXexcGood1 2 3 3" xfId="2660" xr:uid="{59C6DB60-E877-4FD7-878B-524EEFD230E9}"/>
    <cellStyle name="SAPBEXexcGood1 2 4" xfId="935" xr:uid="{0C49E9C5-D3B9-4613-B836-602D5A96BAD8}"/>
    <cellStyle name="SAPBEXexcGood1 2 4 2" xfId="2010" xr:uid="{67465C4B-90B7-409A-AA97-C199AD97CD4E}"/>
    <cellStyle name="SAPBEXexcGood1 2 4 3" xfId="2372" xr:uid="{0C107E0C-F7D1-43BD-A295-EECF80C0D58B}"/>
    <cellStyle name="SAPBEXexcGood1 2 5" xfId="1947" xr:uid="{CBD57C23-3936-4B95-A4F6-0087BB6D31C0}"/>
    <cellStyle name="SAPBEXexcGood1 2 6" xfId="2144" xr:uid="{E9D6EBD7-1522-40A0-B595-923FE5A2F5C6}"/>
    <cellStyle name="SAPBEXexcGood1 3" xfId="453" xr:uid="{69C6B160-24BF-4D01-BD81-C403A970201B}"/>
    <cellStyle name="SAPBEXexcGood1 3 2" xfId="1135" xr:uid="{926BD843-F741-4719-8A02-675C2A15695B}"/>
    <cellStyle name="SAPBEXexcGood1 3 2 2" xfId="2042" xr:uid="{8B12685A-69E3-48DC-94EC-4789E7609F14}"/>
    <cellStyle name="SAPBEXexcGood1 3 2 3" xfId="3302" xr:uid="{FC090D88-CEC1-40D3-9DC5-F2AD70695DBC}"/>
    <cellStyle name="SAPBEXexcGood1 3 3" xfId="936" xr:uid="{EE6EEB17-E6FB-4842-A495-B99BADABBA50}"/>
    <cellStyle name="SAPBEXexcGood1 3 3 2" xfId="2560" xr:uid="{D27F429C-292A-4EE6-A7E5-1AA5DAD1BF38}"/>
    <cellStyle name="SAPBEXexcGood1 3 3 3" xfId="2178" xr:uid="{F51A13E7-AD40-46B3-BAA7-A5274359A918}"/>
    <cellStyle name="SAPBEXexcGood1 3 4" xfId="1607" xr:uid="{1B7BA4EE-01FC-4313-8A42-71494290BF65}"/>
    <cellStyle name="SAPBEXexcGood1 3 5" xfId="3232" xr:uid="{43AFA6BA-799C-497B-AB1C-2537D0DCA8B6}"/>
    <cellStyle name="SAPBEXexcGood1 4" xfId="454" xr:uid="{83848F79-3A2A-4037-B06A-784423839E24}"/>
    <cellStyle name="SAPBEXexcGood1 4 2" xfId="809" xr:uid="{8C6C8D89-5BEB-4597-B63F-B52914208C37}"/>
    <cellStyle name="SAPBEXexcGood1 4 2 2" xfId="1242" xr:uid="{CAD258B1-6751-46F2-AFAB-4303DD5B6916}"/>
    <cellStyle name="SAPBEXexcGood1 4 2 2 2" xfId="1644" xr:uid="{396EFAEE-B3EF-4C10-BF7B-6F48BF4A8C96}"/>
    <cellStyle name="SAPBEXexcGood1 4 2 2 3" xfId="3191" xr:uid="{7B8EE36E-84FA-4711-B0F5-EEC1D0F56F25}"/>
    <cellStyle name="SAPBEXexcGood1 4 2 3" xfId="1447" xr:uid="{D50C20C0-759D-418A-967F-6F35C16AFD60}"/>
    <cellStyle name="SAPBEXexcGood1 4 2 3 2" xfId="2488" xr:uid="{C23A2C47-D634-4C3A-92AB-2FC17DDCA6C8}"/>
    <cellStyle name="SAPBEXexcGood1 4 2 3 3" xfId="2712" xr:uid="{F8F0A164-9DD0-4A64-9BDA-4EB199329C8B}"/>
    <cellStyle name="SAPBEXexcGood1 4 2 4" xfId="2074" xr:uid="{9C8275A3-3BE5-426E-9DF1-067D14219020}"/>
    <cellStyle name="SAPBEXexcGood1 4 2 5" xfId="3018" xr:uid="{36BBDF7D-E398-4BF8-A27A-E04B43BB0FB3}"/>
    <cellStyle name="SAPBEXexcGood1 4 3" xfId="1097" xr:uid="{BD297D18-2CE3-4522-996D-D0DEEB5D3954}"/>
    <cellStyle name="SAPBEXexcGood1 4 3 2" xfId="2350" xr:uid="{B3DC0E34-AF6E-4F45-BCCF-F3807985F598}"/>
    <cellStyle name="SAPBEXexcGood1 4 3 3" xfId="2899" xr:uid="{64F7C274-0972-4A78-8C48-68E1B3D5208E}"/>
    <cellStyle name="SAPBEXexcGood1 4 4" xfId="1011" xr:uid="{A3B63A29-E999-4C4D-AC09-5B8F3D8CF44C}"/>
    <cellStyle name="SAPBEXexcGood1 4 4 2" xfId="1803" xr:uid="{94EE813C-9C76-49E9-9F62-8729DBAC691D}"/>
    <cellStyle name="SAPBEXexcGood1 4 4 3" xfId="3028" xr:uid="{4C6EE312-773E-4979-9BAC-E5A2BDACD100}"/>
    <cellStyle name="SAPBEXexcGood1 4 5" xfId="2027" xr:uid="{AAEEA966-CF19-44CA-B133-96EB158C0F6B}"/>
    <cellStyle name="SAPBEXexcGood1 4 6" xfId="2554" xr:uid="{472D3BA2-B590-4ED7-83D3-EF9CFEA8FC9F}"/>
    <cellStyle name="SAPBEXexcGood1 5" xfId="810" xr:uid="{FF74B6FD-8176-40C0-A276-19E0287BDE35}"/>
    <cellStyle name="SAPBEXexcGood1 5 2" xfId="902" xr:uid="{52701F7F-E94E-4833-A0D0-67BDF60E0168}"/>
    <cellStyle name="SAPBEXexcGood1 5 2 2" xfId="1877" xr:uid="{B951F302-4B00-42E0-9312-E916C64B6254}"/>
    <cellStyle name="SAPBEXexcGood1 5 2 3" xfId="2788" xr:uid="{A4C329BB-592B-4C47-98D3-C975589B9CEF}"/>
    <cellStyle name="SAPBEXexcGood1 5 3" xfId="1448" xr:uid="{EDF0D652-4F55-4BEC-8F4E-C87A7F224DC5}"/>
    <cellStyle name="SAPBEXexcGood1 5 3 2" xfId="1832" xr:uid="{BEFA89BB-CC85-480F-8848-6F6C4031F1AB}"/>
    <cellStyle name="SAPBEXexcGood1 5 3 3" xfId="2949" xr:uid="{5EE7468C-5753-4E2E-88E6-C58D0348B22C}"/>
    <cellStyle name="SAPBEXexcGood1 5 4" xfId="2563" xr:uid="{AA72249B-D972-4531-A093-77E4EDC8F647}"/>
    <cellStyle name="SAPBEXexcGood1 5 5" xfId="2539" xr:uid="{52C4DFA6-0DC6-49C4-9F1B-8E417D0D20F6}"/>
    <cellStyle name="SAPBEXexcGood1 6" xfId="1134" xr:uid="{51FD0B93-2044-4040-B379-4461F09FA909}"/>
    <cellStyle name="SAPBEXexcGood1 6 2" xfId="1676" xr:uid="{172945F6-4638-450C-81ED-319212D833FD}"/>
    <cellStyle name="SAPBEXexcGood1 6 3" xfId="3156" xr:uid="{F93ADA50-D0D1-4F76-8AC0-10EE069650E2}"/>
    <cellStyle name="SAPBEXexcGood1 7" xfId="1045" xr:uid="{DD73B48B-7DE9-498E-A8ED-0CFA3F235A0C}"/>
    <cellStyle name="SAPBEXexcGood1 7 2" xfId="1556" xr:uid="{AEF8EF4A-4774-41A8-9AF2-789B030A1B94}"/>
    <cellStyle name="SAPBEXexcGood1 7 3" xfId="3280" xr:uid="{80AD6A8F-0D3A-4D3B-A76F-7EC976791333}"/>
    <cellStyle name="SAPBEXexcGood1 8" xfId="1779" xr:uid="{207EA76C-46F5-4376-8974-F148244EC745}"/>
    <cellStyle name="SAPBEXexcGood1 9" xfId="3055" xr:uid="{0F0E9303-77B9-4AB6-A33A-1F8B627D19C9}"/>
    <cellStyle name="SAPBEXexcGood1_Actuals by Storm IO" xfId="455" xr:uid="{DCB97B4A-DD23-4E87-AFAD-96FE715CDCCF}"/>
    <cellStyle name="SAPBEXexcGood2" xfId="456" xr:uid="{645FFE2C-3026-4257-A6BB-5B7F86AA36E0}"/>
    <cellStyle name="SAPBEXexcGood2 2" xfId="457" xr:uid="{FF8BFF89-5BF7-448E-B09F-B5B868379D96}"/>
    <cellStyle name="SAPBEXexcGood2 2 2" xfId="811" xr:uid="{291383DF-3CF5-49A7-B7FA-BF74BB5427CD}"/>
    <cellStyle name="SAPBEXexcGood2 2 2 2" xfId="1017" xr:uid="{E03809D8-64B7-46BA-81B1-823131C9C16D}"/>
    <cellStyle name="SAPBEXexcGood2 2 2 2 2" xfId="1772" xr:uid="{63B49DFC-F96D-406A-B8B2-ECDE91669ECE}"/>
    <cellStyle name="SAPBEXexcGood2 2 2 2 3" xfId="3061" xr:uid="{477DE510-BAE3-46FF-9515-9E432DAE86D3}"/>
    <cellStyle name="SAPBEXexcGood2 2 2 3" xfId="1449" xr:uid="{ED2D5014-A6B9-439F-BFB5-1284C5EA2C8E}"/>
    <cellStyle name="SAPBEXexcGood2 2 2 3 2" xfId="1995" xr:uid="{76244E3B-9AE7-41AD-9161-4E832269629F}"/>
    <cellStyle name="SAPBEXexcGood2 2 2 3 3" xfId="3221" xr:uid="{AACB428D-5F4E-4640-85AA-978C40ECDE67}"/>
    <cellStyle name="SAPBEXexcGood2 2 2 4" xfId="2381" xr:uid="{D43B391D-378F-45ED-BB0F-EF60F57BB456}"/>
    <cellStyle name="SAPBEXexcGood2 2 2 5" xfId="2083" xr:uid="{BA3C9620-826F-4C24-9C0F-ADCE7EB94C14}"/>
    <cellStyle name="SAPBEXexcGood2 2 3" xfId="886" xr:uid="{D02F699D-5E94-4EB0-A7E3-D56E3E4CAF2F}"/>
    <cellStyle name="SAPBEXexcGood2 2 3 2" xfId="1682" xr:uid="{DA9793CF-50B8-441C-9607-65E49124F704}"/>
    <cellStyle name="SAPBEXexcGood2 2 3 3" xfId="3150" xr:uid="{FC00D19F-C092-4A32-B940-B85133B6CD8E}"/>
    <cellStyle name="SAPBEXexcGood2 2 4" xfId="1272" xr:uid="{3DFC646D-02DF-45FB-907F-101768728E32}"/>
    <cellStyle name="SAPBEXexcGood2 2 4 2" xfId="2633" xr:uid="{73A0AEC1-2CAE-4910-B5B4-EC1426F79ABF}"/>
    <cellStyle name="SAPBEXexcGood2 2 4 3" xfId="2728" xr:uid="{6CBACEFD-61C8-4446-8EF2-26BE6582376A}"/>
    <cellStyle name="SAPBEXexcGood2 2 5" xfId="2025" xr:uid="{82059662-7CEB-4DF0-8144-8EAB35D0E85E}"/>
    <cellStyle name="SAPBEXexcGood2 2 6" xfId="1953" xr:uid="{8600E421-BD87-4A41-A07C-81660AD716A1}"/>
    <cellStyle name="SAPBEXexcGood2 3" xfId="458" xr:uid="{6755CE1B-34AB-4AA8-9617-1B5102B1E62B}"/>
    <cellStyle name="SAPBEXexcGood2 3 2" xfId="922" xr:uid="{F72B350B-98DE-4A52-A723-A621C84901CE}"/>
    <cellStyle name="SAPBEXexcGood2 3 2 2" xfId="1724" xr:uid="{94B5DD71-55F9-4B61-8966-25B8A08708D7}"/>
    <cellStyle name="SAPBEXexcGood2 3 2 3" xfId="3105" xr:uid="{BF2B37CB-3915-4111-BA07-9947D44B82A1}"/>
    <cellStyle name="SAPBEXexcGood2 3 3" xfId="1255" xr:uid="{D45C270B-0B22-4F16-8009-0060C0411453}"/>
    <cellStyle name="SAPBEXexcGood2 3 3 2" xfId="1602" xr:uid="{1C494944-CE85-43D8-9129-B7933B7DEBED}"/>
    <cellStyle name="SAPBEXexcGood2 3 3 3" xfId="3237" xr:uid="{C23A40BE-5766-4CF4-AB86-A52B225D413E}"/>
    <cellStyle name="SAPBEXexcGood2 3 4" xfId="2645" xr:uid="{6E843C9A-62D3-4FF5-9929-113151C89243}"/>
    <cellStyle name="SAPBEXexcGood2 3 5" xfId="1701" xr:uid="{42F6ABFC-5D10-41C0-9CF6-3187103C3A4B}"/>
    <cellStyle name="SAPBEXexcGood2 4" xfId="459" xr:uid="{9FA0C4E4-E7B1-4B8C-A1FD-6B50FA4C57AB}"/>
    <cellStyle name="SAPBEXexcGood2 4 2" xfId="812" xr:uid="{36DF63FE-D1E8-41CF-8012-AD70513EAE1E}"/>
    <cellStyle name="SAPBEXexcGood2 4 2 2" xfId="1164" xr:uid="{3E92DB53-7583-41A9-A030-3D9DD2A072F6}"/>
    <cellStyle name="SAPBEXexcGood2 4 2 2 2" xfId="2426" xr:uid="{198CFAD2-92A5-4086-A27E-8F136FD77DF1}"/>
    <cellStyle name="SAPBEXexcGood2 4 2 2 3" xfId="1863" xr:uid="{89CEDBB6-C8AA-47E8-8511-DB3CB8612791}"/>
    <cellStyle name="SAPBEXexcGood2 4 2 3" xfId="1450" xr:uid="{A71EF4CD-927F-47B0-9F9A-9EAE09B38FEC}"/>
    <cellStyle name="SAPBEXexcGood2 4 2 3 2" xfId="2489" xr:uid="{7FED9103-47FF-4615-9472-56DF26F46B75}"/>
    <cellStyle name="SAPBEXexcGood2 4 2 3 3" xfId="2713" xr:uid="{E4327258-0211-455E-8FB3-21D0A6A5FA94}"/>
    <cellStyle name="SAPBEXexcGood2 4 2 4" xfId="1561" xr:uid="{F0E41542-3C14-4657-95DD-069ED89ECB0E}"/>
    <cellStyle name="SAPBEXexcGood2 4 2 5" xfId="3274" xr:uid="{DE1E8737-28D2-460E-AA21-B43E1DE3D6ED}"/>
    <cellStyle name="SAPBEXexcGood2 4 3" xfId="1007" xr:uid="{D0D9325B-CD34-4393-8BA0-5380069DF91F}"/>
    <cellStyle name="SAPBEXexcGood2 4 3 2" xfId="2088" xr:uid="{1B979AD0-07DB-4E1E-9F64-D93701F3CFC9}"/>
    <cellStyle name="SAPBEXexcGood2 4 3 3" xfId="3002" xr:uid="{BE3DEC80-F5F2-420B-8D69-44CD99AEC5D5}"/>
    <cellStyle name="SAPBEXexcGood2 4 4" xfId="1159" xr:uid="{3D327DE0-3A90-4146-A53D-35187AEE499F}"/>
    <cellStyle name="SAPBEXexcGood2 4 4 2" xfId="1604" xr:uid="{84C8069A-08E9-4A26-9D4C-BEF036A9691F}"/>
    <cellStyle name="SAPBEXexcGood2 4 4 3" xfId="3235" xr:uid="{6C08A907-2E9E-43E3-A664-2CE6F6CAEBAD}"/>
    <cellStyle name="SAPBEXexcGood2 4 5" xfId="2305" xr:uid="{FBD77D62-8F65-4674-AB8C-6ADB2FC63DED}"/>
    <cellStyle name="SAPBEXexcGood2 4 6" xfId="2308" xr:uid="{CFC060AC-C21E-4512-8313-79386E06933F}"/>
    <cellStyle name="SAPBEXexcGood2 5" xfId="813" xr:uid="{328E87AE-CF09-456F-A605-C8800D5FE7FF}"/>
    <cellStyle name="SAPBEXexcGood2 5 2" xfId="1193" xr:uid="{DB4E1AC3-ED40-41F5-AF8C-0AFA08CCFC41}"/>
    <cellStyle name="SAPBEXexcGood2 5 2 2" xfId="1694" xr:uid="{774F3DBC-5BEC-4406-ADB7-1F3318009105}"/>
    <cellStyle name="SAPBEXexcGood2 5 2 3" xfId="3138" xr:uid="{9DACFEEF-7B3E-4A0F-912B-1E172534ABAC}"/>
    <cellStyle name="SAPBEXexcGood2 5 3" xfId="1451" xr:uid="{2668E636-906D-4EFD-975E-820590818C62}"/>
    <cellStyle name="SAPBEXexcGood2 5 3 2" xfId="2063" xr:uid="{6984F132-A258-46AE-855C-13F1782F93E8}"/>
    <cellStyle name="SAPBEXexcGood2 5 3 3" xfId="3036" xr:uid="{ACA187D8-1240-46AB-86A3-067AB79800E9}"/>
    <cellStyle name="SAPBEXexcGood2 5 4" xfId="1725" xr:uid="{1BE73D03-EF51-4637-99C4-8224E72B4F63}"/>
    <cellStyle name="SAPBEXexcGood2 5 5" xfId="3103" xr:uid="{5F553E33-EE53-4DC8-9E67-4708A2A9A071}"/>
    <cellStyle name="SAPBEXexcGood2 6" xfId="1008" xr:uid="{80CBF77B-3B4A-49C8-A7FC-AA6F952E773D}"/>
    <cellStyle name="SAPBEXexcGood2 6 2" xfId="2092" xr:uid="{6FF343DD-1FDA-435D-A561-CE92ADFE42C2}"/>
    <cellStyle name="SAPBEXexcGood2 6 3" xfId="2997" xr:uid="{8346E037-229E-4760-8F46-40B03971F86F}"/>
    <cellStyle name="SAPBEXexcGood2 7" xfId="1220" xr:uid="{F0FEA4A9-0AE4-4CAD-BE6F-9275235DCF67}"/>
    <cellStyle name="SAPBEXexcGood2 7 2" xfId="2055" xr:uid="{9C2E011D-7D3B-45E5-9B5E-30DAB77AB9C9}"/>
    <cellStyle name="SAPBEXexcGood2 7 3" xfId="3190" xr:uid="{56A16896-CB93-43FF-A2A3-62D114F91762}"/>
    <cellStyle name="SAPBEXexcGood2 8" xfId="2583" xr:uid="{99342FF8-6F43-4777-8FA9-BADE61395F8E}"/>
    <cellStyle name="SAPBEXexcGood2 9" xfId="2662" xr:uid="{757213D4-8C26-4A9F-83BC-D1DDE0AFCD46}"/>
    <cellStyle name="SAPBEXexcGood2_Actuals by Storm IO" xfId="460" xr:uid="{C1AE9D5E-8758-408F-A10F-5E50E8D6DD77}"/>
    <cellStyle name="SAPBEXexcGood3" xfId="461" xr:uid="{49CA5BB8-D43A-41C8-B79F-19849D3A0E51}"/>
    <cellStyle name="SAPBEXexcGood3 2" xfId="462" xr:uid="{A4FC9160-7D7F-4BDF-A305-F626D3A62E83}"/>
    <cellStyle name="SAPBEXexcGood3 2 2" xfId="814" xr:uid="{910D6165-BB26-495A-87B7-6710C09CC3F6}"/>
    <cellStyle name="SAPBEXexcGood3 2 2 2" xfId="1192" xr:uid="{F9AFABDB-7FF8-412A-A213-0599ED11883A}"/>
    <cellStyle name="SAPBEXexcGood3 2 2 2 2" xfId="1891" xr:uid="{38C4DD0D-F8B8-47C5-95CE-5DBC87D961AF}"/>
    <cellStyle name="SAPBEXexcGood3 2 2 2 3" xfId="2747" xr:uid="{E528DCFF-35B1-44CC-9997-9C4EB16DFEF8}"/>
    <cellStyle name="SAPBEXexcGood3 2 2 3" xfId="1452" xr:uid="{37A24022-E427-4D72-9B13-1D9C6409350B}"/>
    <cellStyle name="SAPBEXexcGood3 2 2 3 2" xfId="1616" xr:uid="{12243C8A-7A2E-44BF-9B11-67CE7C5CF884}"/>
    <cellStyle name="SAPBEXexcGood3 2 2 3 3" xfId="3222" xr:uid="{DB9EEA5E-F832-41C3-91FB-CEC7E378706E}"/>
    <cellStyle name="SAPBEXexcGood3 2 2 4" xfId="1964" xr:uid="{A3B82552-FDCE-41EF-AAE4-95BD6D458A12}"/>
    <cellStyle name="SAPBEXexcGood3 2 2 5" xfId="2531" xr:uid="{6C0D352A-DB70-4D9A-BF24-F90616588518}"/>
    <cellStyle name="SAPBEXexcGood3 2 3" xfId="1039" xr:uid="{E6DEF797-F752-43D9-9D81-840DCA5730CB}"/>
    <cellStyle name="SAPBEXexcGood3 2 3 2" xfId="2456" xr:uid="{5C86FE76-48A6-4B79-B5CD-D273F8572B02}"/>
    <cellStyle name="SAPBEXexcGood3 2 3 3" xfId="2137" xr:uid="{979AA7EC-F83C-466F-B9A8-11BB67CF3A28}"/>
    <cellStyle name="SAPBEXexcGood3 2 4" xfId="1264" xr:uid="{BD57D563-4AE5-408B-BB10-319FBCF41E9B}"/>
    <cellStyle name="SAPBEXexcGood3 2 4 2" xfId="1930" xr:uid="{DBB366FE-22DD-421F-BA77-EC7FE77599DA}"/>
    <cellStyle name="SAPBEXexcGood3 2 4 3" xfId="1766" xr:uid="{C38C46A1-5D6C-4F35-A854-BBFF8A705194}"/>
    <cellStyle name="SAPBEXexcGood3 2 5" xfId="2263" xr:uid="{9D4D9FBB-F1FF-4DDD-907A-C4CD07E25895}"/>
    <cellStyle name="SAPBEXexcGood3 2 6" xfId="2736" xr:uid="{4C81F127-2401-482D-9F42-9EA565A59770}"/>
    <cellStyle name="SAPBEXexcGood3 3" xfId="463" xr:uid="{E9A77B65-2636-4B85-AF0A-6A8451DD1667}"/>
    <cellStyle name="SAPBEXexcGood3 3 2" xfId="1025" xr:uid="{18F1588D-9515-452F-A1E1-3BC034510DEA}"/>
    <cellStyle name="SAPBEXexcGood3 3 2 2" xfId="1936" xr:uid="{B5AB57DB-448A-4CFC-BB68-C8D7517C84A0}"/>
    <cellStyle name="SAPBEXexcGood3 3 2 3" xfId="2550" xr:uid="{E6A90B76-4971-4938-9297-C14459A1AB5A}"/>
    <cellStyle name="SAPBEXexcGood3 3 3" xfId="1178" xr:uid="{9AD3F280-C131-4CE1-A699-7DE2749578C5}"/>
    <cellStyle name="SAPBEXexcGood3 3 3 2" xfId="1649" xr:uid="{8C1B3562-E5D8-4D77-BE00-4C491289BE99}"/>
    <cellStyle name="SAPBEXexcGood3 3 3 3" xfId="3185" xr:uid="{23067719-E3D8-4F73-9954-D3E2907C7EF8}"/>
    <cellStyle name="SAPBEXexcGood3 3 4" xfId="2293" xr:uid="{1FC2BA90-63B3-45D3-91B8-FD35A7288048}"/>
    <cellStyle name="SAPBEXexcGood3 3 5" xfId="2087" xr:uid="{E174E30C-EEF3-417E-8250-71BEAFF56E3B}"/>
    <cellStyle name="SAPBEXexcGood3 4" xfId="464" xr:uid="{91B3D792-E2E1-40AF-A5D1-8A5599AA852A}"/>
    <cellStyle name="SAPBEXexcGood3 4 2" xfId="815" xr:uid="{795A769F-17BA-4525-B4E9-10E0D516A520}"/>
    <cellStyle name="SAPBEXexcGood3 4 2 2" xfId="1191" xr:uid="{1F9EA2E2-DC35-4312-946F-B1E62BA9DD7C}"/>
    <cellStyle name="SAPBEXexcGood3 4 2 2 2" xfId="1647" xr:uid="{6E08C2F9-A1BC-4390-BBFC-7255E2A7B79E}"/>
    <cellStyle name="SAPBEXexcGood3 4 2 2 3" xfId="3187" xr:uid="{087965B6-CFD2-436E-9400-1C69B13757E9}"/>
    <cellStyle name="SAPBEXexcGood3 4 2 3" xfId="1453" xr:uid="{8C466B3B-E8B5-4B52-ABCD-63613901CC81}"/>
    <cellStyle name="SAPBEXexcGood3 4 2 3 2" xfId="2460" xr:uid="{2514FA0C-B83D-4502-9C82-D306EF3AE84E}"/>
    <cellStyle name="SAPBEXexcGood3 4 2 3 3" xfId="2755" xr:uid="{9BE09DF0-CC4C-4FDB-9F31-7D536C21080D}"/>
    <cellStyle name="SAPBEXexcGood3 4 2 4" xfId="1944" xr:uid="{AAC34C82-EDB3-4644-8ED8-345847D45344}"/>
    <cellStyle name="SAPBEXexcGood3 4 2 5" xfId="1738" xr:uid="{148042F7-7471-44FE-9430-B2B93C6283DF}"/>
    <cellStyle name="SAPBEXexcGood3 4 3" xfId="898" xr:uid="{95D79797-A7E0-4A0A-8F9B-A8009EA7A5A8}"/>
    <cellStyle name="SAPBEXexcGood3 4 3 2" xfId="1767" xr:uid="{500AE429-E84F-437A-91D6-8F551251B894}"/>
    <cellStyle name="SAPBEXexcGood3 4 3 3" xfId="3066" xr:uid="{2E9C18F5-F96B-4793-A80B-F62303D6CC8A}"/>
    <cellStyle name="SAPBEXexcGood3 4 4" xfId="1243" xr:uid="{2884E31A-6A0C-4C88-B90B-57EB98783E61}"/>
    <cellStyle name="SAPBEXexcGood3 4 4 2" xfId="2244" xr:uid="{7761A21F-3C3F-44AC-AF7A-0F1E438E66D5}"/>
    <cellStyle name="SAPBEXexcGood3 4 4 3" xfId="2671" xr:uid="{E3E7C235-3711-4E11-935E-8A0D62041D06}"/>
    <cellStyle name="SAPBEXexcGood3 4 5" xfId="2582" xr:uid="{BFD7601B-39E5-4A7C-A377-5E27109B9258}"/>
    <cellStyle name="SAPBEXexcGood3 4 6" xfId="2377" xr:uid="{0007C2ED-0599-4457-8E33-ACC5C27C6040}"/>
    <cellStyle name="SAPBEXexcGood3 5" xfId="816" xr:uid="{846C2E75-D529-440F-9BBB-AA4830AA8356}"/>
    <cellStyle name="SAPBEXexcGood3 5 2" xfId="984" xr:uid="{CEFC9AFC-17EC-4D4A-8075-CFDC7A9B8C1E}"/>
    <cellStyle name="SAPBEXexcGood3 5 2 2" xfId="2299" xr:uid="{223635C2-37ED-4BA1-825B-FD7F8502445E}"/>
    <cellStyle name="SAPBEXexcGood3 5 2 3" xfId="2727" xr:uid="{53F9B9F1-3CF6-4FA0-ACF9-21AA5A9A6AFB}"/>
    <cellStyle name="SAPBEXexcGood3 5 3" xfId="1454" xr:uid="{4566C196-6E5D-43DF-96F9-083ECD3CEA69}"/>
    <cellStyle name="SAPBEXexcGood3 5 3 2" xfId="1744" xr:uid="{51438622-53F8-4DAC-A490-D5ED3AE6D66B}"/>
    <cellStyle name="SAPBEXexcGood3 5 3 3" xfId="3085" xr:uid="{04256282-6B72-454E-981A-6F0C142BA9FB}"/>
    <cellStyle name="SAPBEXexcGood3 5 4" xfId="1603" xr:uid="{88687F4C-76EA-4546-B554-545712A315DF}"/>
    <cellStyle name="SAPBEXexcGood3 5 5" xfId="3236" xr:uid="{52B9FB6F-CBAE-4440-993A-85A552FF2EE4}"/>
    <cellStyle name="SAPBEXexcGood3 6" xfId="1251" xr:uid="{701523C8-F2F9-4927-B220-5EE6DF74D83A}"/>
    <cellStyle name="SAPBEXexcGood3 6 2" xfId="1581" xr:uid="{ED8F568E-7EA7-49E9-B1CE-3E710A994542}"/>
    <cellStyle name="SAPBEXexcGood3 6 3" xfId="3259" xr:uid="{EC3F36E2-6E08-4F85-9BF3-C65A9063B65D}"/>
    <cellStyle name="SAPBEXexcGood3 7" xfId="1273" xr:uid="{9832373D-3DE1-4D8E-BA39-61F69E5E61AB}"/>
    <cellStyle name="SAPBEXexcGood3 7 2" xfId="2007" xr:uid="{0155E282-B549-4830-A335-A8DFB414144A}"/>
    <cellStyle name="SAPBEXexcGood3 7 3" xfId="2674" xr:uid="{5BA2D1B0-3E19-419E-9AE1-41AE421F74A2}"/>
    <cellStyle name="SAPBEXexcGood3 8" xfId="1769" xr:uid="{40A034DA-406D-44F4-8B46-7743E3A1DC65}"/>
    <cellStyle name="SAPBEXexcGood3 9" xfId="3064" xr:uid="{6F775C41-01E1-41C5-9216-8DD4C9313AF8}"/>
    <cellStyle name="SAPBEXexcGood3_Actuals by Storm IO" xfId="465" xr:uid="{A8694162-EECB-4C69-A6C7-C863CC2B52DA}"/>
    <cellStyle name="SAPBEXfilterDrill" xfId="466" xr:uid="{5BBC83A0-9297-4416-991C-952B4B3F6DA6}"/>
    <cellStyle name="SAPBEXfilterDrill 2" xfId="467" xr:uid="{0AA09444-F741-4079-A237-B20147049C04}"/>
    <cellStyle name="SAPBEXfilterDrill 2 2" xfId="817" xr:uid="{2B14D51D-4415-4E55-BEFE-87F77CE6E909}"/>
    <cellStyle name="SAPBEXfilterDrill 2 2 2" xfId="901" xr:uid="{AFFFCBD1-FBF8-42F8-B69D-287B88E34960}"/>
    <cellStyle name="SAPBEXfilterDrill 2 2 2 2" xfId="1949" xr:uid="{E203C747-4CF7-4D09-AEED-F9CBC2A05208}"/>
    <cellStyle name="SAPBEXfilterDrill 2 2 2 3" xfId="2408" xr:uid="{C5CBB164-1B34-46D4-B9A7-972764C9BBB7}"/>
    <cellStyle name="SAPBEXfilterDrill 2 2 3" xfId="1455" xr:uid="{F844EC89-9CCC-4E58-935D-EB3ED1BA50B9}"/>
    <cellStyle name="SAPBEXfilterDrill 2 2 3 2" xfId="1588" xr:uid="{DB1FA193-2004-4A4D-829C-C746A5F3B5E0}"/>
    <cellStyle name="SAPBEXfilterDrill 2 2 3 3" xfId="3251" xr:uid="{ECD8DC65-5308-4860-81A9-4978A20B03F3}"/>
    <cellStyle name="SAPBEXfilterDrill 2 2 4" xfId="2292" xr:uid="{497AECBE-F741-44DF-B0C7-4A26A711B70D}"/>
    <cellStyle name="SAPBEXfilterDrill 2 2 5" xfId="2658" xr:uid="{2159E9C9-F6D5-4B47-9D7E-81A15DDA1397}"/>
    <cellStyle name="SAPBEXfilterDrill 2 3" xfId="1133" xr:uid="{737C3AD1-366E-410C-B8A4-E2AA7CA355B3}"/>
    <cellStyle name="SAPBEXfilterDrill 2 3 2" xfId="2466" xr:uid="{700C03B6-3C60-48EA-A140-4621B857280C}"/>
    <cellStyle name="SAPBEXfilterDrill 2 3 3" xfId="2853" xr:uid="{5B61B39B-3DDE-407C-9CC5-D3AD29132F2E}"/>
    <cellStyle name="SAPBEXfilterDrill 2 4" xfId="1274" xr:uid="{B57F666C-1B2F-45B5-B374-67F753CE6A1C}"/>
    <cellStyle name="SAPBEXfilterDrill 2 4 2" xfId="1858" xr:uid="{25FAF61A-58EA-4CAF-A06E-4C7DFEC273EF}"/>
    <cellStyle name="SAPBEXfilterDrill 2 4 3" xfId="2862" xr:uid="{117AE9A7-6A3B-4A5D-BF8B-ED111A46033E}"/>
    <cellStyle name="SAPBEXfilterDrill 2 5" xfId="1513" xr:uid="{E580105E-CCF3-429F-B40B-82D7FFB3A676}"/>
    <cellStyle name="SAPBEXfilterDrill 2 6" xfId="3015" xr:uid="{75604868-1872-44D5-A193-285F2C35B3BF}"/>
    <cellStyle name="SAPBEXfilterDrill 3" xfId="468" xr:uid="{53F51D2B-06E1-4C1C-ADE1-3FAA7E09480B}"/>
    <cellStyle name="SAPBEXfilterDrill 4" xfId="469" xr:uid="{C7B06602-0110-43E6-B9DD-7AF785179415}"/>
    <cellStyle name="SAPBEXfilterDrill 4 2" xfId="818" xr:uid="{2CB35E2B-5A15-4156-AEEA-316B669C7E7F}"/>
    <cellStyle name="SAPBEXfilterDrill 4 2 2" xfId="1225" xr:uid="{2463FA09-686A-4EF9-ADA9-8DB7D6869A27}"/>
    <cellStyle name="SAPBEXfilterDrill 4 2 2 2" xfId="2606" xr:uid="{702815E5-F66C-4A26-B851-2CDDC86B18D1}"/>
    <cellStyle name="SAPBEXfilterDrill 4 2 2 3" xfId="2910" xr:uid="{DC064FA5-309C-46CF-8252-15FA8F6D205B}"/>
    <cellStyle name="SAPBEXfilterDrill 4 2 3" xfId="1456" xr:uid="{9E4D0FF6-F15B-4C10-B4CF-3EBFC7C07434}"/>
    <cellStyle name="SAPBEXfilterDrill 4 2 3 2" xfId="2270" xr:uid="{55139FEA-3232-43A7-8CB4-E8155F5646AC}"/>
    <cellStyle name="SAPBEXfilterDrill 4 2 3 3" xfId="2875" xr:uid="{5230E9C6-FD13-4B71-B835-98DE0AD3CD2D}"/>
    <cellStyle name="SAPBEXfilterDrill 4 2 4" xfId="1958" xr:uid="{BAF99941-93B5-4C3A-AF82-9EE1D481DF1A}"/>
    <cellStyle name="SAPBEXfilterDrill 4 2 5" xfId="1927" xr:uid="{DE58BA48-1D19-4301-993D-7EF2198D8654}"/>
    <cellStyle name="SAPBEXfilterDrill 4 3" xfId="963" xr:uid="{05F223D6-14D5-47C4-B106-486E19958A74}"/>
    <cellStyle name="SAPBEXfilterDrill 4 3 2" xfId="2213" xr:uid="{D8F0A3CF-02AC-4371-A0AA-8A802CE09ECA}"/>
    <cellStyle name="SAPBEXfilterDrill 4 3 3" xfId="2760" xr:uid="{2863A4A4-08F8-4767-8383-98BB0975B199}"/>
    <cellStyle name="SAPBEXfilterDrill 4 4" xfId="1142" xr:uid="{3C8B2A99-528D-457A-87A7-C4196751B527}"/>
    <cellStyle name="SAPBEXfilterDrill 4 4 2" xfId="2222" xr:uid="{11FB871E-3819-4D04-9A04-2F78D4FFD072}"/>
    <cellStyle name="SAPBEXfilterDrill 4 4 3" xfId="2440" xr:uid="{9926970C-BE5B-4D9B-A64C-8EFC4CAD7482}"/>
    <cellStyle name="SAPBEXfilterDrill 4 5" xfId="2337" xr:uid="{C5AF7E47-5E9C-488D-AA79-DA78FB2CA968}"/>
    <cellStyle name="SAPBEXfilterDrill 4 6" xfId="2423" xr:uid="{AF10D6F7-F566-4569-BB6A-271383071510}"/>
    <cellStyle name="SAPBEXfilterDrill 5" xfId="819" xr:uid="{930E6AC3-A589-41CD-BEAB-3CDE1675472F}"/>
    <cellStyle name="SAPBEXfilterDrill 5 2" xfId="1190" xr:uid="{4BD49451-394E-4059-BC03-0CB37E1B2E2F}"/>
    <cellStyle name="SAPBEXfilterDrill 5 2 2" xfId="1515" xr:uid="{7182043B-3F0D-4831-85C4-E401DCCF7A00}"/>
    <cellStyle name="SAPBEXfilterDrill 5 2 3" xfId="3041" xr:uid="{306B6727-F9A6-48AE-A947-21F5492D7A9C}"/>
    <cellStyle name="SAPBEXfilterDrill 5 3" xfId="1457" xr:uid="{1BDB504A-DBA8-45C3-9B1A-524FFE06FEE0}"/>
    <cellStyle name="SAPBEXfilterDrill 5 3 2" xfId="1661" xr:uid="{233B6A22-C676-412E-9C9C-B278EB7670D4}"/>
    <cellStyle name="SAPBEXfilterDrill 5 3 3" xfId="3173" xr:uid="{9504FA37-017D-471D-B21F-FC37148C0C08}"/>
    <cellStyle name="SAPBEXfilterDrill 5 4" xfId="1884" xr:uid="{8CC36203-0B56-438E-B2B4-01C01DB368C8}"/>
    <cellStyle name="SAPBEXfilterDrill 5 5" xfId="2769" xr:uid="{D5562EF4-C648-4B3D-92AC-2971F4EB56A4}"/>
    <cellStyle name="SAPBEXfilterDrill 6" xfId="921" xr:uid="{446F6468-A9D7-4D9E-80DF-4BDBD28DF5BC}"/>
    <cellStyle name="SAPBEXfilterDrill 6 2" xfId="2080" xr:uid="{09E3414D-3C88-4176-8A92-036DD6EBEA0E}"/>
    <cellStyle name="SAPBEXfilterDrill 6 3" xfId="3008" xr:uid="{807E18BF-BF01-413D-9E49-F4AF0318F0CC}"/>
    <cellStyle name="SAPBEXfilterDrill 7" xfId="1275" xr:uid="{69BE452D-00FD-49D3-892C-66AA1DB10007}"/>
    <cellStyle name="SAPBEXfilterDrill 7 2" xfId="2338" xr:uid="{E5FA7145-C2D6-427B-BEAC-A7DA7B2D0335}"/>
    <cellStyle name="SAPBEXfilterDrill 7 3" xfId="2675" xr:uid="{84CA0C11-F46C-45CE-9343-4E600525D27D}"/>
    <cellStyle name="SAPBEXfilterDrill 8" xfId="2516" xr:uid="{5C733141-5BB5-4A2B-AE6B-63D03E1B83CE}"/>
    <cellStyle name="SAPBEXfilterDrill 9" xfId="2173" xr:uid="{7EDACB26-C792-4DF3-9138-048AE62A48B7}"/>
    <cellStyle name="SAPBEXfilterDrill_Actuals by Storm IO" xfId="470" xr:uid="{77B35E64-7000-483E-B2A7-5AE1B082D361}"/>
    <cellStyle name="SAPBEXfilterItem" xfId="471" xr:uid="{50510B7D-5F50-4813-B9A2-659A31A24615}"/>
    <cellStyle name="SAPBEXfilterItem 2" xfId="472" xr:uid="{9320B46C-B9D0-4200-AEBB-40A5F98363F7}"/>
    <cellStyle name="SAPBEXfilterItem 2 2" xfId="1038" xr:uid="{6E8D9284-FB15-4E41-B5D2-3E21D6AD28BE}"/>
    <cellStyle name="SAPBEXfilterItem 2 2 2" xfId="1777" xr:uid="{B798ACFA-2B01-4E45-9032-1C2BF0545922}"/>
    <cellStyle name="SAPBEXfilterItem 2 2 3" xfId="3057" xr:uid="{63847EC7-B845-40A1-8099-3616CF9E8B75}"/>
    <cellStyle name="SAPBEXfilterItem 2 3" xfId="937" xr:uid="{01B66C39-3D0A-4E69-B1C4-39D2275ACD87}"/>
    <cellStyle name="SAPBEXfilterItem 2 3 2" xfId="1851" xr:uid="{90EACD1C-5397-4ABA-A5C7-57F65A0682C3}"/>
    <cellStyle name="SAPBEXfilterItem 2 3 3" xfId="2889" xr:uid="{5DB3AF04-D75C-4BFE-9140-E7DD3CA95409}"/>
    <cellStyle name="SAPBEXfilterItem 2 4" xfId="1980" xr:uid="{B42B81EC-FA81-41E3-B38B-7D57BCD3FE4D}"/>
    <cellStyle name="SAPBEXfilterItem 2 5" xfId="1780" xr:uid="{2591A954-2E40-4EA9-A9B9-8BB6E804C6F6}"/>
    <cellStyle name="SAPBEXfilterItem 3" xfId="473" xr:uid="{64747D43-551E-46CA-B7C4-89C7DC5CD910}"/>
    <cellStyle name="SAPBEXfilterItem 4" xfId="820" xr:uid="{7AA7F60B-5E7C-4F06-BB9C-16BEAFA3B56A}"/>
    <cellStyle name="SAPBEXfilterItem 4 2" xfId="1224" xr:uid="{B8334ADF-7D35-40E3-8654-A959C6BC7132}"/>
    <cellStyle name="SAPBEXfilterItem 4 2 2" xfId="9" xr:uid="{C6431AF4-6406-4F00-BDA2-2E6F4DB0DDE4}"/>
    <cellStyle name="SAPBEXfilterItem 4 2 3" xfId="3140" xr:uid="{038B3ED5-AA8D-44AB-B463-5F89F82DEE80}"/>
    <cellStyle name="SAPBEXfilterItem 4 3" xfId="1458" xr:uid="{5A422556-96C9-4C84-A12E-6283F7488ABD}"/>
    <cellStyle name="SAPBEXfilterItem 4 3 2" xfId="1518" xr:uid="{940157AA-B85C-4861-B64B-AF1C4672CCBC}"/>
    <cellStyle name="SAPBEXfilterItem 4 3 3" xfId="3321" xr:uid="{6D5E3655-F364-49D7-BA03-962B60974581}"/>
    <cellStyle name="SAPBEXfilterItem 4 4" xfId="2486" xr:uid="{9068F4EF-1660-43FB-9D77-8E2A842F3320}"/>
    <cellStyle name="SAPBEXfilterItem 4 5" xfId="2815" xr:uid="{4C8306B3-DD3B-4715-B987-E7C69C0A9DF4}"/>
    <cellStyle name="SAPBEXfilterItem 5" xfId="1252" xr:uid="{F038D979-5C81-4318-9984-1A3F6913B78D}"/>
    <cellStyle name="SAPBEXfilterItem 5 2" xfId="2484" xr:uid="{3382DB72-42D2-4AB7-ABFE-E2D49EEBEAD6}"/>
    <cellStyle name="SAPBEXfilterItem 5 3" xfId="2741" xr:uid="{F0F60666-3CAF-4942-8B28-553A3DBCD5CC}"/>
    <cellStyle name="SAPBEXfilterItem 6" xfId="1048" xr:uid="{A0ED4A34-A1F5-4031-8499-45F8D0040C52}"/>
    <cellStyle name="SAPBEXfilterItem 6 2" xfId="2425" xr:uid="{0ACEE4BD-8DDF-4CEF-9325-6DD0758E3450}"/>
    <cellStyle name="SAPBEXfilterItem 6 3" xfId="2181" xr:uid="{29420CFD-FE15-464D-926E-C5F8E89CD990}"/>
    <cellStyle name="SAPBEXfilterItem 7" xfId="2132" xr:uid="{BA5F0283-A8FF-4FF0-BE89-FE0C1EF51C21}"/>
    <cellStyle name="SAPBEXfilterItem 8" xfId="2842" xr:uid="{215E51A7-7E4C-4E0C-86AA-7B1AEDFD388E}"/>
    <cellStyle name="SAPBEXfilterItem_Actuals by Storm IO" xfId="474" xr:uid="{1156F45F-7775-4708-ADF0-0AF1F5BBB030}"/>
    <cellStyle name="SAPBEXfilterText" xfId="475" xr:uid="{473C211A-8133-4A26-A2F8-717551B9CBAA}"/>
    <cellStyle name="SAPBEXfilterText 2" xfId="476" xr:uid="{A3EAB05D-D6D7-4E26-A4B3-7F39F2C6F8A8}"/>
    <cellStyle name="SAPBEXfilterText 2 2" xfId="961" xr:uid="{894801AD-C302-4410-A968-25AFC01D12A3}"/>
    <cellStyle name="SAPBEXfilterText 2 2 2" xfId="2180" xr:uid="{8C38D987-EE88-406B-B337-77CB919C3986}"/>
    <cellStyle name="SAPBEXfilterText 2 2 3" xfId="2208" xr:uid="{BB676FB9-2749-4814-963F-D5A19E3A522A}"/>
    <cellStyle name="SAPBEXfilterText 2 3" xfId="1012" xr:uid="{C029A7F6-B1EC-4B1F-AB7A-FDB63596FC4A}"/>
    <cellStyle name="SAPBEXfilterText 2 3 2" xfId="2235" xr:uid="{9DBD8E4D-DF9F-4FD7-AE81-003160EB2810}"/>
    <cellStyle name="SAPBEXfilterText 2 3 3" xfId="2913" xr:uid="{39C37D3D-559F-4C51-AA45-2E405FED2AA1}"/>
    <cellStyle name="SAPBEXfilterText 2 4" xfId="2595" xr:uid="{12DF9C9E-8EA4-42CE-B0FD-E3A3B0092CB6}"/>
    <cellStyle name="SAPBEXfilterText 2 5" xfId="2206" xr:uid="{831C00B8-9247-4E60-BCEE-54AB0048F823}"/>
    <cellStyle name="SAPBEXfilterText 3" xfId="477" xr:uid="{81C6D88D-400E-4C8E-A858-78725E321C5C}"/>
    <cellStyle name="SAPBEXfilterText 4" xfId="640" xr:uid="{C6F61402-D43A-42D2-8BA7-F7D50CCE8CD4}"/>
    <cellStyle name="SAPBEXfilterText 5" xfId="821" xr:uid="{47B6C3DA-932D-47D7-A1C2-168350F1B189}"/>
    <cellStyle name="SAPBEXfilterText 5 2" xfId="1101" xr:uid="{81E8D1BE-760D-4FA9-ABB8-47717A209FF3}"/>
    <cellStyle name="SAPBEXfilterText 5 2 2" xfId="2097" xr:uid="{063BA3D1-CC2E-4635-9309-D3E979A72955}"/>
    <cellStyle name="SAPBEXfilterText 5 2 3" xfId="2994" xr:uid="{C9F04D00-D054-4113-B108-CF8072DE9607}"/>
    <cellStyle name="SAPBEXfilterText 5 3" xfId="1459" xr:uid="{5E46ED52-63EE-464A-9865-688F8D830131}"/>
    <cellStyle name="SAPBEXfilterText 5 3 2" xfId="2416" xr:uid="{A9965785-A6F4-4757-A2CE-7085D3C5CD85}"/>
    <cellStyle name="SAPBEXfilterText 5 3 3" xfId="2908" xr:uid="{4DD6F274-867C-4287-8044-BB51F1D75E74}"/>
    <cellStyle name="SAPBEXfilterText 5 4" xfId="2078" xr:uid="{DA2BFD4B-94AA-4E1F-B7A1-CDDBD61DE9DF}"/>
    <cellStyle name="SAPBEXfilterText 5 5" xfId="3013" xr:uid="{BBAECAE0-081A-44E3-8ECB-266CA8562997}"/>
    <cellStyle name="SAPBEXfilterText 6" xfId="895" xr:uid="{A1F4A260-989E-4F31-ACB5-E13306B8E701}"/>
    <cellStyle name="SAPBEXfilterText 6 2" xfId="1973" xr:uid="{4B57C8B7-657B-4B6B-9871-FA13BB76D808}"/>
    <cellStyle name="SAPBEXfilterText 6 3" xfId="2384" xr:uid="{FA527A4A-80E6-4FA8-9EFC-8F42F62566DD}"/>
    <cellStyle name="SAPBEXfilterText 7" xfId="1147" xr:uid="{37D0B794-00FF-4A4C-86EE-39D1E96ABC85}"/>
    <cellStyle name="SAPBEXfilterText 7 2" xfId="1656" xr:uid="{6E04DE5F-4959-48B6-BE16-C59FB9C66B31}"/>
    <cellStyle name="SAPBEXfilterText 7 3" xfId="3178" xr:uid="{BBF38727-DCD3-43D2-962A-898F4AF5FCFE}"/>
    <cellStyle name="SAPBEXfilterText 8" xfId="1975" xr:uid="{AA1B9F3E-0A35-4922-B347-F351CB7856C0}"/>
    <cellStyle name="SAPBEXfilterText 9" xfId="1789" xr:uid="{4F9DB9FE-7689-411B-80B8-53D5A6FE2E2A}"/>
    <cellStyle name="SAPBEXfilterText_Actuals by Storm IO" xfId="478" xr:uid="{452D1C94-00B1-49E8-AE37-EDD1DC61A9B2}"/>
    <cellStyle name="SAPBEXformats" xfId="479" xr:uid="{E02CBF61-3159-4D3F-B4DF-1357C7B04A75}"/>
    <cellStyle name="SAPBEXformats 2" xfId="480" xr:uid="{37E93371-570D-43F4-BDC1-BB55237583A9}"/>
    <cellStyle name="SAPBEXformats 2 2" xfId="822" xr:uid="{0D7AC525-36A5-4E46-9ABE-EEF6F40AF9C8}"/>
    <cellStyle name="SAPBEXformats 2 2 2" xfId="1067" xr:uid="{9B90DD34-06BB-4C89-B842-6AC5EB2AF78E}"/>
    <cellStyle name="SAPBEXformats 2 2 2 2" xfId="2284" xr:uid="{A0DE5754-87FF-47D0-B683-EE1D81238E28}"/>
    <cellStyle name="SAPBEXformats 2 2 2 3" xfId="2585" xr:uid="{04DEDA56-7911-466E-89A2-ED20D3DEF1AC}"/>
    <cellStyle name="SAPBEXformats 2 2 3" xfId="1460" xr:uid="{BA1635DF-0590-4308-9B96-08362C0D0A92}"/>
    <cellStyle name="SAPBEXformats 2 2 3 2" xfId="1617" xr:uid="{404D0976-CDFD-43D4-BAF7-00A41DD8DC0E}"/>
    <cellStyle name="SAPBEXformats 2 2 3 3" xfId="3219" xr:uid="{0D51FAD0-5EE4-4FAE-95A6-25DBF6C9298D}"/>
    <cellStyle name="SAPBEXformats 2 2 4" xfId="2360" xr:uid="{5FB6DBBC-109F-4C7D-8CC3-1D8EF1B83757}"/>
    <cellStyle name="SAPBEXformats 2 2 5" xfId="2846" xr:uid="{9B5F389B-8518-49A7-AE5C-DE5DB2DA14A1}"/>
    <cellStyle name="SAPBEXformats 2 3" xfId="1006" xr:uid="{A865CE4B-5DBC-4C15-AACF-AE3AB34CAB96}"/>
    <cellStyle name="SAPBEXformats 2 3 2" xfId="1699" xr:uid="{F178B383-4DF2-41A0-8228-6FDF028F99FD}"/>
    <cellStyle name="SAPBEXformats 2 3 3" xfId="3130" xr:uid="{864C09B4-6440-419F-BF8E-E43862C315FA}"/>
    <cellStyle name="SAPBEXformats 2 4" xfId="1215" xr:uid="{25702125-98B7-49DE-A697-C79F01501F22}"/>
    <cellStyle name="SAPBEXformats 2 4 2" xfId="1721" xr:uid="{3903FCBA-3465-440E-9826-85C96B937E32}"/>
    <cellStyle name="SAPBEXformats 2 4 3" xfId="3107" xr:uid="{0EAD1693-B288-4728-A9AB-2AFF7EF79271}"/>
    <cellStyle name="SAPBEXformats 2 5" xfId="1783" xr:uid="{C1ED9806-AAA8-4FE0-80B7-5394A7E72E53}"/>
    <cellStyle name="SAPBEXformats 2 6" xfId="3052" xr:uid="{F65B5D65-26D7-4BE7-8F4B-16CF14ADA94C}"/>
    <cellStyle name="SAPBEXformats 3" xfId="481" xr:uid="{08CF9965-FAE6-47E9-9779-530F687FF177}"/>
    <cellStyle name="SAPBEXformats 3 2" xfId="1132" xr:uid="{E998A883-51CF-40DC-ADEF-5A8A7C1EC5AC}"/>
    <cellStyle name="SAPBEXformats 3 2 2" xfId="2607" xr:uid="{384532A7-4173-4096-B16E-534FE76235CC}"/>
    <cellStyle name="SAPBEXformats 3 2 3" xfId="2903" xr:uid="{390C260D-B27D-4C21-9108-BD8035C8C535}"/>
    <cellStyle name="SAPBEXformats 3 3" xfId="1276" xr:uid="{84B3CD95-84A8-48C1-B7D3-2A867FDB0FEC}"/>
    <cellStyle name="SAPBEXformats 3 3 2" xfId="2146" xr:uid="{91476891-0FAD-4BF0-8C48-54E999BC8B21}"/>
    <cellStyle name="SAPBEXformats 3 3 3" xfId="2784" xr:uid="{4CC4413C-1DEE-4A22-9F5B-A4E508589336}"/>
    <cellStyle name="SAPBEXformats 3 4" xfId="2555" xr:uid="{888A7C07-47CB-4324-9C5C-CA897085DAFF}"/>
    <cellStyle name="SAPBEXformats 3 5" xfId="2141" xr:uid="{CC781AEA-DF16-49B5-B647-93779160D722}"/>
    <cellStyle name="SAPBEXformats 4" xfId="482" xr:uid="{92F90EB1-1D35-4888-998A-4C6BC8B7D618}"/>
    <cellStyle name="SAPBEXformats 4 2" xfId="823" xr:uid="{D46AE304-55D2-432F-A6A0-439EA222D591}"/>
    <cellStyle name="SAPBEXformats 4 2 2" xfId="983" xr:uid="{F6824EAB-9CCB-4460-81FD-6A0EE77A825E}"/>
    <cellStyle name="SAPBEXformats 4 2 2 2" xfId="2356" xr:uid="{E09EC26D-BC28-4363-BB8D-76B565376AB2}"/>
    <cellStyle name="SAPBEXformats 4 2 2 3" xfId="2902" xr:uid="{0A13CD86-2ADA-422F-A2D8-3D1E1633A1DF}"/>
    <cellStyle name="SAPBEXformats 4 2 3" xfId="1461" xr:uid="{18B4EF6B-EDC3-4C04-A414-B1BF1E0DD4BC}"/>
    <cellStyle name="SAPBEXformats 4 2 3 2" xfId="2635" xr:uid="{08E8CE0F-E6CD-446D-A8DE-2B5088C69CD4}"/>
    <cellStyle name="SAPBEXformats 4 2 3 3" xfId="2714" xr:uid="{CCF0C7D7-43D3-4171-A425-39BC1612D5B1}"/>
    <cellStyle name="SAPBEXformats 4 2 4" xfId="1806" xr:uid="{1FED6171-6594-4486-8337-B2285BA19EF7}"/>
    <cellStyle name="SAPBEXformats 4 2 5" xfId="3022" xr:uid="{02D899E3-6E16-4BD3-9F82-6BDC4A2C0793}"/>
    <cellStyle name="SAPBEXformats 4 3" xfId="1250" xr:uid="{99501252-DBFB-431F-91C2-37CAB1C371E7}"/>
    <cellStyle name="SAPBEXformats 4 3 2" xfId="2062" xr:uid="{00D9DE6B-0118-4AFE-95A6-B9F6756DF4EB}"/>
    <cellStyle name="SAPBEXformats 4 3 3" xfId="3099" xr:uid="{BB140645-A02D-4BD8-9292-2A796D8FBF32}"/>
    <cellStyle name="SAPBEXformats 4 4" xfId="1046" xr:uid="{05186E8D-6F4E-4E99-A76F-6A4520CDC3FF}"/>
    <cellStyle name="SAPBEXformats 4 4 2" xfId="2274" xr:uid="{1507025C-3DD6-4A55-A9CA-C6CAC8D132E9}"/>
    <cellStyle name="SAPBEXformats 4 4 3" xfId="2940" xr:uid="{10FDE365-E4D9-40BE-8EEB-2998D863795B}"/>
    <cellStyle name="SAPBEXformats 4 5" xfId="2059" xr:uid="{203AA456-0586-44A9-A1C0-0B49003B26DC}"/>
    <cellStyle name="SAPBEXformats 4 6" xfId="3133" xr:uid="{CEE59A67-79EC-48D5-AC58-71D900AF64A6}"/>
    <cellStyle name="SAPBEXformats 5" xfId="824" xr:uid="{9F4B3B3B-26D9-4587-AE2C-E6DA48B400F5}"/>
    <cellStyle name="SAPBEXformats 5 2" xfId="953" xr:uid="{7D8EFEEF-81F6-4351-A9AA-8945130CB2EA}"/>
    <cellStyle name="SAPBEXformats 5 2 2" xfId="2091" xr:uid="{34B19540-B87F-4048-8B26-573B8D4F62B0}"/>
    <cellStyle name="SAPBEXformats 5 2 3" xfId="2998" xr:uid="{B833AFC1-09A3-403F-B39B-75C420B69574}"/>
    <cellStyle name="SAPBEXformats 5 3" xfId="1462" xr:uid="{A39B5AAF-1D20-451D-8AFD-D6A91DF4EAD2}"/>
    <cellStyle name="SAPBEXformats 5 3 2" xfId="2255" xr:uid="{C198470B-1C4E-4B45-AB89-2046BB593013}"/>
    <cellStyle name="SAPBEXformats 5 3 3" xfId="2715" xr:uid="{C78D164F-3764-4EC2-92E3-FA7BBB96193B}"/>
    <cellStyle name="SAPBEXformats 5 4" xfId="1533" xr:uid="{1FE93FA6-7C6D-497E-98FF-72FFE2DF9774}"/>
    <cellStyle name="SAPBEXformats 5 5" xfId="3296" xr:uid="{E75A508A-0164-44CA-9468-184768295907}"/>
    <cellStyle name="SAPBEXformats 6" xfId="1257" xr:uid="{9F4F8928-20E3-4058-94A8-C0AC98540DE8}"/>
    <cellStyle name="SAPBEXformats 6 2" xfId="2317" xr:uid="{E12B3EF4-9052-4E6A-8CC2-B818AA162019}"/>
    <cellStyle name="SAPBEXformats 6 3" xfId="2904" xr:uid="{6079846B-BAA6-4DCA-B020-A475B10D5712}"/>
    <cellStyle name="SAPBEXformats 7" xfId="1256" xr:uid="{D57E95CE-1572-41B8-AC06-CA2B71E3291D}"/>
    <cellStyle name="SAPBEXformats 7 2" xfId="2483" xr:uid="{42DA8DA2-6622-4B39-956F-900390A283C5}"/>
    <cellStyle name="SAPBEXformats 7 3" xfId="2764" xr:uid="{DDC583C4-8D3D-4EE6-B26E-10FD02AEAFC7}"/>
    <cellStyle name="SAPBEXformats 8" xfId="2620" xr:uid="{4327B432-D0CB-4BAE-8C2F-3B12FE4CA9CC}"/>
    <cellStyle name="SAPBEXformats 9" xfId="2795" xr:uid="{E684A548-FE85-496D-9B2A-F008B004E789}"/>
    <cellStyle name="SAPBEXformats_Actuals by Storm IO" xfId="483" xr:uid="{DDA2C2C5-A025-43EE-AB78-70687F0950B0}"/>
    <cellStyle name="SAPBEXheaderItem" xfId="484" xr:uid="{F00FD0F7-8B8B-4676-BF27-CDEF778BC1DE}"/>
    <cellStyle name="SAPBEXheaderItem 2" xfId="485" xr:uid="{A4525110-D0C2-4F58-9EC6-F312FEA6FF72}"/>
    <cellStyle name="SAPBEXheaderItem 2 2" xfId="486" xr:uid="{F3309E41-E52A-4C27-A565-D96F803895AF}"/>
    <cellStyle name="SAPBEXheaderItem 2 3" xfId="825" xr:uid="{5934152B-3083-4D97-B125-0485FAEEE1BC}"/>
    <cellStyle name="SAPBEXheaderItem 2 3 2" xfId="1027" xr:uid="{1026B8A8-25ED-4E58-86E2-D87C0AB038AB}"/>
    <cellStyle name="SAPBEXheaderItem 2 3 2 2" xfId="2411" xr:uid="{F5C4001E-97B8-413E-A84E-64D2D7B632CE}"/>
    <cellStyle name="SAPBEXheaderItem 2 3 2 3" xfId="2827" xr:uid="{146A71AB-EFB3-4C44-8BCF-8A0B271778CE}"/>
    <cellStyle name="SAPBEXheaderItem 2 3 3" xfId="1463" xr:uid="{4B5670A8-3A65-4312-B3AC-6BEAEEA4B430}"/>
    <cellStyle name="SAPBEXheaderItem 2 3 3 2" xfId="2498" xr:uid="{521D0029-D7DE-46E0-B1F9-6B12D0192713}"/>
    <cellStyle name="SAPBEXheaderItem 2 3 3 3" xfId="2837" xr:uid="{972B06A0-D8D7-4147-8896-A924E1061D89}"/>
    <cellStyle name="SAPBEXheaderItem 2 3 4" xfId="2434" xr:uid="{01B90C04-5AA4-4B90-9DB6-1A4A9C6A3CBD}"/>
    <cellStyle name="SAPBEXheaderItem 2 3 5" xfId="2346" xr:uid="{817D561F-F75D-4622-9DB0-0EB5A9A6FB0F}"/>
    <cellStyle name="SAPBEXheaderItem 2 4" xfId="966" xr:uid="{B2A940EC-5A86-468A-BD28-65945CB46629}"/>
    <cellStyle name="SAPBEXheaderItem 2 4 2" xfId="2209" xr:uid="{15AD69A4-BAE7-41AE-AEE4-635423B61EE6}"/>
    <cellStyle name="SAPBEXheaderItem 2 4 3" xfId="2972" xr:uid="{D608C26C-F120-464A-80A8-1FF4F4FA52EC}"/>
    <cellStyle name="SAPBEXheaderItem 2 5" xfId="1143" xr:uid="{53600A40-E987-4C14-AEFB-703B3FFCE867}"/>
    <cellStyle name="SAPBEXheaderItem 2 5 2" xfId="2420" xr:uid="{4DFEBB0E-0F8D-4D5A-947A-14D95E1703F8}"/>
    <cellStyle name="SAPBEXheaderItem 2 5 3" xfId="1861" xr:uid="{D3D972E0-1BAD-4981-9957-CE889109E9D6}"/>
    <cellStyle name="SAPBEXheaderItem 2 6" xfId="2353" xr:uid="{8C4CE355-EE27-42E8-8A9E-B3E91B97B371}"/>
    <cellStyle name="SAPBEXheaderItem 2 7" xfId="3119" xr:uid="{F5C4E171-932E-4946-8BE4-6DAFF02382A1}"/>
    <cellStyle name="SAPBEXheaderItem 3" xfId="487" xr:uid="{C574099B-A6C9-47B1-9463-2624C228DEED}"/>
    <cellStyle name="SAPBEXheaderItem 4" xfId="488" xr:uid="{5EC4E996-F403-4CF5-84B9-1D18FD09976E}"/>
    <cellStyle name="SAPBEXheaderItem 4 2" xfId="826" xr:uid="{AAC94C78-B4DE-43DD-B972-5A304BD39873}"/>
    <cellStyle name="SAPBEXheaderItem 4 2 2" xfId="1066" xr:uid="{D42342BB-5CF7-4B4F-A6FC-332EF7141A89}"/>
    <cellStyle name="SAPBEXheaderItem 4 2 2 2" xfId="1933" xr:uid="{32F44324-386B-4D21-BA16-62E449BE1B54}"/>
    <cellStyle name="SAPBEXheaderItem 4 2 2 3" xfId="2089" xr:uid="{D246DD4B-D5EF-4A22-B4C3-EC2B61F3CD21}"/>
    <cellStyle name="SAPBEXheaderItem 4 2 3" xfId="1464" xr:uid="{E430DC4E-B79A-44BE-AE39-E66BE73F2156}"/>
    <cellStyle name="SAPBEXheaderItem 4 2 3 2" xfId="1864" xr:uid="{75D8B31F-6358-4431-B0A0-F108ECDA245F}"/>
    <cellStyle name="SAPBEXheaderItem 4 2 3 3" xfId="2841" xr:uid="{5EBAD5BE-B5CD-410D-B10D-0ECECB406FA7}"/>
    <cellStyle name="SAPBEXheaderItem 4 2 4" xfId="1571" xr:uid="{86CF2529-9715-47BD-A552-B2ABD3E75AC0}"/>
    <cellStyle name="SAPBEXheaderItem 4 2 5" xfId="3266" xr:uid="{BA096122-1A38-4FD8-B10E-791FE7203175}"/>
    <cellStyle name="SAPBEXheaderItem 4 3" xfId="1131" xr:uid="{86FF2B26-4790-40D5-A76C-C6D0610C0EC9}"/>
    <cellStyle name="SAPBEXheaderItem 4 3 2" xfId="2115" xr:uid="{DE6901B2-782A-40C4-9963-A137CEA77B4C}"/>
    <cellStyle name="SAPBEXheaderItem 4 3 3" xfId="2964" xr:uid="{CAC0A1C0-80A5-4A6A-9559-6A8AE102F961}"/>
    <cellStyle name="SAPBEXheaderItem 4 4" xfId="1047" xr:uid="{60522834-F796-40EB-B837-A681BF065AE5}"/>
    <cellStyle name="SAPBEXheaderItem 4 4 2" xfId="2468" xr:uid="{73C427ED-7CDA-4376-BB9B-8D9D04D005D6}"/>
    <cellStyle name="SAPBEXheaderItem 4 4 3" xfId="2920" xr:uid="{BC7AAE33-0695-40E7-A77B-2F57E40FE27F}"/>
    <cellStyle name="SAPBEXheaderItem 4 5" xfId="2139" xr:uid="{F8F31539-3976-47A5-99AA-16A9A429F68E}"/>
    <cellStyle name="SAPBEXheaderItem 4 6" xfId="2813" xr:uid="{0A6CCD05-7EC0-4769-B8BB-E996FF33062B}"/>
    <cellStyle name="SAPBEXheaderItem 5" xfId="827" xr:uid="{886BBBD2-CB4A-498E-A7BD-E427F803E962}"/>
    <cellStyle name="SAPBEXheaderItem 5 2" xfId="900" xr:uid="{D0400B57-1702-4D07-9144-E8E517598BDF}"/>
    <cellStyle name="SAPBEXheaderItem 5 2 2" xfId="2286" xr:uid="{8AB4A427-62AC-4945-A057-F32BDBA424C2}"/>
    <cellStyle name="SAPBEXheaderItem 5 2 3" xfId="2476" xr:uid="{2C280FAB-D851-4E2A-A132-272D9A8F098F}"/>
    <cellStyle name="SAPBEXheaderItem 5 3" xfId="1465" xr:uid="{51D1DAB0-8D21-4F43-B23B-15A5A9F2EAFB}"/>
    <cellStyle name="SAPBEXheaderItem 5 3 2" xfId="2157" xr:uid="{496A0B20-DA69-4875-8F87-16A3805F0653}"/>
    <cellStyle name="SAPBEXheaderItem 5 3 3" xfId="2716" xr:uid="{ACD28BDD-1EFF-47C2-8DD1-94D20784C387}"/>
    <cellStyle name="SAPBEXheaderItem 5 4" xfId="2511" xr:uid="{A1AAF66B-DA8D-430A-AAF5-CF290F9C9FE1}"/>
    <cellStyle name="SAPBEXheaderItem 5 5" xfId="2362" xr:uid="{223FE084-4540-484F-9C11-6480C71BBAA8}"/>
    <cellStyle name="SAPBEXheaderItem 6" xfId="1023" xr:uid="{C009132A-1D7F-42FD-9044-EE5FBFB64621}"/>
    <cellStyle name="SAPBEXheaderItem 6 2" xfId="2016" xr:uid="{23C4B680-23EE-4297-B25F-FB33DDEDEF9E}"/>
    <cellStyle name="SAPBEXheaderItem 6 3" xfId="1537" xr:uid="{F47F53DC-5365-4714-A5B2-8B66DB3D4BC8}"/>
    <cellStyle name="SAPBEXheaderItem 7" xfId="1277" xr:uid="{1A2223EA-3F79-49A5-9B80-5773A06DCE27}"/>
    <cellStyle name="SAPBEXheaderItem 7 2" xfId="2268" xr:uid="{8DE7AA04-B8EB-4600-932B-2B61FB7FB206}"/>
    <cellStyle name="SAPBEXheaderItem 7 3" xfId="2138" xr:uid="{FA1EAF8F-20CC-42EA-8240-76A6AB026AEA}"/>
    <cellStyle name="SAPBEXheaderItem 8" xfId="1703" xr:uid="{A89B7AE2-289C-403C-B531-10C69EB5C964}"/>
    <cellStyle name="SAPBEXheaderItem 9" xfId="3127" xr:uid="{C682315D-7FF5-41DF-BF0D-089F6B866379}"/>
    <cellStyle name="SAPBEXheaderItem_Actuals by Storm IO" xfId="489" xr:uid="{0A4FB020-B37A-42E6-8BE8-436E74BC3227}"/>
    <cellStyle name="SAPBEXheaderText" xfId="490" xr:uid="{76D5180A-3DC7-4C5A-8BAF-0A8B99189713}"/>
    <cellStyle name="SAPBEXheaderText 10" xfId="2804" xr:uid="{A4C04655-F590-4C48-891E-C9CCDC78AADA}"/>
    <cellStyle name="SAPBEXheaderText 2" xfId="491" xr:uid="{31381691-FF5C-4262-822D-5ACB4936FE87}"/>
    <cellStyle name="SAPBEXheaderText 2 2" xfId="492" xr:uid="{D56096C6-1E19-4031-85A3-BB0C5A29567B}"/>
    <cellStyle name="SAPBEXheaderText 2 3" xfId="828" xr:uid="{2BA35E8B-BDF9-4452-9DBC-8904CA6D4D08}"/>
    <cellStyle name="SAPBEXheaderText 2 3 2" xfId="1223" xr:uid="{6F872BE8-CB1B-46F9-B60E-902A6C447BB8}"/>
    <cellStyle name="SAPBEXheaderText 2 3 2 2" xfId="2039" xr:uid="{88451A3F-EFEE-46BE-BF9B-C11D378D3439}"/>
    <cellStyle name="SAPBEXheaderText 2 3 2 3" xfId="3308" xr:uid="{6AA8753D-0CFB-4E21-B4BC-414308CCB11E}"/>
    <cellStyle name="SAPBEXheaderText 2 3 3" xfId="1466" xr:uid="{519985C4-146A-4C17-BD36-628EC62D12B0}"/>
    <cellStyle name="SAPBEXheaderText 2 3 3 2" xfId="1798" xr:uid="{58B0D790-803A-430D-B1B3-1A208A0A022C}"/>
    <cellStyle name="SAPBEXheaderText 2 3 3 3" xfId="3035" xr:uid="{AA09DD0C-E98D-4610-A84C-3EB8BD9D392F}"/>
    <cellStyle name="SAPBEXheaderText 2 3 4" xfId="1568" xr:uid="{1886F904-D4E1-40BA-B265-8FF6A80DD20A}"/>
    <cellStyle name="SAPBEXheaderText 2 3 5" xfId="3269" xr:uid="{23C3E0F2-D3C2-44C2-BA9D-CAC18D009D74}"/>
    <cellStyle name="SAPBEXheaderText 2 4" xfId="1108" xr:uid="{3EF65E9C-E283-4D09-84FB-31C2AF48AB6D}"/>
    <cellStyle name="SAPBEXheaderText 2 4 2" xfId="1529" xr:uid="{2368036E-E303-4B51-A8CC-3E423E1F205F}"/>
    <cellStyle name="SAPBEXheaderText 2 4 3" xfId="3300" xr:uid="{08897ACE-FA33-47D9-A186-F3FB28164C67}"/>
    <cellStyle name="SAPBEXheaderText 2 5" xfId="884" xr:uid="{DCABBC32-4B8B-4D9A-87E3-B9B9EEC687DB}"/>
    <cellStyle name="SAPBEXheaderText 2 5 2" xfId="2477" xr:uid="{59293D50-A71A-476F-9309-C5AB18A97E24}"/>
    <cellStyle name="SAPBEXheaderText 2 5 3" xfId="2629" xr:uid="{35E76365-6EA1-4C58-B6C7-1C94FE774D0E}"/>
    <cellStyle name="SAPBEXheaderText 2 6" xfId="1536" xr:uid="{BA06F26F-D3CE-41EF-8C43-45A11C8F4F12}"/>
    <cellStyle name="SAPBEXheaderText 2 7" xfId="3292" xr:uid="{ECA93803-734C-4E18-AE07-D146BAEB09A1}"/>
    <cellStyle name="SAPBEXheaderText 3" xfId="493" xr:uid="{AFBE563D-4DA7-451F-945C-D570A55AF642}"/>
    <cellStyle name="SAPBEXheaderText 4" xfId="494" xr:uid="{E554124E-0C3D-4326-9E35-C7CB86361512}"/>
    <cellStyle name="SAPBEXheaderText 4 2" xfId="829" xr:uid="{BAE52BE6-088C-4DD1-91CA-D86ECBEF1D30}"/>
    <cellStyle name="SAPBEXheaderText 4 2 2" xfId="899" xr:uid="{52DFCD8D-952A-4633-92DE-920D98772F47}"/>
    <cellStyle name="SAPBEXheaderText 4 2 2 2" xfId="2241" xr:uid="{68DC7135-28AF-4479-BEB1-19ED6169763F}"/>
    <cellStyle name="SAPBEXheaderText 4 2 2 3" xfId="2789" xr:uid="{F254638C-6E7F-4EE4-81AF-C041DDFDE530}"/>
    <cellStyle name="SAPBEXheaderText 4 2 3" xfId="1467" xr:uid="{B6AFE45B-389A-48D9-8BC3-2B8B4BB4A446}"/>
    <cellStyle name="SAPBEXheaderText 4 2 3 2" xfId="1614" xr:uid="{810F76E5-7531-4B4D-9ED9-766959D7230F}"/>
    <cellStyle name="SAPBEXheaderText 4 2 3 3" xfId="3224" xr:uid="{69A1C62F-9AA8-4493-A899-BBA1E3BA3F36}"/>
    <cellStyle name="SAPBEXheaderText 4 2 4" xfId="1746" xr:uid="{F4BE8553-46F7-4200-A150-340CE634E203}"/>
    <cellStyle name="SAPBEXheaderText 4 2 5" xfId="3083" xr:uid="{B3DBA837-8ECC-4F7F-B1A6-DDDEDF0478F1}"/>
    <cellStyle name="SAPBEXheaderText 4 3" xfId="1175" xr:uid="{49CE5E02-11D9-4745-B5BE-B77145C16B41}"/>
    <cellStyle name="SAPBEXheaderText 4 3 2" xfId="2165" xr:uid="{0124A78E-F37A-481B-8808-267093DE4FE8}"/>
    <cellStyle name="SAPBEXheaderText 4 3 3" xfId="1821" xr:uid="{21C92B1A-6B0C-4AA8-8E87-67721C5D92A3}"/>
    <cellStyle name="SAPBEXheaderText 4 4" xfId="1060" xr:uid="{091864A6-F4CB-4ADC-BFFB-F4609B46DC90}"/>
    <cellStyle name="SAPBEXheaderText 4 4 2" xfId="2107" xr:uid="{A05FD752-37F7-414F-9D81-BF3586EBC1C2}"/>
    <cellStyle name="SAPBEXheaderText 4 4 3" xfId="2983" xr:uid="{52B90510-FF1D-4C28-94E6-8C4188473AFB}"/>
    <cellStyle name="SAPBEXheaderText 4 5" xfId="2266" xr:uid="{D8D04601-FB71-47CE-BB5E-07701A95AD07}"/>
    <cellStyle name="SAPBEXheaderText 4 6" xfId="2663" xr:uid="{492F07A1-B085-4F7F-8332-7CB3E53C0C51}"/>
    <cellStyle name="SAPBEXheaderText 5" xfId="643" xr:uid="{FC1D17A4-5E10-4DC5-B386-D4DD6E624BB5}"/>
    <cellStyle name="SAPBEXheaderText 6" xfId="830" xr:uid="{03325CAB-3824-4926-A52A-AB1B979A2EB6}"/>
    <cellStyle name="SAPBEXheaderText 6 2" xfId="1065" xr:uid="{D6F4B00E-89E9-48BE-A2DE-F4F577EA2FFC}"/>
    <cellStyle name="SAPBEXheaderText 6 2 2" xfId="1815" xr:uid="{DC21CE1E-C91B-4925-AF88-58ED1D45CEDD}"/>
    <cellStyle name="SAPBEXheaderText 6 2 3" xfId="2993" xr:uid="{DF8AA2A6-8737-4896-A0CB-1D01384CA581}"/>
    <cellStyle name="SAPBEXheaderText 6 3" xfId="1468" xr:uid="{DF276D37-A0FF-4821-BE1A-5095B883B40E}"/>
    <cellStyle name="SAPBEXheaderText 6 3 2" xfId="1736" xr:uid="{3B34E0F1-F6A3-4A71-9DBF-FCD2F26B9F46}"/>
    <cellStyle name="SAPBEXheaderText 6 3 3" xfId="3093" xr:uid="{0D805510-43C3-4BE6-8B0E-7D4CB6B165B3}"/>
    <cellStyle name="SAPBEXheaderText 6 4" xfId="1881" xr:uid="{5C3672EC-F03D-4064-95B3-003F20071BDB}"/>
    <cellStyle name="SAPBEXheaderText 6 5" xfId="2774" xr:uid="{10F283D2-100A-445C-9C96-1003AB87666C}"/>
    <cellStyle name="SAPBEXheaderText 7" xfId="1211" xr:uid="{F184134D-3BF4-4C12-819A-DE64789E67B8}"/>
    <cellStyle name="SAPBEXheaderText 7 2" xfId="2164" xr:uid="{FBCC598E-FE85-40B4-BB45-C36C49041A97}"/>
    <cellStyle name="SAPBEXheaderText 7 3" xfId="2409" xr:uid="{1C48BCB8-7D10-4ED1-B4C3-340F292AE3BD}"/>
    <cellStyle name="SAPBEXheaderText 8" xfId="938" xr:uid="{4422A698-BC99-4633-ACE2-6270E84EC9DD}"/>
    <cellStyle name="SAPBEXheaderText 8 2" xfId="1810" xr:uid="{72136621-F9DF-464F-ACBB-905B24328DB2}"/>
    <cellStyle name="SAPBEXheaderText 8 3" xfId="3014" xr:uid="{F7687D5D-3B14-4128-A3B8-30FF352ABECE}"/>
    <cellStyle name="SAPBEXheaderText 9" xfId="2464" xr:uid="{5908FACA-55A3-4FB3-ABC1-C2D3D59C51AD}"/>
    <cellStyle name="SAPBEXheaderText_Actuals by Storm IO" xfId="495" xr:uid="{F1DB135C-B553-48CD-9CFA-AF2C73562649}"/>
    <cellStyle name="SAPBEXHLevel0" xfId="496" xr:uid="{C0D5D35F-F1A8-449F-89A8-6F43CE668E9A}"/>
    <cellStyle name="SAPBEXHLevel0 10" xfId="662" xr:uid="{CECE8A2E-373D-4DCB-B562-732D8443E600}"/>
    <cellStyle name="SAPBEXHLevel0 10 2" xfId="971" xr:uid="{E2870E91-CA78-4788-B7E5-16D167DE84A0}"/>
    <cellStyle name="SAPBEXHLevel0 10 2 2" xfId="2170" xr:uid="{6CF83352-9D16-4AAC-9075-5CAA07B6E0E9}"/>
    <cellStyle name="SAPBEXHLevel0 10 2 3" xfId="2545" xr:uid="{71AB5BCC-8FCD-471C-BCC8-BFCAD5BF6824}"/>
    <cellStyle name="SAPBEXHLevel0 10 3" xfId="1401" xr:uid="{907077B8-AB21-449A-B8F4-02870AFE1DDC}"/>
    <cellStyle name="SAPBEXHLevel0 10 3 2" xfId="1907" xr:uid="{2C5E070F-1C13-425B-B255-B827407FD743}"/>
    <cellStyle name="SAPBEXHLevel0 10 3 3" xfId="2701" xr:uid="{7D725314-020C-4541-A7DA-C967B39A6DA6}"/>
    <cellStyle name="SAPBEXHLevel0 10 4" xfId="2287" xr:uid="{A13D964C-16D2-4C1A-BCAE-E697C0117141}"/>
    <cellStyle name="SAPBEXHLevel0 10 5" xfId="1539" xr:uid="{1E2FA6CE-3600-48BD-841E-FC4F260AB8E8}"/>
    <cellStyle name="SAPBEXHLevel0 11" xfId="831" xr:uid="{1C09415A-B927-4591-A056-6F961FE757EB}"/>
    <cellStyle name="SAPBEXHLevel0 11 2" xfId="1189" xr:uid="{0778D6F7-2796-4EA2-9DD6-53EDE9A4ABA8}"/>
    <cellStyle name="SAPBEXHLevel0 11 2 2" xfId="1526" xr:uid="{338D6B77-8B56-4A4B-99E4-083C375230F2}"/>
    <cellStyle name="SAPBEXHLevel0 11 2 3" xfId="3305" xr:uid="{3488DC0A-FE26-4A93-BFA4-E826497049DE}"/>
    <cellStyle name="SAPBEXHLevel0 11 3" xfId="1469" xr:uid="{93554751-960B-46D0-906A-2EAC6F41E799}"/>
    <cellStyle name="SAPBEXHLevel0 11 3 2" xfId="2326" xr:uid="{3D33021F-9C66-48F4-B39C-B7E3D75CB2A5}"/>
    <cellStyle name="SAPBEXHLevel0 11 3 3" xfId="2717" xr:uid="{C461E274-C784-4EA7-B8D3-D87AAB3FFDDA}"/>
    <cellStyle name="SAPBEXHLevel0 11 4" xfId="1685" xr:uid="{2E64AC0A-F855-41C0-BB2C-41EFC22A9BA0}"/>
    <cellStyle name="SAPBEXHLevel0 11 5" xfId="3147" xr:uid="{7A29888F-2B4C-49A6-ACD6-8CCA5AF1C9E4}"/>
    <cellStyle name="SAPBEXHLevel0 12" xfId="1005" xr:uid="{706F7535-4621-43D1-A7FB-F8A4DCB6A4E2}"/>
    <cellStyle name="SAPBEXHLevel0 12 2" xfId="1981" xr:uid="{D87F52F0-B6EF-4A11-9C6A-1493EA67BFF4}"/>
    <cellStyle name="SAPBEXHLevel0 12 3" xfId="2435" xr:uid="{2D65A7B8-12A4-459B-886F-C06D3C316642}"/>
    <cellStyle name="SAPBEXHLevel0 13" xfId="939" xr:uid="{4259AC24-9499-4100-B0EB-F7846F007AD4}"/>
    <cellStyle name="SAPBEXHLevel0 13 2" xfId="2439" xr:uid="{2FE3D2B5-4B07-4905-948B-DFAB892C3B96}"/>
    <cellStyle name="SAPBEXHLevel0 13 3" xfId="2771" xr:uid="{53BB7321-FFD6-4DD7-94D4-1A59B4AC1E9B}"/>
    <cellStyle name="SAPBEXHLevel0 14" xfId="2168" xr:uid="{637985A8-85B2-4F9A-8C9C-EA78B9048709}"/>
    <cellStyle name="SAPBEXHLevel0 15" xfId="2553" xr:uid="{DE7AD65D-DB65-4AF0-84FE-36939ABA2D25}"/>
    <cellStyle name="SAPBEXHLevel0 2" xfId="497" xr:uid="{9258D541-960D-4E9E-9F4D-7EB6867C0BF7}"/>
    <cellStyle name="SAPBEXHLevel0 2 2" xfId="832" xr:uid="{6A3693D1-AEF7-461F-9069-FD2809BEF8E9}"/>
    <cellStyle name="SAPBEXHLevel0 2 2 2" xfId="1096" xr:uid="{3C0E8090-99A0-4AEF-A563-E3250EF165AC}"/>
    <cellStyle name="SAPBEXHLevel0 2 2 2 2" xfId="1609" xr:uid="{098BFAA5-DC56-4B6A-9AE7-510E67F92D01}"/>
    <cellStyle name="SAPBEXHLevel0 2 2 2 3" xfId="3230" xr:uid="{53A6BD53-CC94-46A1-8A31-76ABACD16E73}"/>
    <cellStyle name="SAPBEXHLevel0 2 2 3" xfId="1470" xr:uid="{4E7C49BE-BAC2-44DB-8B47-19E666DFB857}"/>
    <cellStyle name="SAPBEXHLevel0 2 2 3 2" xfId="2608" xr:uid="{0F7F0880-5657-49C6-A1CD-76CBCDF018AA}"/>
    <cellStyle name="SAPBEXHLevel0 2 2 3 3" xfId="2876" xr:uid="{D13D09CD-868A-4794-9031-BF6DE20C4922}"/>
    <cellStyle name="SAPBEXHLevel0 2 2 4" xfId="2665" xr:uid="{0DD9865B-CC66-428E-8A8E-A48118F7C4D1}"/>
    <cellStyle name="SAPBEXHLevel0 2 2 5" xfId="2473" xr:uid="{A81B621C-ED02-4634-830C-7FDA287E9C45}"/>
    <cellStyle name="SAPBEXHLevel0 2 3" xfId="1173" xr:uid="{F552C33F-D561-4B88-BDDB-749EA854BF5F}"/>
    <cellStyle name="SAPBEXHLevel0 2 3 2" xfId="2067" xr:uid="{4E1E401C-5966-4024-A954-D4012A67BEA5}"/>
    <cellStyle name="SAPBEXHLevel0 2 3 3" xfId="3027" xr:uid="{6302D6A2-011E-455E-9DD5-E9D97CCE7A59}"/>
    <cellStyle name="SAPBEXHLevel0 2 4" xfId="1199" xr:uid="{24B6B2B9-78A3-4332-9EBE-E16AF8014D5C}"/>
    <cellStyle name="SAPBEXHLevel0 2 4 2" xfId="2641" xr:uid="{56F2DB41-0114-42C0-9CCA-0B22A3241526}"/>
    <cellStyle name="SAPBEXHLevel0 2 4 3" xfId="2017" xr:uid="{F81354F7-DADB-4A13-A297-64DDA1877423}"/>
    <cellStyle name="SAPBEXHLevel0 2 5" xfId="2519" xr:uid="{C8F9D656-0898-4500-8173-147F00F98FFE}"/>
    <cellStyle name="SAPBEXHLevel0 2 6" xfId="1739" xr:uid="{E0805D5C-983B-41BA-90E5-87CC38F56F30}"/>
    <cellStyle name="SAPBEXHLevel0 3" xfId="498" xr:uid="{84442553-797D-4946-AF73-B20BCE10BEC0}"/>
    <cellStyle name="SAPBEXHLevel0 3 2" xfId="1167" xr:uid="{92B530E7-7294-4A9A-A4D4-E16E6926EC80}"/>
    <cellStyle name="SAPBEXHLevel0 3 2 2" xfId="2215" xr:uid="{7DE4C3D8-0C18-4049-9399-6AE3FDA0AEB0}"/>
    <cellStyle name="SAPBEXHLevel0 3 2 3" xfId="2855" xr:uid="{347D06DA-9AF1-4C72-9C08-6C04F4B1E52D}"/>
    <cellStyle name="SAPBEXHLevel0 3 3" xfId="915" xr:uid="{4B848357-4672-49B6-875D-B3C16F02FEAD}"/>
    <cellStyle name="SAPBEXHLevel0 3 3 2" xfId="2334" xr:uid="{0519325B-B5AD-4C2E-AE18-5B91898732A0}"/>
    <cellStyle name="SAPBEXHLevel0 3 3 3" xfId="2891" xr:uid="{7FE675B8-92F7-4C15-A751-F42A077510A5}"/>
    <cellStyle name="SAPBEXHLevel0 3 4" xfId="2514" xr:uid="{703A13B5-D6FD-49DF-9B97-C46040922149}"/>
    <cellStyle name="SAPBEXHLevel0 3 5" xfId="2621" xr:uid="{9CC5F94F-AE67-4E62-9186-3DC428B791F8}"/>
    <cellStyle name="SAPBEXHLevel0 4" xfId="499" xr:uid="{16617860-111A-4AD5-921B-C20398552239}"/>
    <cellStyle name="SAPBEXHLevel0 4 2" xfId="500" xr:uid="{08AC196E-F781-495B-974E-1F3C487BAC50}"/>
    <cellStyle name="SAPBEXHLevel0 4 2 2" xfId="1022" xr:uid="{25F6C8FC-87A9-46F2-B05F-DDE893F1E16A}"/>
    <cellStyle name="SAPBEXHLevel0 4 2 2 2" xfId="1747" xr:uid="{46526A63-0C63-4A12-A9FB-24AAB9336252}"/>
    <cellStyle name="SAPBEXHLevel0 4 2 2 3" xfId="3082" xr:uid="{CDA309D8-81C5-4E48-855E-0C0700CDA485}"/>
    <cellStyle name="SAPBEXHLevel0 4 2 3" xfId="1221" xr:uid="{A3D69B5E-01F1-4BFF-B262-D1A42F953A5F}"/>
    <cellStyle name="SAPBEXHLevel0 4 2 3 2" xfId="2610" xr:uid="{F98B2B39-742C-46A9-892B-FAA098F3309F}"/>
    <cellStyle name="SAPBEXHLevel0 4 2 3 3" xfId="2859" xr:uid="{F21E8BA7-BFDE-49F6-943D-F29B4E3C7AE8}"/>
    <cellStyle name="SAPBEXHLevel0 4 2 4" xfId="1872" xr:uid="{0279DBD6-9321-4F44-AECF-C54193606EF8}"/>
    <cellStyle name="SAPBEXHLevel0 4 2 5" xfId="2809" xr:uid="{EA1968CC-BA34-4875-A043-E2F3A4D34026}"/>
    <cellStyle name="SAPBEXHLevel0 4 3" xfId="1004" xr:uid="{32EE1B06-A206-4DEA-AE66-0FE171390CCF}"/>
    <cellStyle name="SAPBEXHLevel0 4 3 2" xfId="2262" xr:uid="{E5888F50-4850-4636-9312-10532C82E5C0}"/>
    <cellStyle name="SAPBEXHLevel0 4 3 3" xfId="2418" xr:uid="{9A48AB78-96E9-4A33-97AB-B1642BA416EC}"/>
    <cellStyle name="SAPBEXHLevel0 4 4" xfId="1087" xr:uid="{737076FA-42B2-4330-B1A3-86E1E46AB5E9}"/>
    <cellStyle name="SAPBEXHLevel0 4 4 2" xfId="1530" xr:uid="{F5B74AB3-00CB-4A5E-AE65-2769B431BE29}"/>
    <cellStyle name="SAPBEXHLevel0 4 4 3" xfId="3299" xr:uid="{501E8FA9-A03B-4E35-9652-92B894E0AAF6}"/>
    <cellStyle name="SAPBEXHLevel0 4 5" xfId="2290" xr:uid="{6C3EF9DF-A5DB-410B-8727-79A5508CF3FA}"/>
    <cellStyle name="SAPBEXHLevel0 4 6" xfId="2520" xr:uid="{8FF9D240-F4B2-4623-B6A0-48CA1DCA01B7}"/>
    <cellStyle name="SAPBEXHLevel0 4_Actuals by Storm IO" xfId="501" xr:uid="{528C7988-E3D8-4515-9B0E-E63A7A67D70C}"/>
    <cellStyle name="SAPBEXHLevel0 5" xfId="502" xr:uid="{ADF5EB66-4265-4CD7-B5B8-08AE24E26651}"/>
    <cellStyle name="SAPBEXHLevel0 5 2" xfId="1130" xr:uid="{6DB83D7E-ABD7-4A18-84A0-4C33810641F5}"/>
    <cellStyle name="SAPBEXHLevel0 5 2 2" xfId="1527" xr:uid="{AAD1E4DA-583F-499D-916E-A1BD6FF23F9F}"/>
    <cellStyle name="SAPBEXHLevel0 5 2 3" xfId="3303" xr:uid="{62A131E8-83F0-4798-8702-D690795A9866}"/>
    <cellStyle name="SAPBEXHLevel0 5 3" xfId="909" xr:uid="{3AC64FAD-A104-4476-8C65-540B9195B466}"/>
    <cellStyle name="SAPBEXHLevel0 5 3 2" xfId="2542" xr:uid="{1B50920E-E6EC-43C5-921D-7C57153E9A19}"/>
    <cellStyle name="SAPBEXHLevel0 5 3 3" xfId="2668" xr:uid="{E7696B9F-B99C-4AFF-BE91-18F1E14B0518}"/>
    <cellStyle name="SAPBEXHLevel0 5 4" xfId="2012" xr:uid="{A24DF93C-D9E7-4FE0-BFA0-71DD97E171DA}"/>
    <cellStyle name="SAPBEXHLevel0 5 5" xfId="2590" xr:uid="{0A38F548-18F3-4DBD-8AAD-EF5F08A79A16}"/>
    <cellStyle name="SAPBEXHLevel0 6" xfId="503" xr:uid="{A81661D1-659D-41EC-BB05-1ED2A1E0DC26}"/>
    <cellStyle name="SAPBEXHLevel0 6 2" xfId="833" xr:uid="{B09DD5B6-658A-4D25-9BFD-FD578F70B79A}"/>
    <cellStyle name="SAPBEXHLevel0 6 2 2" xfId="1100" xr:uid="{B9DCEA07-FD03-455D-958C-63AC2BDE2F1E}"/>
    <cellStyle name="SAPBEXHLevel0 6 2 2 2" xfId="1782" xr:uid="{5BB335F1-A3BC-4665-9C16-F0FE7F2F69D9}"/>
    <cellStyle name="SAPBEXHLevel0 6 2 2 3" xfId="3053" xr:uid="{E90788B7-B85F-496E-9385-5DC340141986}"/>
    <cellStyle name="SAPBEXHLevel0 6 2 3" xfId="1471" xr:uid="{3AE3C2BE-B8A6-48C0-8AE1-2B8683DF8693}"/>
    <cellStyle name="SAPBEXHLevel0 6 2 3 2" xfId="1660" xr:uid="{AC737212-F821-40D4-A10F-C2BDA682880F}"/>
    <cellStyle name="SAPBEXHLevel0 6 2 3 3" xfId="3174" xr:uid="{2F956F84-7B44-4831-945B-28CB9D7F0E8B}"/>
    <cellStyle name="SAPBEXHLevel0 6 2 4" xfId="2322" xr:uid="{9C87B8B5-B86C-422C-BCF2-AEA74EAB3055}"/>
    <cellStyle name="SAPBEXHLevel0 6 2 5" xfId="2805" xr:uid="{7E62B614-D59F-4C1D-B681-898870FF71DF}"/>
    <cellStyle name="SAPBEXHLevel0 6 3" xfId="1157" xr:uid="{132C4666-2676-4E9B-A2EA-F351BC95802D}"/>
    <cellStyle name="SAPBEXHLevel0 6 3 2" xfId="1896" xr:uid="{BDAA1B96-7DB2-479E-8FEF-56C700F16F1D}"/>
    <cellStyle name="SAPBEXHLevel0 6 3 3" xfId="2738" xr:uid="{C1FB94E4-5599-4ECD-B203-F466A1E9C7C2}"/>
    <cellStyle name="SAPBEXHLevel0 6 4" xfId="952" xr:uid="{56C47B8E-46C1-45CE-ACA5-AB8E803082BD}"/>
    <cellStyle name="SAPBEXHLevel0 6 4 2" xfId="2319" xr:uid="{E51CC99E-D57F-4E5D-A4FF-B3AEADD8CEC1}"/>
    <cellStyle name="SAPBEXHLevel0 6 4 3" xfId="1874" xr:uid="{0A620FF9-0707-4EDF-A285-7F3D493F1E7A}"/>
    <cellStyle name="SAPBEXHLevel0 6 5" xfId="2175" xr:uid="{98EBC27A-FE1C-4EB5-933B-A3ED36A8889B}"/>
    <cellStyle name="SAPBEXHLevel0 6 6" xfId="2557" xr:uid="{82569499-4959-48B9-998C-CF29E628B13E}"/>
    <cellStyle name="SAPBEXHLevel0 7" xfId="644" xr:uid="{C94ABCF0-D39A-4DA3-BBBB-93712FDD6665}"/>
    <cellStyle name="SAPBEXHLevel0 7 2" xfId="988" xr:uid="{CBE5EFB1-4600-4B97-A6B5-5C8EAF393855}"/>
    <cellStyle name="SAPBEXHLevel0 7 2 2" xfId="2131" xr:uid="{BC0026A5-5B1A-44ED-9071-E0CC53D7A7B9}"/>
    <cellStyle name="SAPBEXHLevel0 7 2 3" xfId="2849" xr:uid="{DE0A13FF-69E3-491F-80A9-14B2301EC03D}"/>
    <cellStyle name="SAPBEXHLevel0 7 3" xfId="1383" xr:uid="{5E15A711-5CD3-401C-A378-F7DAED20AB4D}"/>
    <cellStyle name="SAPBEXHLevel0 7 3 2" xfId="2600" xr:uid="{09990147-1CD1-4119-BA51-9F7013EFD37C}"/>
    <cellStyle name="SAPBEXHLevel0 7 3 3" xfId="2957" xr:uid="{5A386557-BB44-4D50-AC9D-A58627A23C5D}"/>
    <cellStyle name="SAPBEXHLevel0 7 4" xfId="2120" xr:uid="{9F19C992-21BB-477F-83FF-2906D34E92FD}"/>
    <cellStyle name="SAPBEXHLevel0 7 5" xfId="2934" xr:uid="{A39F24C5-B4D5-402F-92DA-B5E6E2B823A5}"/>
    <cellStyle name="SAPBEXHLevel0 8" xfId="663" xr:uid="{E2AB3684-81A6-4118-9BB9-DAF970CA7BFB}"/>
    <cellStyle name="SAPBEXHLevel0 8 2" xfId="1263" xr:uid="{849F10B7-27AF-41D9-ACB8-57EE3F7C9427}"/>
    <cellStyle name="SAPBEXHLevel0 8 2 2" xfId="1763" xr:uid="{EEE551F9-6D50-4A16-910F-90F8758E6B6F}"/>
    <cellStyle name="SAPBEXHLevel0 8 2 3" xfId="3068" xr:uid="{81DBB812-6014-41A9-9F28-452C06819BA2}"/>
    <cellStyle name="SAPBEXHLevel0 8 3" xfId="1402" xr:uid="{B6E00036-5BA5-4711-A6DC-122EFABCAA25}"/>
    <cellStyle name="SAPBEXHLevel0 8 3 2" xfId="2061" xr:uid="{70CFDEE5-A4CD-4C40-A538-1E833DEE8F04}"/>
    <cellStyle name="SAPBEXHLevel0 8 3 3" xfId="3104" xr:uid="{BF28EF5E-6801-483B-818C-E7F0DDB46E8C}"/>
    <cellStyle name="SAPBEXHLevel0 8 4" xfId="2182" xr:uid="{9D72D11C-3CC8-4FC5-B8E7-233851E0FC00}"/>
    <cellStyle name="SAPBEXHLevel0 8 5" xfId="1941" xr:uid="{66D269B9-37E6-477E-B1EF-9CB7427C1D85}"/>
    <cellStyle name="SAPBEXHLevel0 9" xfId="634" xr:uid="{F359B5D6-2AB0-4A00-8CE6-F0C6A7B1449B}"/>
    <cellStyle name="SAPBEXHLevel0 9 2" xfId="1085" xr:uid="{D94DA4B6-6B8F-43EE-B9B5-CF09E10D47E4}"/>
    <cellStyle name="SAPBEXHLevel0 9 2 2" xfId="1679" xr:uid="{53CB0C89-2A5F-46CB-B547-36F4E30D9228}"/>
    <cellStyle name="SAPBEXHLevel0 9 2 3" xfId="3153" xr:uid="{C9FC9626-E626-4686-A40A-8B48F2E80567}"/>
    <cellStyle name="SAPBEXHLevel0 9 3" xfId="1375" xr:uid="{A2B7F02E-7191-4326-868E-508E44B8F228}"/>
    <cellStyle name="SAPBEXHLevel0 9 3 2" xfId="2160" xr:uid="{634E7B70-3E18-499C-B1E8-3769A2CB5B43}"/>
    <cellStyle name="SAPBEXHLevel0 9 3 3" xfId="2695" xr:uid="{77BA41D4-72E0-49C4-8327-A8A0A972115B}"/>
    <cellStyle name="SAPBEXHLevel0 9 4" xfId="2304" xr:uid="{1895B1DC-0190-4CE0-AEB2-B34F51D58DEE}"/>
    <cellStyle name="SAPBEXHLevel0 9 5" xfId="2735" xr:uid="{0C4BDC65-B049-4739-A908-5E1F5C2A38E9}"/>
    <cellStyle name="SAPBEXHLevel0_Actuals by Storm IO" xfId="504" xr:uid="{E9563AE3-5B72-49DB-83C2-60345ACDFD09}"/>
    <cellStyle name="SAPBEXHLevel0X" xfId="505" xr:uid="{A18C5A1F-359E-4BA8-A4F0-52248A619AEC}"/>
    <cellStyle name="SAPBEXHLevel0X 10" xfId="636" xr:uid="{B7D67704-8F31-488B-B929-62BE6E807085}"/>
    <cellStyle name="SAPBEXHLevel0X 10 2" xfId="989" xr:uid="{D5FC8A37-C2BF-4F18-8D28-9E2B4D852FBC}"/>
    <cellStyle name="SAPBEXHLevel0X 10 2 2" xfId="2339" xr:uid="{129BBB70-084C-456E-A397-505C0D244D21}"/>
    <cellStyle name="SAPBEXHLevel0X 10 2 3" xfId="2901" xr:uid="{5F622308-E443-4EBD-A229-B93F915517BF}"/>
    <cellStyle name="SAPBEXHLevel0X 10 3" xfId="1377" xr:uid="{2FC340B7-66C2-4CBF-91BE-C6CBB53DEA9A}"/>
    <cellStyle name="SAPBEXHLevel0X 10 3 2" xfId="2609" xr:uid="{C392DCF5-C4A5-40A0-8224-CEB54AD4E306}"/>
    <cellStyle name="SAPBEXHLevel0X 10 3 3" xfId="2868" xr:uid="{41DFD90F-3146-4D43-92A4-8721DB97D18B}"/>
    <cellStyle name="SAPBEXHLevel0X 10 4" xfId="1720" xr:uid="{49CF2EA9-985A-4B78-B61A-6452205EE47B}"/>
    <cellStyle name="SAPBEXHLevel0X 10 5" xfId="3108" xr:uid="{60963902-D933-494F-9250-8FE028C2471A}"/>
    <cellStyle name="SAPBEXHLevel0X 11" xfId="834" xr:uid="{1FB831F0-D5B9-4EF5-B32C-F67CF41092F2}"/>
    <cellStyle name="SAPBEXHLevel0X 11 2" xfId="1086" xr:uid="{4C9147E2-7EA8-4628-A52E-07E0D828809A}"/>
    <cellStyle name="SAPBEXHLevel0X 11 2 2" xfId="1552" xr:uid="{F08EB587-9CEE-40FB-9484-7ECFA68F9E30}"/>
    <cellStyle name="SAPBEXHLevel0X 11 2 3" xfId="3284" xr:uid="{9B97B131-3960-40B4-B7D0-8690914A07CA}"/>
    <cellStyle name="SAPBEXHLevel0X 11 3" xfId="1472" xr:uid="{95C7F2B3-0276-40A8-9548-18CB49DEA65C}"/>
    <cellStyle name="SAPBEXHLevel0X 11 3 2" xfId="2032" xr:uid="{5972F6D5-4477-4FCD-91F0-7572AE4809E0}"/>
    <cellStyle name="SAPBEXHLevel0X 11 3 3" xfId="3322" xr:uid="{07B765CA-E1BF-464E-971F-EC82917F3265}"/>
    <cellStyle name="SAPBEXHLevel0X 11 4" xfId="2387" xr:uid="{CA4E3426-CE0B-4B7E-A244-B6CD031A5BB5}"/>
    <cellStyle name="SAPBEXHLevel0X 11 5" xfId="2522" xr:uid="{8EADF403-8C88-4C25-89E4-050D5DA37951}"/>
    <cellStyle name="SAPBEXHLevel0X 12" xfId="1003" xr:uid="{B91F93B8-A106-4742-91DB-ACDD33145453}"/>
    <cellStyle name="SAPBEXHLevel0X 12 2" xfId="2122" xr:uid="{575F4552-23FE-4CE6-B0F4-92B05DAA0487}"/>
    <cellStyle name="SAPBEXHLevel0X 12 3" xfId="2917" xr:uid="{2A14DDE9-D110-4281-BFCC-3D27B0245FF7}"/>
    <cellStyle name="SAPBEXHLevel0X 13" xfId="941" xr:uid="{D02A9648-5E8B-4D59-BC1D-7A9D21936984}"/>
    <cellStyle name="SAPBEXHLevel0X 13 2" xfId="1541" xr:uid="{12B8629E-62A6-40B9-B0CD-159C73749E32}"/>
    <cellStyle name="SAPBEXHLevel0X 13 3" xfId="3291" xr:uid="{9DA66C65-7289-432D-8753-63B786DC8838}"/>
    <cellStyle name="SAPBEXHLevel0X 14" xfId="2196" xr:uid="{65E17C0F-0C29-4D84-919C-64EA9B1F0ED7}"/>
    <cellStyle name="SAPBEXHLevel0X 15" xfId="2670" xr:uid="{676415FD-48DE-4671-9B51-A56D39F0F390}"/>
    <cellStyle name="SAPBEXHLevel0X 2" xfId="506" xr:uid="{57BA7676-B369-43DB-8069-EAABBF66C77C}"/>
    <cellStyle name="SAPBEXHLevel0X 2 2" xfId="507" xr:uid="{7D5E7D7D-4A9F-4362-9F14-2C7E39F56657}"/>
    <cellStyle name="SAPBEXHLevel0X 2 2 2" xfId="836" xr:uid="{2816A7EE-B899-40A0-ACE8-87D59A1A5338}"/>
    <cellStyle name="SAPBEXHLevel0X 2 2 2 2" xfId="1013" xr:uid="{88209BBD-0B4F-4491-B017-B0C996C03EAD}"/>
    <cellStyle name="SAPBEXHLevel0X 2 2 2 2 2" xfId="1853" xr:uid="{11D73723-6135-4E4B-8F96-5B54D942EAD1}"/>
    <cellStyle name="SAPBEXHLevel0X 2 2 2 2 3" xfId="2883" xr:uid="{91C6A818-C8F6-48EA-AABB-F6AEF7F5B7BE}"/>
    <cellStyle name="SAPBEXHLevel0X 2 2 2 3" xfId="1474" xr:uid="{242CABBD-6003-4C37-B7F9-D0630C09AAD2}"/>
    <cellStyle name="SAPBEXHLevel0X 2 2 2 3 2" xfId="1547" xr:uid="{1FC456F7-0939-44A4-99DE-9C592553735E}"/>
    <cellStyle name="SAPBEXHLevel0X 2 2 2 3 3" xfId="3289" xr:uid="{DCF8E8C7-0F69-414E-8EAD-CF0C1F92C6E9}"/>
    <cellStyle name="SAPBEXHLevel0X 2 2 2 4" xfId="1756" xr:uid="{002AA429-C166-4F27-86F6-CFD2F4F62482}"/>
    <cellStyle name="SAPBEXHLevel0X 2 2 2 5" xfId="3074" xr:uid="{B7DBFD8E-C758-48BA-93E5-277A75A3E156}"/>
    <cellStyle name="SAPBEXHLevel0X 2 2 3" xfId="1128" xr:uid="{628C9345-D6E8-467A-8649-1574A3D44C7A}"/>
    <cellStyle name="SAPBEXHLevel0X 2 2 3 2" xfId="2611" xr:uid="{0800E374-4801-4817-B939-CE08B95CCC91}"/>
    <cellStyle name="SAPBEXHLevel0X 2 2 3 3" xfId="2854" xr:uid="{359D6BFC-9200-4444-BD77-E9F8264B56AA}"/>
    <cellStyle name="SAPBEXHLevel0X 2 2 4" xfId="1279" xr:uid="{0CC76AFA-58D2-4E68-81BC-8C5915343399}"/>
    <cellStyle name="SAPBEXHLevel0X 2 2 4 2" xfId="2228" xr:uid="{1F9CE662-D73D-4721-9047-A60BE3540271}"/>
    <cellStyle name="SAPBEXHLevel0X 2 2 4 3" xfId="2749" xr:uid="{FB7B53DB-889A-4646-886C-8C5E9AC78E8E}"/>
    <cellStyle name="SAPBEXHLevel0X 2 2 5" xfId="1924" xr:uid="{0AEE1A49-BFE8-4085-B468-A99E7EA3DCB0}"/>
    <cellStyle name="SAPBEXHLevel0X 2 2 6" xfId="1716" xr:uid="{029B1C91-38D4-4396-BDEA-EE6D443C271B}"/>
    <cellStyle name="SAPBEXHLevel0X 2 3" xfId="835" xr:uid="{A3A248CA-0FF6-4D4E-BE58-4B0E61A36A60}"/>
    <cellStyle name="SAPBEXHLevel0X 2 3 2" xfId="1026" xr:uid="{DFF30D02-47F5-4CCA-9975-F452473B150C}"/>
    <cellStyle name="SAPBEXHLevel0X 2 3 2 2" xfId="2009" xr:uid="{33B952D5-118E-4EA8-BC9B-86436BA1B44D}"/>
    <cellStyle name="SAPBEXHLevel0X 2 3 2 3" xfId="2659" xr:uid="{C14AD8D7-903D-4189-8D81-1E53978FB924}"/>
    <cellStyle name="SAPBEXHLevel0X 2 3 3" xfId="1473" xr:uid="{35B23CC0-E335-4277-BD8E-BB0CBDE3EA0C}"/>
    <cellStyle name="SAPBEXHLevel0X 2 3 3 2" xfId="2366" xr:uid="{545CF0C3-B896-4CBA-B89E-4B4EC756E8B9}"/>
    <cellStyle name="SAPBEXHLevel0X 2 3 3 3" xfId="2956" xr:uid="{DC0AEDCA-9A4E-4EBD-9DFB-6A67E729C49C}"/>
    <cellStyle name="SAPBEXHLevel0X 2 3 4" xfId="1706" xr:uid="{815C71F3-D7FA-459D-83A3-F9C02D17155B}"/>
    <cellStyle name="SAPBEXHLevel0X 2 3 5" xfId="3126" xr:uid="{684691C0-D8D4-47B7-BC34-6F9A16E7BE12}"/>
    <cellStyle name="SAPBEXHLevel0X 2 4" xfId="1129" xr:uid="{2EB8ACB5-E44D-4AC8-93DD-FA9854AA61A0}"/>
    <cellStyle name="SAPBEXHLevel0X 2 4 2" xfId="1675" xr:uid="{08B2284C-975B-4963-B943-24A26E3F4922}"/>
    <cellStyle name="SAPBEXHLevel0X 2 4 3" xfId="3157" xr:uid="{C91EE056-D30C-40EF-89FF-B091C0C84D01}"/>
    <cellStyle name="SAPBEXHLevel0X 2 5" xfId="1222" xr:uid="{326C9920-6924-44CF-AE65-480FF28F4DC7}"/>
    <cellStyle name="SAPBEXHLevel0X 2 5 2" xfId="1672" xr:uid="{225B91BB-426F-4B34-8F95-1D44C74911C1}"/>
    <cellStyle name="SAPBEXHLevel0X 2 5 3" xfId="3162" xr:uid="{CC173B35-7153-42AC-9ED4-1F6F66558474}"/>
    <cellStyle name="SAPBEXHLevel0X 2 6" xfId="2422" xr:uid="{6B3B2AEB-8510-4C74-B9DC-AED159715B38}"/>
    <cellStyle name="SAPBEXHLevel0X 2 7" xfId="2928" xr:uid="{D0B4D471-80A5-4630-8AE6-7A0C909C6D5B}"/>
    <cellStyle name="SAPBEXHLevel0X 2_Actuals by Storm IO" xfId="508" xr:uid="{3D5FD5CE-4F2C-41B6-8D73-A0A7AFDEB8D6}"/>
    <cellStyle name="SAPBEXHLevel0X 3" xfId="509" xr:uid="{52B53B6E-425C-4E61-A105-CCA817867CA2}"/>
    <cellStyle name="SAPBEXHLevel0X 3 2" xfId="1002" xr:uid="{D57078A5-0DF5-4BC5-9375-892FCCAD2C65}"/>
    <cellStyle name="SAPBEXHLevel0X 3 2 2" xfId="2234" xr:uid="{044328F3-61F4-4A47-BA18-E83CD9D14B73}"/>
    <cellStyle name="SAPBEXHLevel0X 3 2 3" xfId="2939" xr:uid="{E2FE456A-F99D-4C31-9262-DA5822DA4890}"/>
    <cellStyle name="SAPBEXHLevel0X 3 3" xfId="1049" xr:uid="{2F8B45AD-B875-4F76-8F90-9D3C31C4048A}"/>
    <cellStyle name="SAPBEXHLevel0X 3 3 2" xfId="1770" xr:uid="{75BDDF24-4C66-4FC5-8CC6-34EBD653A736}"/>
    <cellStyle name="SAPBEXHLevel0X 3 3 3" xfId="3063" xr:uid="{A7EAF970-A79F-468D-BC5C-ECECD801A4E6}"/>
    <cellStyle name="SAPBEXHLevel0X 3 4" xfId="2632" xr:uid="{34898B34-638F-4814-A1E7-759240D9CC9D}"/>
    <cellStyle name="SAPBEXHLevel0X 3 5" xfId="2732" xr:uid="{FBEB1607-1E35-4CE4-8179-D7B251FD6616}"/>
    <cellStyle name="SAPBEXHLevel0X 4" xfId="510" xr:uid="{65946A6D-E0C4-46DD-B584-137D798B52C6}"/>
    <cellStyle name="SAPBEXHLevel0X 4 2" xfId="511" xr:uid="{09E37D25-AB01-4B15-AEC1-AB9F1E747860}"/>
    <cellStyle name="SAPBEXHLevel0X 4 2 2" xfId="1037" xr:uid="{8A7309BD-D6EC-4661-988A-D32B2388E534}"/>
    <cellStyle name="SAPBEXHLevel0X 4 2 2 2" xfId="2289" xr:uid="{CA29DF20-3EE8-4C5C-A437-677238304BC7}"/>
    <cellStyle name="SAPBEXHLevel0X 4 2 2 3" xfId="3116" xr:uid="{5C0E59CB-908C-4538-989D-7F1CC04887B1}"/>
    <cellStyle name="SAPBEXHLevel0X 4 2 3" xfId="1217" xr:uid="{EE604EA9-F7DD-4C7F-9FED-8BF56866DE0D}"/>
    <cellStyle name="SAPBEXHLevel0X 4 2 3 2" xfId="1671" xr:uid="{34C608A7-A3AE-4261-BBF2-4AF753BE932E}"/>
    <cellStyle name="SAPBEXHLevel0X 4 2 3 3" xfId="3163" xr:uid="{CCE7677B-6D08-4908-A264-94283856EEFD}"/>
    <cellStyle name="SAPBEXHLevel0X 4 2 4" xfId="2667" xr:uid="{E09C6D5D-94F8-4390-B67A-A5E68D1C711C}"/>
    <cellStyle name="SAPBEXHLevel0X 4 2 5" xfId="2573" xr:uid="{C4F649D5-FA11-42B9-85B6-ABC6064E5BD7}"/>
    <cellStyle name="SAPBEXHLevel0X 4 3" xfId="976" xr:uid="{8831620A-3BD5-4445-ACA9-70DD0E2CFFEB}"/>
    <cellStyle name="SAPBEXHLevel0X 4 3 2" xfId="1867" xr:uid="{3F7DD797-9447-4C37-8E31-CE0B7BFB5FF5}"/>
    <cellStyle name="SAPBEXHLevel0X 4 3 3" xfId="2826" xr:uid="{B8308336-1256-4BFC-9351-EA268973527C}"/>
    <cellStyle name="SAPBEXHLevel0X 4 4" xfId="977" xr:uid="{8709C71E-E756-4A2B-80B2-E571AAD2EC66}"/>
    <cellStyle name="SAPBEXHLevel0X 4 4 2" xfId="1605" xr:uid="{BAF4A99B-6B79-4B4D-ACBA-5CCC7ADE2651}"/>
    <cellStyle name="SAPBEXHLevel0X 4 4 3" xfId="3234" xr:uid="{50DCDA3C-BDFE-48AD-BE4B-5C27174C20A0}"/>
    <cellStyle name="SAPBEXHLevel0X 4 5" xfId="2236" xr:uid="{EB9CA9D5-606B-4B1C-9BEF-365BFFBF89F8}"/>
    <cellStyle name="SAPBEXHLevel0X 4 6" xfId="2915" xr:uid="{83A66C7D-37D7-409C-9191-B333F1549EE7}"/>
    <cellStyle name="SAPBEXHLevel0X 5" xfId="512" xr:uid="{F787A1C9-3635-418E-B654-25618CE9D19C}"/>
    <cellStyle name="SAPBEXHLevel0X 5 2" xfId="951" xr:uid="{4A90AD61-6852-4D4B-87C5-7346069BD585}"/>
    <cellStyle name="SAPBEXHLevel0X 5 2 2" xfId="2072" xr:uid="{6E2CA952-8AC6-4F4A-8670-47121F790876}"/>
    <cellStyle name="SAPBEXHLevel0X 5 2 3" xfId="3021" xr:uid="{AA5C0B6A-3651-4412-8F48-34C19E24AC30}"/>
    <cellStyle name="SAPBEXHLevel0X 5 3" xfId="942" xr:uid="{B55EAD7A-A513-41DA-9259-4580278BA068}"/>
    <cellStyle name="SAPBEXHLevel0X 5 3 2" xfId="2449" xr:uid="{2E9DB189-54CA-41F4-9A2A-0720A26EBDB6}"/>
    <cellStyle name="SAPBEXHLevel0X 5 3 3" xfId="1879" xr:uid="{FE87580E-FA3B-4D27-9294-C4CECC55BCB9}"/>
    <cellStyle name="SAPBEXHLevel0X 5 4" xfId="2623" xr:uid="{CF2C466F-67D2-46C2-8BDB-21368667086F}"/>
    <cellStyle name="SAPBEXHLevel0X 5 5" xfId="2782" xr:uid="{8EA39B7A-A2A3-41CB-A0C1-968802AE836C}"/>
    <cellStyle name="SAPBEXHLevel0X 6" xfId="645" xr:uid="{3EAD9179-9318-458E-A004-B93DF24C4B8F}"/>
    <cellStyle name="SAPBEXHLevel0X 6 2" xfId="1020" xr:uid="{AC8BB2AC-5413-4B0F-9B65-318E0BC3EFDB}"/>
    <cellStyle name="SAPBEXHLevel0X 6 2 2" xfId="2487" xr:uid="{89C3178B-BBBD-4485-BC00-1B75EDD6629E}"/>
    <cellStyle name="SAPBEXHLevel0X 6 2 3" xfId="2772" xr:uid="{E35EA790-D0C5-4387-B12B-71F7EFE0C35E}"/>
    <cellStyle name="SAPBEXHLevel0X 6 3" xfId="1384" xr:uid="{73CE3A7B-8267-44BA-98EE-DD375740C7C2}"/>
    <cellStyle name="SAPBEXHLevel0X 6 3 2" xfId="1627" xr:uid="{53E887EA-E6C6-47CC-9333-C5B97397EB7C}"/>
    <cellStyle name="SAPBEXHLevel0X 6 3 3" xfId="3209" xr:uid="{475B0CD1-1119-4811-BE31-10E4A5E935CC}"/>
    <cellStyle name="SAPBEXHLevel0X 6 4" xfId="1749" xr:uid="{3CDE6F19-41B0-455D-87C7-E134662F472F}"/>
    <cellStyle name="SAPBEXHLevel0X 6 5" xfId="3080" xr:uid="{0CE8C640-4985-43BD-A223-FC0FABEE9186}"/>
    <cellStyle name="SAPBEXHLevel0X 7" xfId="664" xr:uid="{27697443-835A-46F3-BD44-D3CDB5AF3FCC}"/>
    <cellStyle name="SAPBEXHLevel0X 7 2" xfId="1054" xr:uid="{D6F617DF-7EC8-4F50-A652-5A74C75A2B30}"/>
    <cellStyle name="SAPBEXHLevel0X 7 2 2" xfId="1555" xr:uid="{49B4B252-A14C-41CC-9A52-C4C16CD27714}"/>
    <cellStyle name="SAPBEXHLevel0X 7 2 3" xfId="3281" xr:uid="{D9530F63-842D-4561-B887-39873DD05FA4}"/>
    <cellStyle name="SAPBEXHLevel0X 7 3" xfId="1403" xr:uid="{C0745B70-3532-46A3-AD69-9CDF80D939E7}"/>
    <cellStyle name="SAPBEXHLevel0X 7 3 2" xfId="1624" xr:uid="{A9F0B420-9898-45C7-832A-FF3CA8542CDD}"/>
    <cellStyle name="SAPBEXHLevel0X 7 3 3" xfId="3212" xr:uid="{C090DA89-AF6A-4950-9B27-F7190E86E6F4}"/>
    <cellStyle name="SAPBEXHLevel0X 7 4" xfId="2174" xr:uid="{00BE2B11-4889-4A2C-862D-CA05CB575AF9}"/>
    <cellStyle name="SAPBEXHLevel0X 7 5" xfId="1542" xr:uid="{C6767A29-3400-4158-8698-E682450F55AB}"/>
    <cellStyle name="SAPBEXHLevel0X 8" xfId="635" xr:uid="{669A362D-7E6E-448D-A4DA-3BFFC36B747F}"/>
    <cellStyle name="SAPBEXHLevel0X 8 2" xfId="980" xr:uid="{69EF7040-E738-4C0B-87D0-CF8856DB7ED1}"/>
    <cellStyle name="SAPBEXHLevel0X 8 2 2" xfId="1582" xr:uid="{B2E601DD-33E1-40D0-9009-4D02613E9F30}"/>
    <cellStyle name="SAPBEXHLevel0X 8 2 3" xfId="3258" xr:uid="{4A17C887-A159-4605-8FE6-B99440837B81}"/>
    <cellStyle name="SAPBEXHLevel0X 8 3" xfId="1376" xr:uid="{E438A76C-5993-4AED-B350-89F272E9521B}"/>
    <cellStyle name="SAPBEXHLevel0X 8 3 2" xfId="2327" xr:uid="{CF49663E-51B6-45F7-8A0B-A86E257BC895}"/>
    <cellStyle name="SAPBEXHLevel0X 8 3 3" xfId="2696" xr:uid="{4F2C7D8C-8FFC-4BFE-B126-6AA2ABA4E4BC}"/>
    <cellStyle name="SAPBEXHLevel0X 8 4" xfId="2230" xr:uid="{9EC517FA-70CB-4274-AEB8-11D7B0A67776}"/>
    <cellStyle name="SAPBEXHLevel0X 8 5" xfId="2810" xr:uid="{83421307-973B-4F59-A1CF-CD8250CB50D8}"/>
    <cellStyle name="SAPBEXHLevel0X 9" xfId="665" xr:uid="{ACE789C9-3A85-468B-9E84-54115C6E2150}"/>
    <cellStyle name="SAPBEXHLevel0X 9 2" xfId="1177" xr:uid="{CA281A5F-0055-4081-95BB-B9D2B43F5CE5}"/>
    <cellStyle name="SAPBEXHLevel0X 9 2 2" xfId="1761" xr:uid="{B640AE81-51ED-4775-9990-FD33F81CAE18}"/>
    <cellStyle name="SAPBEXHLevel0X 9 2 3" xfId="3069" xr:uid="{5E2D08D7-6A62-4A26-BEC1-A46610BDDC9E}"/>
    <cellStyle name="SAPBEXHLevel0X 9 3" xfId="1404" xr:uid="{6F382379-0A42-4F7A-BF6F-278DAD3F6609}"/>
    <cellStyle name="SAPBEXHLevel0X 9 3 2" xfId="1906" xr:uid="{B66B21C2-9003-45AE-8FBE-5DD6710D2790}"/>
    <cellStyle name="SAPBEXHLevel0X 9 3 3" xfId="2702" xr:uid="{D9247EB8-0AB7-4483-BC4C-9B329F5EA58F}"/>
    <cellStyle name="SAPBEXHLevel0X 9 4" xfId="2589" xr:uid="{4F273745-1CA1-4F4B-A6D4-359B476736D7}"/>
    <cellStyle name="SAPBEXHLevel0X 9 5" xfId="2003" xr:uid="{0747168E-2AA4-4DC3-8B6B-54593DA79AAB}"/>
    <cellStyle name="SAPBEXHLevel0X_Actuals by Storm IO" xfId="513" xr:uid="{A30C4159-2CDD-426B-BD56-010D4DAFA93E}"/>
    <cellStyle name="SAPBEXHLevel1" xfId="514" xr:uid="{F23E0BD5-6715-419F-885C-1EB7A2319834}"/>
    <cellStyle name="SAPBEXHLevel1 10" xfId="1280" xr:uid="{1F81917C-BE39-4BDB-8CFB-A46788CC73BD}"/>
    <cellStyle name="SAPBEXHLevel1 10 2" xfId="1813" xr:uid="{87FB36D4-B6CD-4339-BF25-012E089BF56B}"/>
    <cellStyle name="SAPBEXHLevel1 10 3" xfId="3003" xr:uid="{29E5D570-9D74-410B-8A7B-F2242E2A128B}"/>
    <cellStyle name="SAPBEXHLevel1 11" xfId="2185" xr:uid="{F6423A8F-507D-496E-B493-69A80E9BD6B1}"/>
    <cellStyle name="SAPBEXHLevel1 12" xfId="2394" xr:uid="{53D5BE46-1A52-42CF-A43D-661CEAD7C620}"/>
    <cellStyle name="SAPBEXHLevel1 2" xfId="515" xr:uid="{B1CFAB76-E4FD-4966-A38C-E7E0250AFFC6}"/>
    <cellStyle name="SAPBEXHLevel1 2 2" xfId="837" xr:uid="{5A3071C0-E7D6-4A21-B655-84E07E17E2F0}"/>
    <cellStyle name="SAPBEXHLevel1 2 2 2" xfId="1188" xr:uid="{D4E89515-58D8-43EE-80FA-973BAD38637B}"/>
    <cellStyle name="SAPBEXHLevel1 2 2 2 2" xfId="1673" xr:uid="{38340175-BB6A-4938-AD22-1C20B0607F39}"/>
    <cellStyle name="SAPBEXHLevel1 2 2 2 3" xfId="3159" xr:uid="{564C0F90-D9E0-4856-9FF4-E0322305D349}"/>
    <cellStyle name="SAPBEXHLevel1 2 2 3" xfId="1475" xr:uid="{BFDA5CFF-7D34-4843-964C-EAF26BF5155C}"/>
    <cellStyle name="SAPBEXHLevel1 2 2 3 2" xfId="1615" xr:uid="{2FF27FC0-1FED-4313-ADD7-A8DB74A07A4E}"/>
    <cellStyle name="SAPBEXHLevel1 2 2 3 3" xfId="3223" xr:uid="{D40E51A8-B579-4C87-B817-8177AA2DCB43}"/>
    <cellStyle name="SAPBEXHLevel1 2 2 4" xfId="2565" xr:uid="{F681C799-574D-4721-9F1A-C71A67F523DF}"/>
    <cellStyle name="SAPBEXHLevel1 2 2 5" xfId="2447" xr:uid="{B80D3271-5790-41C5-BF8D-3A3C712971AE}"/>
    <cellStyle name="SAPBEXHLevel1 2 3" xfId="1248" xr:uid="{F5786D04-F7FB-49CF-966A-5D4F5D3D070C}"/>
    <cellStyle name="SAPBEXHLevel1 2 3 2" xfId="1594" xr:uid="{1EC6FE53-6D59-401D-99DD-726B027279C7}"/>
    <cellStyle name="SAPBEXHLevel1 2 3 3" xfId="3243" xr:uid="{CB3A0216-5E08-4681-A16F-3FE266FD8B60}"/>
    <cellStyle name="SAPBEXHLevel1 2 4" xfId="1144" xr:uid="{18FC8B14-9A8A-41C1-BE19-1D484300D671}"/>
    <cellStyle name="SAPBEXHLevel1 2 4 2" xfId="2195" xr:uid="{3CED6CD3-5943-46F3-8AAC-6D7105C8D6C7}"/>
    <cellStyle name="SAPBEXHLevel1 2 4 3" xfId="2963" xr:uid="{A1C92D0B-E173-468B-A4CA-655FA782B06A}"/>
    <cellStyle name="SAPBEXHLevel1 2 5" xfId="2214" xr:uid="{95A8D1A4-6613-47EC-AFD2-A2C6BFB54360}"/>
    <cellStyle name="SAPBEXHLevel1 2 6" xfId="2812" xr:uid="{181563DB-9835-4225-A199-235EABB0FB54}"/>
    <cellStyle name="SAPBEXHLevel1 3" xfId="516" xr:uid="{B135EF0D-89CB-4EA1-96DB-52AC50D641B7}"/>
    <cellStyle name="SAPBEXHLevel1 3 2" xfId="968" xr:uid="{6B2E117F-957D-4DDE-B9A6-27C6DA1A5DC7}"/>
    <cellStyle name="SAPBEXHLevel1 3 2 2" xfId="2221" xr:uid="{7DD84D2D-E41A-4FC4-8732-8A492FC8473E}"/>
    <cellStyle name="SAPBEXHLevel1 3 2 3" xfId="2406" xr:uid="{69637C1E-78CC-429E-95B5-6BC377E2F569}"/>
    <cellStyle name="SAPBEXHLevel1 3 3" xfId="1145" xr:uid="{0F166680-3C6D-4828-A958-46ED8D836C7D}"/>
    <cellStyle name="SAPBEXHLevel1 3 3 2" xfId="1655" xr:uid="{4A1B3BE1-D311-40D0-95B2-B6C2C2F4499E}"/>
    <cellStyle name="SAPBEXHLevel1 3 3 3" xfId="3179" xr:uid="{DC730E49-C0E3-4083-8290-10BC72DA20BB}"/>
    <cellStyle name="SAPBEXHLevel1 3 4" xfId="2452" xr:uid="{F040B1C3-2F13-4FBD-B8E4-8FF50AD75EB0}"/>
    <cellStyle name="SAPBEXHLevel1 3 5" xfId="2938" xr:uid="{E5857289-C9DE-42E5-AA4A-A4903BA829E7}"/>
    <cellStyle name="SAPBEXHLevel1 4" xfId="517" xr:uid="{525587E9-3623-4361-9EF2-F9A0266909F5}"/>
    <cellStyle name="SAPBEXHLevel1 4 2" xfId="518" xr:uid="{64D4B7E4-4117-4112-B67B-B09B6954B0FB}"/>
    <cellStyle name="SAPBEXHLevel1 4 2 2" xfId="1249" xr:uid="{27129AF0-DD6D-423C-96D5-6A8CAABBB69B}"/>
    <cellStyle name="SAPBEXHLevel1 4 2 2 2" xfId="1888" xr:uid="{16D9016B-2663-4149-8780-019DC0718F75}"/>
    <cellStyle name="SAPBEXHLevel1 4 2 2 3" xfId="2761" xr:uid="{DD76763A-6605-4373-A5D4-1AA6B6AE707C}"/>
    <cellStyle name="SAPBEXHLevel1 4 2 3" xfId="1281" xr:uid="{3DEF1207-AB69-49ED-967A-A0482C4C9476}"/>
    <cellStyle name="SAPBEXHLevel1 4 2 3 2" xfId="1593" xr:uid="{1BD11CCE-6899-45F3-AB7E-63452B0729D2}"/>
    <cellStyle name="SAPBEXHLevel1 4 2 3 3" xfId="3244" xr:uid="{E20D21DB-19C6-423F-957F-317554CAF7AB}"/>
    <cellStyle name="SAPBEXHLevel1 4 2 4" xfId="2043" xr:uid="{CEF66CFD-BE9B-4F1D-91C4-F90C869D1ABF}"/>
    <cellStyle name="SAPBEXHLevel1 4 2 5" xfId="3294" xr:uid="{4A143DC2-B7A4-4889-B052-E3146AA9BF03}"/>
    <cellStyle name="SAPBEXHLevel1 4 3" xfId="962" xr:uid="{53AF388D-455F-4567-B0E3-3AE5A3DEC021}"/>
    <cellStyle name="SAPBEXHLevel1 4 3 2" xfId="1878" xr:uid="{E5FFEA1C-0B5E-4A42-B625-3A687E08AABD}"/>
    <cellStyle name="SAPBEXHLevel1 4 3 3" xfId="2785" xr:uid="{EFA5173E-F19A-4955-930F-62BEECBEA130}"/>
    <cellStyle name="SAPBEXHLevel1 4 4" xfId="1160" xr:uid="{1AE4135B-BFA8-4331-B124-2D78A2C093F2}"/>
    <cellStyle name="SAPBEXHLevel1 4 4 2" xfId="2500" xr:uid="{B6D4324E-065D-49A1-97E8-05EC0D7CFCA2}"/>
    <cellStyle name="SAPBEXHLevel1 4 4 3" xfId="2763" xr:uid="{DC582143-AB3B-44EF-B7C5-51671D00A529}"/>
    <cellStyle name="SAPBEXHLevel1 4 5" xfId="1819" xr:uid="{C9E8FBFD-3494-43BF-9D98-67041CF2BFE3}"/>
    <cellStyle name="SAPBEXHLevel1 4 6" xfId="2970" xr:uid="{8EDBF598-751A-478F-A5BA-CB836D8BA6BA}"/>
    <cellStyle name="SAPBEXHLevel1 5" xfId="519" xr:uid="{14EAAA9B-B115-4AAF-BF98-602CC26871C6}"/>
    <cellStyle name="SAPBEXHLevel1 5 2" xfId="1126" xr:uid="{F74CC607-9A2F-4C3F-8817-474EF47F98F0}"/>
    <cellStyle name="SAPBEXHLevel1 5 2 2" xfId="2457" xr:uid="{ADE2C60D-C942-4E5E-9D20-7498AC6EA188}"/>
    <cellStyle name="SAPBEXHLevel1 5 2 3" xfId="2335" xr:uid="{0BD905CA-BB4C-4D86-8393-A2D823BEDF9D}"/>
    <cellStyle name="SAPBEXHLevel1 5 3" xfId="986" xr:uid="{028ACE3D-63B2-4AE8-A553-4F8D22F224EF}"/>
    <cellStyle name="SAPBEXHLevel1 5 3 2" xfId="2370" xr:uid="{94F1D285-4EC1-40FA-BB34-C10EA3CF59E5}"/>
    <cellStyle name="SAPBEXHLevel1 5 3 3" xfId="2187" xr:uid="{8F79FC27-BC26-4761-B753-802994873C83}"/>
    <cellStyle name="SAPBEXHLevel1 5 4" xfId="1974" xr:uid="{B64AC92B-32A5-47AC-84D8-8E7149C4D0A6}"/>
    <cellStyle name="SAPBEXHLevel1 5 5" xfId="2497" xr:uid="{5EFE6BAF-E3D8-4D2D-B441-1956CDD395DE}"/>
    <cellStyle name="SAPBEXHLevel1 6" xfId="520" xr:uid="{86C8BA4A-95EA-4001-B251-95411FCFE380}"/>
    <cellStyle name="SAPBEXHLevel1 6 2" xfId="838" xr:uid="{A577BC33-35BB-4264-B948-A78D62416D9F}"/>
    <cellStyle name="SAPBEXHLevel1 6 2 2" xfId="1172" xr:uid="{5D22710A-04CD-434A-8560-8083F15BC126}"/>
    <cellStyle name="SAPBEXHLevel1 6 2 2 2" xfId="2363" xr:uid="{35AEC28A-8D6D-4C8C-93B0-3A7C27B992EE}"/>
    <cellStyle name="SAPBEXHLevel1 6 2 2 3" xfId="2310" xr:uid="{7ABD2BD1-F55A-47AE-A510-D6BDD3641AEC}"/>
    <cellStyle name="SAPBEXHLevel1 6 2 3" xfId="1476" xr:uid="{4315937A-82E2-43FE-BB0E-D2CB8B595EB3}"/>
    <cellStyle name="SAPBEXHLevel1 6 2 3 2" xfId="2482" xr:uid="{A4CB6948-B517-4257-8702-DDF3DD0F9FA7}"/>
    <cellStyle name="SAPBEXHLevel1 6 2 3 3" xfId="2718" xr:uid="{FECB182D-A8DC-4846-8597-223B14A93F0F}"/>
    <cellStyle name="SAPBEXHLevel1 6 2 4" xfId="2232" xr:uid="{F7E1C71E-36D9-4FC7-B3CB-3724A403DEE8}"/>
    <cellStyle name="SAPBEXHLevel1 6 2 5" xfId="2926" xr:uid="{3C1B8CE1-525E-4951-B82F-0157FA14774F}"/>
    <cellStyle name="SAPBEXHLevel1 6 3" xfId="1125" xr:uid="{F67C47F5-6667-418A-812D-860DA5A8DB25}"/>
    <cellStyle name="SAPBEXHLevel1 6 3 2" xfId="1837" xr:uid="{6E133788-2CD3-4BB9-BBED-CB698F93B87A}"/>
    <cellStyle name="SAPBEXHLevel1 6 3 3" xfId="2943" xr:uid="{6FE425F0-2D56-4AAC-894E-D2A9DBE66D32}"/>
    <cellStyle name="SAPBEXHLevel1 6 4" xfId="1218" xr:uid="{FB6292D5-8E9A-44B6-8C74-FA55BAB83998}"/>
    <cellStyle name="SAPBEXHLevel1 6 4 2" xfId="1524" xr:uid="{7DE549F7-03A6-4187-9271-AB9B87A61B67}"/>
    <cellStyle name="SAPBEXHLevel1 6 4 3" xfId="3309" xr:uid="{D21E05C8-871C-4D21-8871-05A22EC646AF}"/>
    <cellStyle name="SAPBEXHLevel1 6 5" xfId="2513" xr:uid="{77018E2C-94D9-44ED-9978-A7C37CB037FF}"/>
    <cellStyle name="SAPBEXHLevel1 6 6" xfId="2524" xr:uid="{1099FEFC-5AC3-4C54-B926-E62906DD53F9}"/>
    <cellStyle name="SAPBEXHLevel1 7" xfId="646" xr:uid="{ED68B340-5687-4614-A0F0-29F049BD283C}"/>
    <cellStyle name="SAPBEXHLevel1 7 2" xfId="1158" xr:uid="{D04F1F52-A0E9-4E97-B2D5-69F24E09AF30}"/>
    <cellStyle name="SAPBEXHLevel1 7 2 2" xfId="1830" xr:uid="{23759056-8AED-482A-AD1C-65DA2BB4051A}"/>
    <cellStyle name="SAPBEXHLevel1 7 2 3" xfId="2951" xr:uid="{5EE8BB46-51E4-44B7-8B01-655859729A12}"/>
    <cellStyle name="SAPBEXHLevel1 7 3" xfId="1385" xr:uid="{450A005E-0FB2-47F3-884F-7250A440214B}"/>
    <cellStyle name="SAPBEXHLevel1 7 3 2" xfId="2637" xr:uid="{B69122BB-A52B-411A-B2D1-43FE255574F6}"/>
    <cellStyle name="SAPBEXHLevel1 7 3 3" xfId="2698" xr:uid="{4681659B-C671-4C23-B17B-031E9B4BEAC1}"/>
    <cellStyle name="SAPBEXHLevel1 7 4" xfId="2201" xr:uid="{62A9224E-4334-4FBD-8D0D-FB1825072F74}"/>
    <cellStyle name="SAPBEXHLevel1 7 5" xfId="2892" xr:uid="{B3430DCB-CE94-4AAB-9E0F-B55B53C5460F}"/>
    <cellStyle name="SAPBEXHLevel1 8" xfId="839" xr:uid="{0B6A385D-3A72-4D85-85C3-DEB0CB230580}"/>
    <cellStyle name="SAPBEXHLevel1 8 2" xfId="1109" xr:uid="{BEB7746A-F3CD-4314-AF61-1296EBA33AD6}"/>
    <cellStyle name="SAPBEXHLevel1 8 2 2" xfId="2403" xr:uid="{710C6B62-EAA6-4C85-8DE1-C34EA2E3349B}"/>
    <cellStyle name="SAPBEXHLevel1 8 2 3" xfId="2834" xr:uid="{78C3C8E1-E24A-4A94-9611-B8182704CC5A}"/>
    <cellStyle name="SAPBEXHLevel1 8 3" xfId="1477" xr:uid="{8A3E4699-7B95-41D1-8883-39211D31C8A9}"/>
    <cellStyle name="SAPBEXHLevel1 8 3 2" xfId="2634" xr:uid="{B7229E19-49EB-47C4-BFE0-F4BBFF6FB67C}"/>
    <cellStyle name="SAPBEXHLevel1 8 3 3" xfId="2719" xr:uid="{5F4A1F57-E6B4-476A-BC2B-965D68C6A87C}"/>
    <cellStyle name="SAPBEXHLevel1 8 4" xfId="1952" xr:uid="{D1516DC5-E14A-4A16-9747-EAE792387521}"/>
    <cellStyle name="SAPBEXHLevel1 8 5" xfId="1578" xr:uid="{1438613E-3936-4012-97C2-BF6F1E6EAA97}"/>
    <cellStyle name="SAPBEXHLevel1 9" xfId="1127" xr:uid="{11B0AA25-727E-4439-828A-C56DA4A0109B}"/>
    <cellStyle name="SAPBEXHLevel1 9 2" xfId="2312" xr:uid="{A2B0022A-6AC1-4978-A503-60EEF4AEFE28}"/>
    <cellStyle name="SAPBEXHLevel1 9 3" xfId="1882" xr:uid="{65C54F2C-0A31-46B8-BA6B-EDEBDE69E6A6}"/>
    <cellStyle name="SAPBEXHLevel1_Actuals by Storm IO" xfId="521" xr:uid="{C62C865A-92AF-4723-8535-336AB22F70CC}"/>
    <cellStyle name="SAPBEXHLevel1X" xfId="522" xr:uid="{21A71B08-1C1E-456C-B2A8-BA7193239997}"/>
    <cellStyle name="SAPBEXHLevel1X 10" xfId="639" xr:uid="{086173C9-7EEF-4B33-BE60-4A65FE6F2E15}"/>
    <cellStyle name="SAPBEXHLevel1X 10 2" xfId="1207" xr:uid="{79CBE8F9-84BE-48FC-8E0C-5B630E1DEE10}"/>
    <cellStyle name="SAPBEXHLevel1X 10 2 2" xfId="1525" xr:uid="{02196681-0E5A-4E5A-AC39-F7E9139C623B}"/>
    <cellStyle name="SAPBEXHLevel1X 10 2 3" xfId="3307" xr:uid="{EE3D3D12-9719-4557-B519-F53F5EEF7406}"/>
    <cellStyle name="SAPBEXHLevel1X 10 3" xfId="1380" xr:uid="{52F2EA1C-C773-4B4A-9A16-A04F6CEE310D}"/>
    <cellStyle name="SAPBEXHLevel1X 10 3 2" xfId="2065" xr:uid="{7E80E3B7-8542-447B-8773-2C6926DC9C73}"/>
    <cellStyle name="SAPBEXHLevel1X 10 3 3" xfId="3031" xr:uid="{745A8840-816E-47A6-91F5-68E295CF5CB0}"/>
    <cellStyle name="SAPBEXHLevel1X 10 4" xfId="2628" xr:uid="{C6AEC96C-3542-460E-A20B-23B7535C1A57}"/>
    <cellStyle name="SAPBEXHLevel1X 10 5" xfId="2759" xr:uid="{E27988DD-5CE2-40D2-967D-6E4109E87ADF}"/>
    <cellStyle name="SAPBEXHLevel1X 11" xfId="840" xr:uid="{74AB59A5-E146-4A90-A5CD-62A908D03224}"/>
    <cellStyle name="SAPBEXHLevel1X 11 2" xfId="1090" xr:uid="{79838F7D-CDCA-404C-B2B9-C39C705DF2C3}"/>
    <cellStyle name="SAPBEXHLevel1X 11 2 2" xfId="2119" xr:uid="{26A8F92C-74B0-4E03-9E9D-53694607BA24}"/>
    <cellStyle name="SAPBEXHLevel1X 11 2 3" xfId="2936" xr:uid="{B25248AE-E57B-4383-B030-7F31D8492179}"/>
    <cellStyle name="SAPBEXHLevel1X 11 3" xfId="1478" xr:uid="{DB07D9AF-25D8-48E3-9F86-0E69EF824559}"/>
    <cellStyle name="SAPBEXHLevel1X 11 3 2" xfId="2281" xr:uid="{1C8D2651-4B59-439A-854E-39AF80C75F39}"/>
    <cellStyle name="SAPBEXHLevel1X 11 3 3" xfId="2720" xr:uid="{4BFCA6CC-693A-409F-BB9F-C508C0C02C60}"/>
    <cellStyle name="SAPBEXHLevel1X 11 4" xfId="2624" xr:uid="{AEF9A7B6-261D-4365-AB32-D83A50E3CDAB}"/>
    <cellStyle name="SAPBEXHLevel1X 11 5" xfId="2778" xr:uid="{C2640221-92A4-4EF5-AA80-B05F6B782667}"/>
    <cellStyle name="SAPBEXHLevel1X 12" xfId="1247" xr:uid="{D0795A2C-855E-4564-B870-019727266188}"/>
    <cellStyle name="SAPBEXHLevel1X 12 2" xfId="1852" xr:uid="{9F8CA254-537C-4419-A0BC-28E312A554CB}"/>
    <cellStyle name="SAPBEXHLevel1X 12 3" xfId="2884" xr:uid="{B81F7F6E-FDE5-4A2C-B780-F3684FC78D92}"/>
    <cellStyle name="SAPBEXHLevel1X 13" xfId="943" xr:uid="{91C3DB98-D1B7-4AC4-A439-241C022352DD}"/>
    <cellStyle name="SAPBEXHLevel1X 13 2" xfId="2330" xr:uid="{C122211D-9C26-4321-8FE4-FE05C67EF553}"/>
    <cellStyle name="SAPBEXHLevel1X 13 3" xfId="2455" xr:uid="{36E00D9D-D580-4327-90C5-1D738D0CC00E}"/>
    <cellStyle name="SAPBEXHLevel1X 14" xfId="2450" xr:uid="{F6C182A2-8603-4007-9057-550D18A18A86}"/>
    <cellStyle name="SAPBEXHLevel1X 15" xfId="1986" xr:uid="{C3098409-7AE7-4975-A31B-631670EFB361}"/>
    <cellStyle name="SAPBEXHLevel1X 2" xfId="523" xr:uid="{1B508F58-1A9A-4BB0-8EC7-7838CEE909FC}"/>
    <cellStyle name="SAPBEXHLevel1X 2 2" xfId="524" xr:uid="{B280019F-3277-42A8-83C2-5837FD28AD64}"/>
    <cellStyle name="SAPBEXHLevel1X 2 2 2" xfId="842" xr:uid="{7F7883D0-805A-4BD8-A09C-8E092B5FDED6}"/>
    <cellStyle name="SAPBEXHLevel1X 2 2 2 2" xfId="1290" xr:uid="{521FE8D6-42A4-4F06-9505-2808F955F38E}"/>
    <cellStyle name="SAPBEXHLevel1X 2 2 2 2 2" xfId="1577" xr:uid="{31F1ED32-B84C-45E9-9EAB-9892FAA98A08}"/>
    <cellStyle name="SAPBEXHLevel1X 2 2 2 2 3" xfId="3262" xr:uid="{CBE4199F-63DA-437C-AFDD-291532FDD979}"/>
    <cellStyle name="SAPBEXHLevel1X 2 2 2 3" xfId="1480" xr:uid="{0EC4310D-39DE-4F80-8E7D-D53D81F23E45}"/>
    <cellStyle name="SAPBEXHLevel1X 2 2 2 3 2" xfId="1683" xr:uid="{C3F391DE-3C8D-4ECC-BAD0-3CD375BBB172}"/>
    <cellStyle name="SAPBEXHLevel1X 2 2 2 3 3" xfId="3149" xr:uid="{1ADB267C-1ACD-4804-AF8C-10129C5C6121}"/>
    <cellStyle name="SAPBEXHLevel1X 2 2 2 4" xfId="2655" xr:uid="{16A8461B-E02E-4E5F-95FD-65DB5A85A6B2}"/>
    <cellStyle name="SAPBEXHLevel1X 2 2 2 5" xfId="2626" xr:uid="{63AD1761-5774-48A3-BB85-863137D4799D}"/>
    <cellStyle name="SAPBEXHLevel1X 2 2 3" xfId="946" xr:uid="{FFEA1AD6-1033-4D37-BE86-454F9A388DC5}"/>
    <cellStyle name="SAPBEXHLevel1X 2 2 3 2" xfId="2142" xr:uid="{D0B21165-ED39-4F71-915E-B60C6EC72E52}"/>
    <cellStyle name="SAPBEXHLevel1X 2 2 3 3" xfId="2801" xr:uid="{6112BF81-A276-4BF6-AB8B-68F029DE116B}"/>
    <cellStyle name="SAPBEXHLevel1X 2 2 4" xfId="1282" xr:uid="{E3275D5C-E952-4884-9333-DA21BFC398B1}"/>
    <cellStyle name="SAPBEXHLevel1X 2 2 4 2" xfId="1887" xr:uid="{212B9B9B-E60A-427D-AE9E-7B5FE5539869}"/>
    <cellStyle name="SAPBEXHLevel1X 2 2 4 3" xfId="2762" xr:uid="{BA9BDBAA-A3AA-4A2C-9764-65CF6ABCC132}"/>
    <cellStyle name="SAPBEXHLevel1X 2 2 5" xfId="1692" xr:uid="{7AED7601-D196-436D-89F0-42032C169D92}"/>
    <cellStyle name="SAPBEXHLevel1X 2 2 6" xfId="3141" xr:uid="{C626200A-11E7-41B0-ADA9-4D2113EEF63F}"/>
    <cellStyle name="SAPBEXHLevel1X 2 3" xfId="841" xr:uid="{9F158B06-2C7A-4324-A7E1-6D49819FAF09}"/>
    <cellStyle name="SAPBEXHLevel1X 2 3 2" xfId="982" xr:uid="{F5E5541E-D21F-485E-935B-4FF8CAB5DADF}"/>
    <cellStyle name="SAPBEXHLevel1X 2 3 2 2" xfId="2367" xr:uid="{DD9A4BC8-2FC3-407E-8A5A-FC14060A2A4D}"/>
    <cellStyle name="SAPBEXHLevel1X 2 3 2 3" xfId="1540" xr:uid="{9D371236-BCDE-4CE2-A789-98821BE0C7EE}"/>
    <cellStyle name="SAPBEXHLevel1X 2 3 3" xfId="1479" xr:uid="{9C9BE18E-3839-4203-8F20-2C0CE43EEDCE}"/>
    <cellStyle name="SAPBEXHLevel1X 2 3 3 2" xfId="2127" xr:uid="{D8D5E235-C272-4906-8B1D-9473F07DCD48}"/>
    <cellStyle name="SAPBEXHLevel1X 2 3 3 3" xfId="2878" xr:uid="{E9075778-9AFF-41B0-9DB6-44713F41D503}"/>
    <cellStyle name="SAPBEXHLevel1X 2 3 4" xfId="2526" xr:uid="{1E0667CA-AF86-467E-B28F-86A9E5FED7EE}"/>
    <cellStyle name="SAPBEXHLevel1X 2 3 5" xfId="1996" xr:uid="{5A72CE46-5C68-4ACA-915F-3C6B94C6A542}"/>
    <cellStyle name="SAPBEXHLevel1X 2 4" xfId="1171" xr:uid="{AF948C81-5E38-4378-84C6-702C0EC510BC}"/>
    <cellStyle name="SAPBEXHLevel1X 2 4 2" xfId="1652" xr:uid="{AEDBD33D-9AB3-4E56-B573-41FA8DAB40BC}"/>
    <cellStyle name="SAPBEXHLevel1X 2 4 3" xfId="3182" xr:uid="{C5943182-A628-409A-A0EA-0C8AEDB8E80B}"/>
    <cellStyle name="SAPBEXHLevel1X 2 5" xfId="1200" xr:uid="{4CDCE397-7DF8-4C82-8878-8CD1DDAE0B19}"/>
    <cellStyle name="SAPBEXHLevel1X 2 5 2" xfId="2436" xr:uid="{912BCAAD-4BFB-4C3A-8E7C-C54A6F9BFA90}"/>
    <cellStyle name="SAPBEXHLevel1X 2 5 3" xfId="2352" xr:uid="{B8E7F79B-BFEC-464A-A3A6-C0C585ECF61A}"/>
    <cellStyle name="SAPBEXHLevel1X 2 6" xfId="2415" xr:uid="{D95F637E-4717-4276-8D36-10A30A39FD92}"/>
    <cellStyle name="SAPBEXHLevel1X 2 7" xfId="1971" xr:uid="{C94CC5AE-F69B-4D02-9855-AB80DB87CC94}"/>
    <cellStyle name="SAPBEXHLevel1X 2_Actuals by Storm IO" xfId="525" xr:uid="{E5B91D9F-38B8-49DC-8F31-FF1CDD576E59}"/>
    <cellStyle name="SAPBEXHLevel1X 3" xfId="526" xr:uid="{16F5D66E-24E7-40F2-9FEE-CD4EBAB6BBF1}"/>
    <cellStyle name="SAPBEXHLevel1X 3 2" xfId="1124" xr:uid="{6BAFE035-CB4B-4F36-9416-FC867D62AA81}"/>
    <cellStyle name="SAPBEXHLevel1X 3 2 2" xfId="1792" xr:uid="{6F7B61D5-2D64-4672-9C13-53F72E0A08BB}"/>
    <cellStyle name="SAPBEXHLevel1X 3 2 3" xfId="3046" xr:uid="{22C86554-124B-4C10-8FF3-CB1B06B1ABC5}"/>
    <cellStyle name="SAPBEXHLevel1X 3 3" xfId="1283" xr:uid="{6593F864-E45F-4C4D-8D11-241679AD700B}"/>
    <cellStyle name="SAPBEXHLevel1X 3 3 2" xfId="1510" xr:uid="{E06B7421-2B82-430C-AE7A-9A1874AF120D}"/>
    <cellStyle name="SAPBEXHLevel1X 3 3 3" xfId="2977" xr:uid="{E2521125-3CBF-4A79-B6B7-C866A7F4D190}"/>
    <cellStyle name="SAPBEXHLevel1X 3 4" xfId="2171" xr:uid="{092A38E5-6DD0-4870-9C57-FC9C86B28AD7}"/>
    <cellStyle name="SAPBEXHLevel1X 3 5" xfId="2650" xr:uid="{DB439405-C274-4E17-BB09-4096310294CE}"/>
    <cellStyle name="SAPBEXHLevel1X 4" xfId="527" xr:uid="{2284E5BB-39D2-42D1-851C-BB2327D44026}"/>
    <cellStyle name="SAPBEXHLevel1X 4 2" xfId="528" xr:uid="{A1BD2A57-90F2-4DD9-8209-AFC2A482CCE5}"/>
    <cellStyle name="SAPBEXHLevel1X 4 2 2" xfId="1209" xr:uid="{D5CFB7C1-5B82-4586-B89A-EE3C375AE4D6}"/>
    <cellStyle name="SAPBEXHLevel1X 4 2 2 2" xfId="2444" xr:uid="{578D61B7-7B45-448C-9D66-1A84562F2F53}"/>
    <cellStyle name="SAPBEXHLevel1X 4 2 2 3" xfId="2911" xr:uid="{83682EC8-599C-487A-A5ED-2451BBCA110B}"/>
    <cellStyle name="SAPBEXHLevel1X 4 2 3" xfId="1050" xr:uid="{D878C864-3FE1-4FA4-AE41-DB1B5F08A257}"/>
    <cellStyle name="SAPBEXHLevel1X 4 2 3 2" xfId="1776" xr:uid="{4D018F19-6B6D-4A60-A9A4-E76DE3E13C42}"/>
    <cellStyle name="SAPBEXHLevel1X 4 2 3 3" xfId="3058" xr:uid="{83DE7C1B-B4E3-4A27-9176-F15ABA8203A4}"/>
    <cellStyle name="SAPBEXHLevel1X 4 2 4" xfId="1570" xr:uid="{F9632FC6-4149-4172-B923-A94E0EADA8BA}"/>
    <cellStyle name="SAPBEXHLevel1X 4 2 5" xfId="3267" xr:uid="{4E0327DF-80F6-4C0F-A89E-EF30488513D2}"/>
    <cellStyle name="SAPBEXHLevel1X 4 3" xfId="1123" xr:uid="{2E7B302D-172D-4F7A-961E-17C68D09AF77}"/>
    <cellStyle name="SAPBEXHLevel1X 4 3 2" xfId="1528" xr:uid="{B5231C5F-890A-497C-95F6-24AC98FD4807}"/>
    <cellStyle name="SAPBEXHLevel1X 4 3 3" xfId="3301" xr:uid="{563C149D-8D83-414B-9EB8-697101126879}"/>
    <cellStyle name="SAPBEXHLevel1X 4 4" xfId="1185" xr:uid="{5B4A6C8D-4402-4B4E-88E9-7FB546AAADF4}"/>
    <cellStyle name="SAPBEXHLevel1X 4 4 2" xfId="1648" xr:uid="{9B863F3B-B3B8-43C3-9966-96F6BC63B3E2}"/>
    <cellStyle name="SAPBEXHLevel1X 4 4 3" xfId="3186" xr:uid="{4D7B2A91-D680-49D3-8A47-4CEB6C693D5B}"/>
    <cellStyle name="SAPBEXHLevel1X 4 5" xfId="2256" xr:uid="{14D549C5-8B87-4B03-9CC8-3C22E3922982}"/>
    <cellStyle name="SAPBEXHLevel1X 4 6" xfId="2840" xr:uid="{AA2070A8-AF58-4829-81B2-76125F653BA0}"/>
    <cellStyle name="SAPBEXHLevel1X 5" xfId="529" xr:uid="{F675DD16-B6AE-4489-BE2F-90C095005F76}"/>
    <cellStyle name="SAPBEXHLevel1X 5 2" xfId="960" xr:uid="{6B143AB3-9732-49F3-AD75-66FC029F8E8D}"/>
    <cellStyle name="SAPBEXHLevel1X 5 2 2" xfId="1598" xr:uid="{11A5F2F7-9DD3-4829-A360-F3B52204F620}"/>
    <cellStyle name="SAPBEXHLevel1X 5 2 3" xfId="3239" xr:uid="{438FBE86-F5C8-4010-B84A-730899EC9745}"/>
    <cellStyle name="SAPBEXHLevel1X 5 3" xfId="1201" xr:uid="{88873328-3399-43CD-B828-116B567E4EB3}"/>
    <cellStyle name="SAPBEXHLevel1X 5 3 2" xfId="2151" xr:uid="{F7140279-770D-421A-980D-4C38AAF04904}"/>
    <cellStyle name="SAPBEXHLevel1X 5 3 3" xfId="2756" xr:uid="{EF7BA98D-5743-471B-88D1-7AE45C506CE1}"/>
    <cellStyle name="SAPBEXHLevel1X 5 4" xfId="2002" xr:uid="{C40CF022-D5A8-4567-98D0-D87FE0A2014F}"/>
    <cellStyle name="SAPBEXHLevel1X 5 5" xfId="2251" xr:uid="{E16044D0-8A22-4FE8-A00F-AD3B2E3FAFB9}"/>
    <cellStyle name="SAPBEXHLevel1X 6" xfId="647" xr:uid="{44C0FAE4-AF8C-40AC-950B-AD5D02248A38}"/>
    <cellStyle name="SAPBEXHLevel1X 6 2" xfId="1107" xr:uid="{F43883C8-8DC7-453F-A2D1-8AC0374B1E2A}"/>
    <cellStyle name="SAPBEXHLevel1X 6 2 2" xfId="1678" xr:uid="{E7BC58AE-CC61-4268-9275-5638FE49643F}"/>
    <cellStyle name="SAPBEXHLevel1X 6 2 3" xfId="3154" xr:uid="{CEA22970-BCD3-4A5B-95E7-4C5DC3E30A08}"/>
    <cellStyle name="SAPBEXHLevel1X 6 3" xfId="1386" xr:uid="{0565D6D9-7DE0-4C0F-8B79-09F806E68191}"/>
    <cellStyle name="SAPBEXHLevel1X 6 3 2" xfId="2283" xr:uid="{22AB0838-C73E-468B-A446-2EB1561F7606}"/>
    <cellStyle name="SAPBEXHLevel1X 6 3 3" xfId="2869" xr:uid="{4D341C47-0175-45A4-A587-130DFD9C5689}"/>
    <cellStyle name="SAPBEXHLevel1X 6 4" xfId="2397" xr:uid="{31FDB3B1-1F75-44BB-91A3-ECF39F1156BF}"/>
    <cellStyle name="SAPBEXHLevel1X 6 5" xfId="2803" xr:uid="{44BF49C2-C7AC-430A-9A1C-70FEA7857251}"/>
    <cellStyle name="SAPBEXHLevel1X 7" xfId="666" xr:uid="{473D2E5B-1F93-4D71-8950-90690443C0C0}"/>
    <cellStyle name="SAPBEXHLevel1X 7 2" xfId="1016" xr:uid="{934DD1EF-68BA-477F-BEF7-994CAA9CE3E5}"/>
    <cellStyle name="SAPBEXHLevel1X 7 2 2" xfId="1715" xr:uid="{41E0501F-E7EB-4F6C-9FD5-D989ECEB00BC}"/>
    <cellStyle name="SAPBEXHLevel1X 7 2 3" xfId="3113" xr:uid="{B6ED72FE-0D4A-4A35-95B1-99C3DED6469A}"/>
    <cellStyle name="SAPBEXHLevel1X 7 3" xfId="1405" xr:uid="{6A123322-D26E-4D90-9D36-C5952F5E44AC}"/>
    <cellStyle name="SAPBEXHLevel1X 7 3 2" xfId="2410" xr:uid="{863651FD-3181-4C55-B5B5-817A9FAC6593}"/>
    <cellStyle name="SAPBEXHLevel1X 7 3 3" xfId="2976" xr:uid="{D11F97E2-141D-43A7-A992-8F237AF60715}"/>
    <cellStyle name="SAPBEXHLevel1X 7 4" xfId="1778" xr:uid="{F338AC84-00CF-48FA-B957-6776AD576668}"/>
    <cellStyle name="SAPBEXHLevel1X 7 5" xfId="3056" xr:uid="{42FD45C1-25B6-4983-89AD-FEC715BFC5B8}"/>
    <cellStyle name="SAPBEXHLevel1X 8" xfId="637" xr:uid="{FCADA12B-DECF-4F88-BFC7-F772F08F9718}"/>
    <cellStyle name="SAPBEXHLevel1X 8 2" xfId="1186" xr:uid="{E1EF5E64-E11D-4891-BA96-B2041DBDECA7}"/>
    <cellStyle name="SAPBEXHLevel1X 8 2 2" xfId="2298" xr:uid="{A823334A-88DC-4925-9F1A-AE34C30CFEE6}"/>
    <cellStyle name="SAPBEXHLevel1X 8 2 3" xfId="2523" xr:uid="{B0741F62-A9E6-4D8A-A049-C67427D57CF2}"/>
    <cellStyle name="SAPBEXHLevel1X 8 3" xfId="1378" xr:uid="{4200D05A-6CEB-4F24-933D-3FA244402B4E}"/>
    <cellStyle name="SAPBEXHLevel1X 8 3 2" xfId="1668" xr:uid="{1FE6F0BC-A4A3-4DD7-B84E-0F3EFCD124A4}"/>
    <cellStyle name="SAPBEXHLevel1X 8 3 3" xfId="3166" xr:uid="{2913437E-0DF1-428D-A686-476F2B93C2DE}"/>
    <cellStyle name="SAPBEXHLevel1X 8 4" xfId="1831" xr:uid="{A4A886CC-0BE0-4D9C-A515-0F971A215EA5}"/>
    <cellStyle name="SAPBEXHLevel1X 8 5" xfId="2950" xr:uid="{896D2858-D647-4E24-8A24-53DC9BC08979}"/>
    <cellStyle name="SAPBEXHLevel1X 9" xfId="668" xr:uid="{5A8B4878-3C30-4F13-8BAA-8E63527318AE}"/>
    <cellStyle name="SAPBEXHLevel1X 9 2" xfId="1203" xr:uid="{41CA8ABA-4CE2-49F7-B940-1626F24D58A2}"/>
    <cellStyle name="SAPBEXHLevel1X 9 2 2" xfId="2124" xr:uid="{B0766C8F-2CFE-4A1B-B4D4-DD25F7533F5D}"/>
    <cellStyle name="SAPBEXHLevel1X 9 2 3" xfId="2905" xr:uid="{CE08132D-C506-4215-8713-40114DAD879A}"/>
    <cellStyle name="SAPBEXHLevel1X 9 3" xfId="1407" xr:uid="{530B7491-D6F8-45A4-8205-129D20C3EEE1}"/>
    <cellStyle name="SAPBEXHLevel1X 9 3 2" xfId="1623" xr:uid="{3E64A814-058B-45BA-8AE2-10B7B35E5D79}"/>
    <cellStyle name="SAPBEXHLevel1X 9 3 3" xfId="3213" xr:uid="{79C91EE6-3F0F-4152-B3BB-2C720B08D752}"/>
    <cellStyle name="SAPBEXHLevel1X 9 4" xfId="2349" xr:uid="{C67D83D7-2F68-44A0-BC65-3629382E6E19}"/>
    <cellStyle name="SAPBEXHLevel1X 9 5" xfId="2844" xr:uid="{57452A90-24B8-48B7-B47B-0FB5B804AAD9}"/>
    <cellStyle name="SAPBEXHLevel1X_Actuals by Storm IO" xfId="530" xr:uid="{90E1AD19-9218-4FAB-8077-038ECFFC47E6}"/>
    <cellStyle name="SAPBEXHLevel2" xfId="531" xr:uid="{14A70CF1-F0D9-40C7-987F-14065A9924D3}"/>
    <cellStyle name="SAPBEXHLevel2 10" xfId="910" xr:uid="{737D7494-94B8-4886-85B8-75ACAFBBB3C5}"/>
    <cellStyle name="SAPBEXHLevel2 10 2" xfId="2364" xr:uid="{B3A75C52-9D80-4182-8885-FE1A252D0C2D}"/>
    <cellStyle name="SAPBEXHLevel2 10 3" xfId="2781" xr:uid="{229CC4C9-0514-4D5C-8249-A581AB2B564A}"/>
    <cellStyle name="SAPBEXHLevel2 11" xfId="2391" xr:uid="{BF07F979-D6CF-4CC5-B856-8992DA18E9A7}"/>
    <cellStyle name="SAPBEXHLevel2 12" xfId="2777" xr:uid="{4AADF52C-FA32-4A3F-BA25-4CC739D3238E}"/>
    <cellStyle name="SAPBEXHLevel2 2" xfId="532" xr:uid="{32FF2D4A-8DE8-4E3B-8D22-EFD3C523FA67}"/>
    <cellStyle name="SAPBEXHLevel2 2 2" xfId="843" xr:uid="{35939155-BF90-4C48-988A-D04663191C7A}"/>
    <cellStyle name="SAPBEXHLevel2 2 2 2" xfId="1291" xr:uid="{E6DCAC66-26B3-4E24-B0F3-001A367C4D0A}"/>
    <cellStyle name="SAPBEXHLevel2 2 2 2 2" xfId="1890" xr:uid="{780A8CDF-8915-4553-A99D-B0D9CAA1E7E7}"/>
    <cellStyle name="SAPBEXHLevel2 2 2 2 3" xfId="2757" xr:uid="{1639ED7E-8896-4B1D-A727-930DA09CCF72}"/>
    <cellStyle name="SAPBEXHLevel2 2 2 3" xfId="1481" xr:uid="{DAA93AD7-8E96-4E19-9F21-B0B453A2F7C9}"/>
    <cellStyle name="SAPBEXHLevel2 2 2 3 2" xfId="2031" xr:uid="{3AD8B538-C853-4B78-8C2F-E3C53C1FC616}"/>
    <cellStyle name="SAPBEXHLevel2 2 2 3 3" xfId="3324" xr:uid="{C351AAAE-025A-48A0-84F1-44454FFEB153}"/>
    <cellStyle name="SAPBEXHLevel2 2 2 4" xfId="2100" xr:uid="{493D1CA9-8665-4411-A22D-C6705D73F3D0}"/>
    <cellStyle name="SAPBEXHLevel2 2 2 5" xfId="2990" xr:uid="{B36B3F03-9EDC-49DE-9A19-6761EF0B4BDE}"/>
    <cellStyle name="SAPBEXHLevel2 2 3" xfId="964" xr:uid="{DDA95F35-9CCE-4B57-A04D-2E08F17DC78D}"/>
    <cellStyle name="SAPBEXHLevel2 2 3 2" xfId="1569" xr:uid="{D17E27E3-E39A-49E2-90C6-15AF84407A7E}"/>
    <cellStyle name="SAPBEXHLevel2 2 3 3" xfId="3268" xr:uid="{67F8FE4E-0533-4E0B-B516-966081774D04}"/>
    <cellStyle name="SAPBEXHLevel2 2 4" xfId="1051" xr:uid="{E16459E7-5E23-46EF-A2EF-08347F99E591}"/>
    <cellStyle name="SAPBEXHLevel2 2 4 2" xfId="2169" xr:uid="{402D73FC-6AA4-471C-A0DD-72F30CC3D4DE}"/>
    <cellStyle name="SAPBEXHLevel2 2 4 3" xfId="2376" xr:uid="{2BC4DB62-43A6-4108-9B1E-54BF5AEF6C7C}"/>
    <cellStyle name="SAPBEXHLevel2 2 5" xfId="2109" xr:uid="{7FF6D138-0331-412B-A194-629306DDA96B}"/>
    <cellStyle name="SAPBEXHLevel2 2 6" xfId="2979" xr:uid="{843ADABB-AAB9-43E4-B1C8-DC34E4E78755}"/>
    <cellStyle name="SAPBEXHLevel2 3" xfId="533" xr:uid="{17719E6E-AB5F-4A44-B27E-D50A497E3A89}"/>
    <cellStyle name="SAPBEXHLevel2 3 2" xfId="1103" xr:uid="{799CFCEA-E7AA-4769-BFBF-17A79644C3C4}"/>
    <cellStyle name="SAPBEXHLevel2 3 2 2" xfId="1597" xr:uid="{4353D9CD-E9F8-4C72-9799-B1C53DB2DDDA}"/>
    <cellStyle name="SAPBEXHLevel2 3 2 3" xfId="3240" xr:uid="{8A52F98E-8984-4F8D-9E35-607D9A9A0210}"/>
    <cellStyle name="SAPBEXHLevel2 3 3" xfId="880" xr:uid="{C6325CDF-76F9-40DA-9DC1-99A7931F127A}"/>
    <cellStyle name="SAPBEXHLevel2 3 3 2" xfId="1829" xr:uid="{99F87543-0DE5-4364-B15F-7CF70DF813C8}"/>
    <cellStyle name="SAPBEXHLevel2 3 3 3" xfId="2952" xr:uid="{786952F2-FEAC-4905-893B-BA318DCF2BF4}"/>
    <cellStyle name="SAPBEXHLevel2 3 4" xfId="1787" xr:uid="{AD2B2443-B697-4756-8751-90620F6D0C57}"/>
    <cellStyle name="SAPBEXHLevel2 3 5" xfId="3050" xr:uid="{5EC3BF24-1045-4638-A1D3-3ED2E36EDF08}"/>
    <cellStyle name="SAPBEXHLevel2 4" xfId="534" xr:uid="{77C708BE-D24E-402A-AE68-380A32B8FC78}"/>
    <cellStyle name="SAPBEXHLevel2 4 2" xfId="535" xr:uid="{9087E749-B20B-4245-B77C-990B2C7E280F}"/>
    <cellStyle name="SAPBEXHLevel2 4 2 2" xfId="1210" xr:uid="{B99C933C-8D9D-4DBD-803A-C7BCEA31C3E3}"/>
    <cellStyle name="SAPBEXHLevel2 4 2 2 2" xfId="1646" xr:uid="{6834C2DA-B05B-413D-8D7E-87525ED3C057}"/>
    <cellStyle name="SAPBEXHLevel2 4 2 2 3" xfId="3188" xr:uid="{C841D764-38AB-480A-9885-C4F6DCFE737C}"/>
    <cellStyle name="SAPBEXHLevel2 4 2 3" xfId="893" xr:uid="{007FB1D9-7D1F-4B83-8C66-F41976CC42D1}"/>
    <cellStyle name="SAPBEXHLevel2 4 2 3 2" xfId="1938" xr:uid="{9E341CF6-B226-4B98-9071-4C198703AB35}"/>
    <cellStyle name="SAPBEXHLevel2 4 2 3 3" xfId="1946" xr:uid="{EC178284-BB6E-4194-8C0B-638694EEF130}"/>
    <cellStyle name="SAPBEXHLevel2 4 2 4" xfId="2652" xr:uid="{AFE872C6-B498-438E-82C4-62AE6EF3F487}"/>
    <cellStyle name="SAPBEXHLevel2 4 2 5" xfId="1545" xr:uid="{96F21BB5-A1A4-45BB-A620-A82C5B6BD981}"/>
    <cellStyle name="SAPBEXHLevel2 4 3" xfId="1246" xr:uid="{510CF6A9-4F35-48E0-A88B-4E9A53FCE338}"/>
    <cellStyle name="SAPBEXHLevel2 4 3 2" xfId="2502" xr:uid="{F2C936B0-2F6F-42FB-A76D-9150A4FB43B3}"/>
    <cellStyle name="SAPBEXHLevel2 4 3 3" xfId="2748" xr:uid="{2F6DA85D-355A-47FB-8791-9F03C3CD426C}"/>
    <cellStyle name="SAPBEXHLevel2 4 4" xfId="1153" xr:uid="{3110A4E4-6466-4996-9DC0-37C5F5ADDC26}"/>
    <cellStyle name="SAPBEXHLevel2 4 4 2" xfId="1596" xr:uid="{8964BE7A-6E03-43C2-A890-389CE069B507}"/>
    <cellStyle name="SAPBEXHLevel2 4 4 3" xfId="3241" xr:uid="{AFFBD5B7-F912-4E50-A0BD-2ECF31321870}"/>
    <cellStyle name="SAPBEXHLevel2 4 5" xfId="1711" xr:uid="{20CFAC5A-63E8-47EF-9C6E-CA4F1830E7E0}"/>
    <cellStyle name="SAPBEXHLevel2 4 6" xfId="3121" xr:uid="{260130D2-10A9-4A3C-8999-646083048DC9}"/>
    <cellStyle name="SAPBEXHLevel2 5" xfId="536" xr:uid="{45A4B145-4936-46C3-81A1-ECC82B813E99}"/>
    <cellStyle name="SAPBEXHLevel2 5 2" xfId="878" xr:uid="{021F9B3D-A0A5-4256-ADBE-30B4725DD0EA}"/>
    <cellStyle name="SAPBEXHLevel2 5 2 2" xfId="2517" xr:uid="{04918426-01AE-4C3D-A3D7-A8E093201EE0}"/>
    <cellStyle name="SAPBEXHLevel2 5 2 3" xfId="2047" xr:uid="{A156369A-1640-411A-A69D-DCC1EB5F5DC9}"/>
    <cellStyle name="SAPBEXHLevel2 5 3" xfId="1284" xr:uid="{242EB231-7CA5-4B30-BF2C-9DFC5C8B2219}"/>
    <cellStyle name="SAPBEXHLevel2 5 3 2" xfId="1580" xr:uid="{DD5661E8-62A9-451B-B60D-14E02CAE6745}"/>
    <cellStyle name="SAPBEXHLevel2 5 3 3" xfId="3260" xr:uid="{04F605ED-9D35-4DBD-BE1D-640A9E4E5F7C}"/>
    <cellStyle name="SAPBEXHLevel2 5 4" xfId="1689" xr:uid="{3070621E-3461-4FC4-9FED-4FDD5B64EE46}"/>
    <cellStyle name="SAPBEXHLevel2 5 5" xfId="3143" xr:uid="{BFA754F6-6DA8-4CD2-B346-A80211C5FD31}"/>
    <cellStyle name="SAPBEXHLevel2 6" xfId="537" xr:uid="{D6259AEA-C2C5-4BBD-9B69-38A7E1DD3E37}"/>
    <cellStyle name="SAPBEXHLevel2 6 2" xfId="845" xr:uid="{591F7A5A-CB28-4F98-B882-50940E60B639}"/>
    <cellStyle name="SAPBEXHLevel2 6 2 2" xfId="1292" xr:uid="{D9178CB7-DB04-41BB-B872-C9D3C6EB6D0A}"/>
    <cellStyle name="SAPBEXHLevel2 6 2 2 2" xfId="2086" xr:uid="{F038F4F8-E3D6-4DBA-A804-FD06F16C1968}"/>
    <cellStyle name="SAPBEXHLevel2 6 2 2 3" xfId="3004" xr:uid="{486B18EA-2DFD-4A45-8FE3-5E33867D109C}"/>
    <cellStyle name="SAPBEXHLevel2 6 2 3" xfId="1482" xr:uid="{F3CDF8DD-87D8-43D6-A72D-3634D17445B7}"/>
    <cellStyle name="SAPBEXHLevel2 6 2 3 2" xfId="1745" xr:uid="{1795F8E9-6520-4AA0-8668-9DE8C62922B9}"/>
    <cellStyle name="SAPBEXHLevel2 6 2 3 3" xfId="3084" xr:uid="{9FB82058-9ED3-4CBA-8CE6-A66B14370EC3}"/>
    <cellStyle name="SAPBEXHLevel2 6 2 4" xfId="2020" xr:uid="{62517281-EAD5-455A-BAB0-D16B86E2CFF1}"/>
    <cellStyle name="SAPBEXHLevel2 6 2 5" xfId="1566" xr:uid="{60A73427-5D9A-4CF2-8170-299A4BE862D9}"/>
    <cellStyle name="SAPBEXHLevel2 6 3" xfId="959" xr:uid="{089B0A26-1D55-4DCD-B06E-4A5A0B656612}"/>
    <cellStyle name="SAPBEXHLevel2 6 3 2" xfId="2374" xr:uid="{59C551D1-7CE1-4879-807C-AAE4AE3D9DDB}"/>
    <cellStyle name="SAPBEXHLevel2 6 3 3" xfId="1827" xr:uid="{238A59EA-0FCE-4C30-869F-88B2A0586023}"/>
    <cellStyle name="SAPBEXHLevel2 6 4" xfId="1176" xr:uid="{399EB490-4249-40F8-A16B-F5A7BEE43D28}"/>
    <cellStyle name="SAPBEXHLevel2 6 4 2" xfId="1916" xr:uid="{352750BE-F893-4EAD-8AC8-EAE04F5F76C9}"/>
    <cellStyle name="SAPBEXHLevel2 6 4 3" xfId="2419" xr:uid="{4951067F-1004-4681-8C2B-CE68F240CB8F}"/>
    <cellStyle name="SAPBEXHLevel2 6 5" xfId="1862" xr:uid="{22C998E7-D1B5-49A6-BC07-F82976DEE144}"/>
    <cellStyle name="SAPBEXHLevel2 6 6" xfId="2843" xr:uid="{42C0C660-94A9-45D9-A528-0EC7D030E747}"/>
    <cellStyle name="SAPBEXHLevel2 7" xfId="648" xr:uid="{3774D03D-3E57-4BF1-B705-220B5982CD1F}"/>
    <cellStyle name="SAPBEXHLevel2 7 2" xfId="973" xr:uid="{8AA8FF52-57BC-4831-B320-DB4EAE020042}"/>
    <cellStyle name="SAPBEXHLevel2 7 2 2" xfId="1897" xr:uid="{5D33BA13-E733-47A7-A794-15A1E2131476}"/>
    <cellStyle name="SAPBEXHLevel2 7 2 3" xfId="2737" xr:uid="{FA700B64-5EB4-4501-99FD-D190FDE04DA0}"/>
    <cellStyle name="SAPBEXHLevel2 7 3" xfId="1387" xr:uid="{9F922807-13C7-4B95-B589-C7DBE9F92A87}"/>
    <cellStyle name="SAPBEXHLevel2 7 3 2" xfId="1667" xr:uid="{00191089-C94F-4FB3-9C65-4A16629F58D4}"/>
    <cellStyle name="SAPBEXHLevel2 7 3 3" xfId="3167" xr:uid="{611F66BF-363E-432B-B2E7-AEA03EC39AB0}"/>
    <cellStyle name="SAPBEXHLevel2 7 4" xfId="1584" xr:uid="{ADEA4521-044E-4A41-8137-BDEF10EE0B9E}"/>
    <cellStyle name="SAPBEXHLevel2 7 5" xfId="3255" xr:uid="{791D8CD0-E30A-4610-99FA-C81F9571CDF7}"/>
    <cellStyle name="SAPBEXHLevel2 8" xfId="846" xr:uid="{EF806496-93D4-466A-BE8E-6C3940825CF4}"/>
    <cellStyle name="SAPBEXHLevel2 8 2" xfId="1293" xr:uid="{B1162FA2-8A06-4317-82D8-9D460D0EDE31}"/>
    <cellStyle name="SAPBEXHLevel2 8 2 2" xfId="2049" xr:uid="{9BA3F2DF-EA01-4699-9BE7-76A1F1CC4339}"/>
    <cellStyle name="SAPBEXHLevel2 8 2 3" xfId="3253" xr:uid="{EEC59515-419C-4233-96A5-9B83A4A51C5D}"/>
    <cellStyle name="SAPBEXHLevel2 8 3" xfId="1483" xr:uid="{AB805C63-D494-4E29-BCDD-4718B77A3789}"/>
    <cellStyle name="SAPBEXHLevel2 8 3 2" xfId="1613" xr:uid="{4669258C-6E73-4059-AAA0-76C9001DE9FA}"/>
    <cellStyle name="SAPBEXHLevel2 8 3 3" xfId="3226" xr:uid="{3A5A71B0-58B0-4A5A-9265-B896BB0E45B5}"/>
    <cellStyle name="SAPBEXHLevel2 8 4" xfId="2443" xr:uid="{C44BDD4F-0B0E-4A93-82DE-F2FA29B78DFF}"/>
    <cellStyle name="SAPBEXHLevel2 8 5" xfId="2848" xr:uid="{660AD4F2-B123-47A1-97BD-DCAC50A582C5}"/>
    <cellStyle name="SAPBEXHLevel2 9" xfId="1166" xr:uid="{1B43BDA3-072B-420A-BC7C-73A37CFFE5D5}"/>
    <cellStyle name="SAPBEXHLevel2 9 2" xfId="2642" xr:uid="{B2B42250-17CD-4748-9356-15C39347872A}"/>
    <cellStyle name="SAPBEXHLevel2 9 3" xfId="1705" xr:uid="{6CB8A91A-B9E6-4394-A961-8C10FBCB3BDF}"/>
    <cellStyle name="SAPBEXHLevel2_Actuals by Storm IO" xfId="538" xr:uid="{5EDCFDC9-9B73-44FC-BAFF-5B2FE3755E82}"/>
    <cellStyle name="SAPBEXHLevel2X" xfId="539" xr:uid="{509B0162-8F01-4FD2-AD90-7423409BD55B}"/>
    <cellStyle name="SAPBEXHLevel2X 10" xfId="657" xr:uid="{87320BB2-17AA-42EE-86CB-A0F36419739B}"/>
    <cellStyle name="SAPBEXHLevel2X 10 2" xfId="1031" xr:uid="{84938123-2A69-4BC3-911E-2E923A39606B}"/>
    <cellStyle name="SAPBEXHLevel2X 10 2 2" xfId="2388" xr:uid="{9BEA0B34-D758-4066-9EEA-4262B393F3D5}"/>
    <cellStyle name="SAPBEXHLevel2X 10 2 3" xfId="2150" xr:uid="{CF6FE430-7632-48E1-AC2F-DFAC5B9179A4}"/>
    <cellStyle name="SAPBEXHLevel2X 10 3" xfId="1396" xr:uid="{21A9EE6F-CBC9-4290-B997-C5DFC1C1F1A5}"/>
    <cellStyle name="SAPBEXHLevel2X 10 3 2" xfId="2333" xr:uid="{1C9E5AF0-5C49-4AEE-A0E6-37BA759AEEDB}"/>
    <cellStyle name="SAPBEXHLevel2X 10 3 3" xfId="2291" xr:uid="{B16F76E3-689D-42F5-AEEF-F969A115DFC0}"/>
    <cellStyle name="SAPBEXHLevel2X 10 4" xfId="2022" xr:uid="{43793109-430F-493F-90E9-BE7FB0657851}"/>
    <cellStyle name="SAPBEXHLevel2X 10 5" xfId="2225" xr:uid="{2CBB533D-5254-49FE-A628-5D711A79D08D}"/>
    <cellStyle name="SAPBEXHLevel2X 11" xfId="847" xr:uid="{96609267-16C8-48FE-B399-082C2DDD64C3}"/>
    <cellStyle name="SAPBEXHLevel2X 11 2" xfId="1294" xr:uid="{3FAD296A-0E76-4C8B-BCCB-7B6D1827F270}"/>
    <cellStyle name="SAPBEXHLevel2X 11 2 2" xfId="2282" xr:uid="{08FC804C-B871-418C-BA2D-2BF47437BB79}"/>
    <cellStyle name="SAPBEXHLevel2X 11 2 3" xfId="2766" xr:uid="{96929B6E-7527-49BD-A258-3CCE1ABDF6D2}"/>
    <cellStyle name="SAPBEXHLevel2X 11 3" xfId="1484" xr:uid="{E781995D-7533-4A72-92C9-FF7E9FA81A97}"/>
    <cellStyle name="SAPBEXHLevel2X 11 3 2" xfId="2309" xr:uid="{D4A4C692-FFA2-411B-96DF-73726432F8A7}"/>
    <cellStyle name="SAPBEXHLevel2X 11 3 3" xfId="2877" xr:uid="{98C05BCB-6FFE-4958-9F44-069FFEEC9787}"/>
    <cellStyle name="SAPBEXHLevel2X 11 4" xfId="2383" xr:uid="{5F2822F0-9D97-4556-94FE-2F2E3DB5FC09}"/>
    <cellStyle name="SAPBEXHLevel2X 11 5" xfId="2549" xr:uid="{12EA03B8-DFE0-4EC2-B9A3-F67A5E086DF7}"/>
    <cellStyle name="SAPBEXHLevel2X 12" xfId="1122" xr:uid="{AD499C15-7146-4DBB-B434-8C8EFEF41942}"/>
    <cellStyle name="SAPBEXHLevel2X 12 2" xfId="1677" xr:uid="{4359E78A-C6EA-4850-B598-935681CFB13F}"/>
    <cellStyle name="SAPBEXHLevel2X 12 3" xfId="3155" xr:uid="{ED7370F5-A996-4FDF-ACA9-A518258C0DFF}"/>
    <cellStyle name="SAPBEXHLevel2X 13" xfId="972" xr:uid="{DFF8DC67-3F42-408D-AB12-9B8E40ED5964}"/>
    <cellStyle name="SAPBEXHLevel2X 13 2" xfId="1583" xr:uid="{5A2E003A-9D49-4C40-AD22-9ED7170F3A10}"/>
    <cellStyle name="SAPBEXHLevel2X 13 3" xfId="3256" xr:uid="{6BA9BC1B-1F57-4DE6-9D8C-93927790B04E}"/>
    <cellStyle name="SAPBEXHLevel2X 14" xfId="1843" xr:uid="{3EA54916-2B33-4B98-91DD-EA0FC5820B1E}"/>
    <cellStyle name="SAPBEXHLevel2X 15" xfId="2927" xr:uid="{528FBF0F-17DD-497A-BB51-9DDC4182A628}"/>
    <cellStyle name="SAPBEXHLevel2X 2" xfId="540" xr:uid="{E82BFD9E-DAF5-45BD-887F-F7F26BDDB1BA}"/>
    <cellStyle name="SAPBEXHLevel2X 2 2" xfId="541" xr:uid="{AEC11E27-1338-4FB8-967B-B8A2F31383AB}"/>
    <cellStyle name="SAPBEXHLevel2X 2 2 2" xfId="849" xr:uid="{834BD63B-6BDD-4D96-AC37-77440A47EA39}"/>
    <cellStyle name="SAPBEXHLevel2X 2 2 2 2" xfId="1296" xr:uid="{246CF6AA-AA59-49FE-9ADA-C043961AE4D5}"/>
    <cellStyle name="SAPBEXHLevel2X 2 2 2 2 2" xfId="1576" xr:uid="{F4FC61DB-DCD7-41E4-873A-0EA158E685E0}"/>
    <cellStyle name="SAPBEXHLevel2X 2 2 2 2 3" xfId="3263" xr:uid="{951EC300-65CE-4872-AE10-E9A7CB1FFBA3}"/>
    <cellStyle name="SAPBEXHLevel2X 2 2 2 3" xfId="1486" xr:uid="{3EC07594-2573-43F1-ACEE-92FAA0347D6E}"/>
    <cellStyle name="SAPBEXHLevel2X 2 2 2 3 2" xfId="1684" xr:uid="{90A3EA03-99AA-4793-AA5D-53A9B244884B}"/>
    <cellStyle name="SAPBEXHLevel2X 2 2 2 3 3" xfId="3148" xr:uid="{E85F15FA-C24A-443A-A933-E6E2B3463055}"/>
    <cellStyle name="SAPBEXHLevel2X 2 2 2 4" xfId="1899" xr:uid="{5ED77AB6-D489-4064-9F57-31546D106C89}"/>
    <cellStyle name="SAPBEXHLevel2X 2 2 2 5" xfId="2731" xr:uid="{28E42A22-4A4E-48ED-9646-D0019181DA63}"/>
    <cellStyle name="SAPBEXHLevel2X 2 2 3" xfId="1000" xr:uid="{EA9CBA46-07AC-4A35-9742-6F4F7063F413}"/>
    <cellStyle name="SAPBEXHLevel2X 2 2 3 2" xfId="2045" xr:uid="{CE388662-E1AF-45F8-BF26-230A65B35AD9}"/>
    <cellStyle name="SAPBEXHLevel2X 2 2 3 3" xfId="3277" xr:uid="{3DFC9A35-8CC3-4E8A-AB8B-C0A84054E63C}"/>
    <cellStyle name="SAPBEXHLevel2X 2 2 4" xfId="911" xr:uid="{1D9F5D97-31E1-4EC9-AAEB-F075B80286CF}"/>
    <cellStyle name="SAPBEXHLevel2X 2 2 4 2" xfId="2561" xr:uid="{312C64BD-45FB-46AB-B53E-1720FD02170D}"/>
    <cellStyle name="SAPBEXHLevel2X 2 2 4 3" xfId="2493" xr:uid="{74A02089-151D-45FB-92A5-4D0ABE78DBCD}"/>
    <cellStyle name="SAPBEXHLevel2X 2 2 5" xfId="2431" xr:uid="{1102B2D1-C314-470D-B8C4-6CCCBFB315B3}"/>
    <cellStyle name="SAPBEXHLevel2X 2 2 6" xfId="2880" xr:uid="{ACEA379A-4D0C-469B-9BD2-523107783128}"/>
    <cellStyle name="SAPBEXHLevel2X 2 3" xfId="848" xr:uid="{B5B71A8C-DFEC-4362-A2B6-19F475D31663}"/>
    <cellStyle name="SAPBEXHLevel2X 2 3 2" xfId="1295" xr:uid="{631EFF67-D062-4963-81FB-F56B5A645354}"/>
    <cellStyle name="SAPBEXHLevel2X 2 3 2 2" xfId="2084" xr:uid="{B3441003-0BF7-46B2-B245-0BE48F972CAD}"/>
    <cellStyle name="SAPBEXHLevel2X 2 3 2 3" xfId="3006" xr:uid="{34A42199-8B92-4D2A-8F14-8A3E93BBF402}"/>
    <cellStyle name="SAPBEXHLevel2X 2 3 3" xfId="1485" xr:uid="{9B9E48C3-5846-4294-9EBC-0F273C022669}"/>
    <cellStyle name="SAPBEXHLevel2X 2 3 3 2" xfId="2102" xr:uid="{26864C2E-65F7-4BD3-B429-DE778B71228C}"/>
    <cellStyle name="SAPBEXHLevel2X 2 3 3 3" xfId="2988" xr:uid="{219B2152-8599-426C-8AFA-2601383A5E06}"/>
    <cellStyle name="SAPBEXHLevel2X 2 3 4" xfId="2253" xr:uid="{8B39EC30-3ABB-421E-98AD-4C94AF8D54D2}"/>
    <cellStyle name="SAPBEXHLevel2X 2 3 5" xfId="2223" xr:uid="{E5DBE9E1-5471-45E0-97C5-7936409E1733}"/>
    <cellStyle name="SAPBEXHLevel2X 2 4" xfId="1001" xr:uid="{C9AD3812-5D20-4071-B42B-BC4798F215E0}"/>
    <cellStyle name="SAPBEXHLevel2X 2 4 2" xfId="1531" xr:uid="{BA68026A-2972-4BA7-B134-9B3FF79ADA17}"/>
    <cellStyle name="SAPBEXHLevel2X 2 4 3" xfId="3298" xr:uid="{BEAAC415-AE20-4AC8-ADE4-7685B51AD468}"/>
    <cellStyle name="SAPBEXHLevel2X 2 5" xfId="1105" xr:uid="{F3243A3A-9829-428A-B588-D2E590E955C4}"/>
    <cellStyle name="SAPBEXHLevel2X 2 5 2" xfId="1859" xr:uid="{177196C9-E895-4C8D-82F3-D798CB7E1C18}"/>
    <cellStyle name="SAPBEXHLevel2X 2 5 3" xfId="2851" xr:uid="{2805B27A-926F-4B80-A3C2-E6A54FF91FF1}"/>
    <cellStyle name="SAPBEXHLevel2X 2 6" xfId="2179" xr:uid="{A19D9E8E-5B9B-4F7A-9119-C5589CCE0AE2}"/>
    <cellStyle name="SAPBEXHLevel2X 2 7" xfId="2470" xr:uid="{5930C15C-62D4-4151-97FB-C03D377C0E29}"/>
    <cellStyle name="SAPBEXHLevel2X 2_Actuals by Storm IO" xfId="542" xr:uid="{F7F0F118-E7CC-4AC0-B0C5-FB9C182A19DF}"/>
    <cellStyle name="SAPBEXHLevel2X 3" xfId="543" xr:uid="{CD473102-3A0B-48EA-9107-71FB0AD6333C}"/>
    <cellStyle name="SAPBEXHLevel2X 3 2" xfId="1121" xr:uid="{815EABBB-9D79-4D26-8D64-9361D6EA103E}"/>
    <cellStyle name="SAPBEXHLevel2X 3 2 2" xfId="2237" xr:uid="{8E85F854-F56F-4782-94AC-B81F86C7FE38}"/>
    <cellStyle name="SAPBEXHLevel2X 3 2 3" xfId="2852" xr:uid="{F3FE71B0-44E4-49C6-BE5D-D5BE465BA561}"/>
    <cellStyle name="SAPBEXHLevel2X 3 3" xfId="1317" xr:uid="{DFBDEE79-CFEA-4E11-BA73-3DE610CCB146}"/>
    <cellStyle name="SAPBEXHLevel2X 3 3 2" xfId="2233" xr:uid="{501E1227-579E-4992-96D0-7922347722F9}"/>
    <cellStyle name="SAPBEXHLevel2X 3 3 3" xfId="2960" xr:uid="{55208A59-185E-49DE-99AE-7AB877331227}"/>
    <cellStyle name="SAPBEXHLevel2X 3 4" xfId="1535" xr:uid="{6AD9E66E-C258-4F71-ACF0-7B87CD49C02F}"/>
    <cellStyle name="SAPBEXHLevel2X 3 5" xfId="3293" xr:uid="{4C32CB61-6600-45BB-B157-D625E6948A28}"/>
    <cellStyle name="SAPBEXHLevel2X 4" xfId="544" xr:uid="{56121DBF-4537-42BB-9B1D-92F35FEB3150}"/>
    <cellStyle name="SAPBEXHLevel2X 4 2" xfId="545" xr:uid="{899B64C7-C855-4832-AA29-E859F7A9D552}"/>
    <cellStyle name="SAPBEXHLevel2X 4 2 2" xfId="999" xr:uid="{D8ADF927-ACA9-4113-809A-1BB237D64E0E}"/>
    <cellStyle name="SAPBEXHLevel2X 4 2 2 2" xfId="2617" xr:uid="{1DD5C6A4-F171-4AC6-8663-2D4EF658F0C9}"/>
    <cellStyle name="SAPBEXHLevel2X 4 2 2 3" xfId="2819" xr:uid="{C0A3719D-01A9-4CC3-9301-2670FE10783A}"/>
    <cellStyle name="SAPBEXHLevel2X 4 2 3" xfId="1319" xr:uid="{78967BB6-92FE-4EFB-987F-98EC29BA70FB}"/>
    <cellStyle name="SAPBEXHLevel2X 4 2 3 2" xfId="2199" xr:uid="{591C3447-19D9-4882-AE0A-1E0CC7C0EE39}"/>
    <cellStyle name="SAPBEXHLevel2X 4 2 3 3" xfId="2682" xr:uid="{BF624069-ED80-4F4C-93ED-747C609A4FDB}"/>
    <cellStyle name="SAPBEXHLevel2X 4 2 4" xfId="2176" xr:uid="{F6F01432-EDBC-4B07-B36C-C8FC9C4C7620}"/>
    <cellStyle name="SAPBEXHLevel2X 4 2 5" xfId="2556" xr:uid="{61011ED5-AB62-477F-946B-0425AB3FB26B}"/>
    <cellStyle name="SAPBEXHLevel2X 4 3" xfId="1120" xr:uid="{9FC0CBCD-E6B1-47F2-BCA8-7C9FEC454079}"/>
    <cellStyle name="SAPBEXHLevel2X 4 3 2" xfId="1994" xr:uid="{10BC1FAB-12EF-4004-ABFA-9B799A6E99A4}"/>
    <cellStyle name="SAPBEXHLevel2X 4 3 3" xfId="3249" xr:uid="{3A3B2FBA-4688-40D5-ADC7-EB70943A17B7}"/>
    <cellStyle name="SAPBEXHLevel2X 4 4" xfId="1318" xr:uid="{9F8492D5-C9EC-40E7-BD85-14A0FB26088E}"/>
    <cellStyle name="SAPBEXHLevel2X 4 4 2" xfId="1640" xr:uid="{490B907A-2D95-4C32-B644-83198EB431DE}"/>
    <cellStyle name="SAPBEXHLevel2X 4 4 3" xfId="3195" xr:uid="{B500D37C-4492-4E40-A6EB-CD2DD5EA6717}"/>
    <cellStyle name="SAPBEXHLevel2X 4 5" xfId="2204" xr:uid="{219EE42C-ED06-4B4C-8075-0B35B98DCC0C}"/>
    <cellStyle name="SAPBEXHLevel2X 4 6" xfId="2942" xr:uid="{2188B118-44E9-4473-B072-266963250336}"/>
    <cellStyle name="SAPBEXHLevel2X 5" xfId="546" xr:uid="{3C69807D-1007-4A5D-97EF-A19172E40BED}"/>
    <cellStyle name="SAPBEXHLevel2X 5 2" xfId="1095" xr:uid="{18C60CFA-9571-4623-BC98-CBFCA098C02F}"/>
    <cellStyle name="SAPBEXHLevel2X 5 2 2" xfId="1750" xr:uid="{DAD1B1A7-84B8-4A4B-854A-21CD72FC39A5}"/>
    <cellStyle name="SAPBEXHLevel2X 5 2 3" xfId="3079" xr:uid="{63763C3A-DBA1-4098-872C-670CE96BF2CF}"/>
    <cellStyle name="SAPBEXHLevel2X 5 3" xfId="1320" xr:uid="{0FD0A383-DE18-4221-95DB-2B613951B5A9}"/>
    <cellStyle name="SAPBEXHLevel2X 5 3 2" xfId="2373" xr:uid="{AF111C61-6B28-42C8-A2D1-6F78876E1BBA}"/>
    <cellStyle name="SAPBEXHLevel2X 5 3 3" xfId="2683" xr:uid="{DB53450F-E7FB-445D-AD81-3D7CC57B3A92}"/>
    <cellStyle name="SAPBEXHLevel2X 5 4" xfId="1786" xr:uid="{FE22150A-8344-467B-BEFA-7408C40B0BC6}"/>
    <cellStyle name="SAPBEXHLevel2X 5 5" xfId="3051" xr:uid="{1B6236D4-98E4-49FE-ABE2-BD123D871493}"/>
    <cellStyle name="SAPBEXHLevel2X 6" xfId="649" xr:uid="{E0BB4D1B-E159-4005-8D8F-CE6002D0EA72}"/>
    <cellStyle name="SAPBEXHLevel2X 6 2" xfId="914" xr:uid="{2007B4CE-33DB-4B56-B7D7-1564FF380DC8}"/>
    <cellStyle name="SAPBEXHLevel2X 6 2 2" xfId="2551" xr:uid="{7805F133-8B0A-4834-AF7F-38845086D680}"/>
    <cellStyle name="SAPBEXHLevel2X 6 2 3" xfId="1732" xr:uid="{6B7A7466-7E9E-4FD1-954D-28E395B1A719}"/>
    <cellStyle name="SAPBEXHLevel2X 6 3" xfId="1388" xr:uid="{A11AFF70-2BBD-476A-89F0-568A3E7530DC}"/>
    <cellStyle name="SAPBEXHLevel2X 6 3 2" xfId="1521" xr:uid="{3C00763B-A8E3-4E48-B9E2-27EC838EEFD9}"/>
    <cellStyle name="SAPBEXHLevel2X 6 3 3" xfId="3315" xr:uid="{C00BEAA5-2690-4C3C-98C6-72B0268DB9BB}"/>
    <cellStyle name="SAPBEXHLevel2X 6 4" xfId="2167" xr:uid="{10AE523F-5A93-4ADB-8F64-24A118DCFE28}"/>
    <cellStyle name="SAPBEXHLevel2X 6 5" xfId="1762" xr:uid="{BA4F4927-A5A7-4195-A510-B9B954FDF762}"/>
    <cellStyle name="SAPBEXHLevel2X 7" xfId="667" xr:uid="{159EF35C-A503-4AF1-A2EC-352A8FBA5F09}"/>
    <cellStyle name="SAPBEXHLevel2X 7 2" xfId="1204" xr:uid="{1F68EEFE-703C-49C2-8024-B801DBC6D973}"/>
    <cellStyle name="SAPBEXHLevel2X 7 2 2" xfId="1587" xr:uid="{507BA4E8-DCA4-4D22-8244-A79840621AEE}"/>
    <cellStyle name="SAPBEXHLevel2X 7 2 3" xfId="3252" xr:uid="{82B93331-89A8-425A-8B61-1165E13CD22F}"/>
    <cellStyle name="SAPBEXHLevel2X 7 3" xfId="1406" xr:uid="{279EE971-F030-4540-9CE6-FC8EF12D20B4}"/>
    <cellStyle name="SAPBEXHLevel2X 7 3 2" xfId="1718" xr:uid="{EA78765D-F168-4F14-82CC-3334FC080E00}"/>
    <cellStyle name="SAPBEXHLevel2X 7 3 3" xfId="3111" xr:uid="{95014476-CFD6-428D-A8BC-3CB876A2B1D4}"/>
    <cellStyle name="SAPBEXHLevel2X 7 4" xfId="1755" xr:uid="{BCDBD873-35CF-40DC-8833-48E9C7B377DE}"/>
    <cellStyle name="SAPBEXHLevel2X 7 5" xfId="3075" xr:uid="{021C5222-212F-4C77-AB45-11B73B51D7C4}"/>
    <cellStyle name="SAPBEXHLevel2X 8" xfId="638" xr:uid="{33B915D6-8AAE-43AE-A14B-4A17B83AF89C}"/>
    <cellStyle name="SAPBEXHLevel2X 8 2" xfId="981" xr:uid="{2F79D035-7D05-4CAA-91CC-D55DF53BE9F8}"/>
    <cellStyle name="SAPBEXHLevel2X 8 2 2" xfId="2643" xr:uid="{5D7D9E92-2EB3-4FDD-880B-EA0D053F1C18}"/>
    <cellStyle name="SAPBEXHLevel2X 8 2 3" xfId="1704" xr:uid="{12DBCAA6-9096-4112-B1F6-4D0948367EF3}"/>
    <cellStyle name="SAPBEXHLevel2X 8 3" xfId="1379" xr:uid="{D2A4B974-165E-400B-982E-AF4E184E5C7E}"/>
    <cellStyle name="SAPBEXHLevel2X 8 3 2" xfId="2036" xr:uid="{E6D58F7F-F658-4647-B749-82D9BBFEAFD6}"/>
    <cellStyle name="SAPBEXHLevel2X 8 3 3" xfId="3314" xr:uid="{D0004259-CA22-4363-BDE9-DA14ADBE4B1F}"/>
    <cellStyle name="SAPBEXHLevel2X 8 4" xfId="1606" xr:uid="{F347A22D-854A-426F-A855-693E37C4C597}"/>
    <cellStyle name="SAPBEXHLevel2X 8 5" xfId="3233" xr:uid="{7EA7036D-ED59-4428-AA89-35781AA9B232}"/>
    <cellStyle name="SAPBEXHLevel2X 9" xfId="671" xr:uid="{04235C1E-754E-40A4-9D0E-B87DDD616446}"/>
    <cellStyle name="SAPBEXHLevel2X 9 2" xfId="1150" xr:uid="{970B6CD3-ED76-43FE-A6BE-D57E80059CF9}"/>
    <cellStyle name="SAPBEXHLevel2X 9 2 2" xfId="1654" xr:uid="{1FB81D16-1296-4975-8F3C-FBF6B03BB8FD}"/>
    <cellStyle name="SAPBEXHLevel2X 9 2 3" xfId="3180" xr:uid="{33D1F99F-DDE8-4E94-85FB-D6FB882E4950}"/>
    <cellStyle name="SAPBEXHLevel2X 9 3" xfId="1410" xr:uid="{DF6B1925-6D1E-4BD6-84B1-FBA05C1DEC95}"/>
    <cellStyle name="SAPBEXHLevel2X 9 3 2" xfId="1520" xr:uid="{62819547-6855-42BF-BEA2-47CC7ACD12E4}"/>
    <cellStyle name="SAPBEXHLevel2X 9 3 3" xfId="3317" xr:uid="{1E230BB2-2A83-486C-A47B-730FD552B1B3}"/>
    <cellStyle name="SAPBEXHLevel2X 9 4" xfId="1965" xr:uid="{FCBACB95-FAEE-4CCD-B572-2B65CA8DB0B4}"/>
    <cellStyle name="SAPBEXHLevel2X 9 5" xfId="2661" xr:uid="{A54DD82F-C452-4712-8C90-699FAF53EF09}"/>
    <cellStyle name="SAPBEXHLevel2X_Actuals by Storm IO" xfId="547" xr:uid="{ACEDA382-9757-4D3A-B128-948BCD15EA5E}"/>
    <cellStyle name="SAPBEXHLevel3" xfId="548" xr:uid="{8D4EED63-2F59-44D9-8982-CFF795506B0D}"/>
    <cellStyle name="SAPBEXHLevel3 10" xfId="1321" xr:uid="{89C23301-BF28-4A4E-8F9A-F17892A300E1}"/>
    <cellStyle name="SAPBEXHLevel3 10 2" xfId="2639" xr:uid="{7B452B51-77D1-4E7E-B6F9-8972BE0170D0}"/>
    <cellStyle name="SAPBEXHLevel3 10 3" xfId="2684" xr:uid="{6F7FE409-9E3F-46BE-8F01-52C8F4066CC0}"/>
    <cellStyle name="SAPBEXHLevel3 11" xfId="2369" xr:uid="{16278F6A-3CA9-4A3E-AFA1-73F915FEA32E}"/>
    <cellStyle name="SAPBEXHLevel3 12" xfId="2184" xr:uid="{47A87963-D468-473D-A1BC-D449C2E2E753}"/>
    <cellStyle name="SAPBEXHLevel3 2" xfId="549" xr:uid="{BCD18F05-9458-4197-B6EA-8CEE060C146B}"/>
    <cellStyle name="SAPBEXHLevel3 2 2" xfId="850" xr:uid="{B22BF6E1-3DCF-4EAF-AE1B-51D5AA450CB4}"/>
    <cellStyle name="SAPBEXHLevel3 2 2 2" xfId="1297" xr:uid="{48E3FB84-D5F6-457A-AE8A-5BBE847693F1}"/>
    <cellStyle name="SAPBEXHLevel3 2 2 2 2" xfId="2640" xr:uid="{05BDFEF7-3CF9-4EB6-BAC5-F3E2EE0200A4}"/>
    <cellStyle name="SAPBEXHLevel3 2 2 2 3" xfId="2677" xr:uid="{2568DA35-0CC8-4127-890B-9DF9449AC809}"/>
    <cellStyle name="SAPBEXHLevel3 2 2 3" xfId="1487" xr:uid="{F72389E9-679C-4D15-8530-4330FDA7B24C}"/>
    <cellStyle name="SAPBEXHLevel3 2 2 3 2" xfId="2058" xr:uid="{7DD551D7-7496-4050-8BE2-FA38F159CA13}"/>
    <cellStyle name="SAPBEXHLevel3 2 2 3 3" xfId="3135" xr:uid="{A09ED551-9C08-4567-9788-5F41A19D426B}"/>
    <cellStyle name="SAPBEXHLevel3 2 2 4" xfId="2075" xr:uid="{1937AB20-4A80-467B-B0C8-8A08186DC1EB}"/>
    <cellStyle name="SAPBEXHLevel3 2 2 5" xfId="3017" xr:uid="{24AEE83B-5F3F-4668-97C8-CA18D00AF77B}"/>
    <cellStyle name="SAPBEXHLevel3 2 3" xfId="998" xr:uid="{DDFE2235-A00E-4E2A-AA20-2BD640AB11DF}"/>
    <cellStyle name="SAPBEXHLevel3 2 3 2" xfId="2188" xr:uid="{F4F418AB-0E40-4D93-9A38-AF3427EA5BA4}"/>
    <cellStyle name="SAPBEXHLevel3 2 3 3" xfId="2538" xr:uid="{18A094DC-35E7-4CCC-9BE2-29C057131959}"/>
    <cellStyle name="SAPBEXHLevel3 2 4" xfId="1322" xr:uid="{8770ACCE-19A9-4CB8-9673-4F537172CEDE}"/>
    <cellStyle name="SAPBEXHLevel3 2 4 2" xfId="2474" xr:uid="{A31C362D-E48F-464D-A171-576D25A2B2F0}"/>
    <cellStyle name="SAPBEXHLevel3 2 4 3" xfId="2924" xr:uid="{C4384384-B237-45DC-8A61-FFB2CB866CFF}"/>
    <cellStyle name="SAPBEXHLevel3 2 5" xfId="2192" xr:uid="{9208D426-13B9-4F02-814C-022BE0F3A319}"/>
    <cellStyle name="SAPBEXHLevel3 2 6" xfId="2558" xr:uid="{C695B8F5-23C7-4343-8FCF-CDD3719B07D7}"/>
    <cellStyle name="SAPBEXHLevel3 3" xfId="550" xr:uid="{E60BD587-8677-4950-AE2D-3293106D7059}"/>
    <cellStyle name="SAPBEXHLevel3 3 2" xfId="1102" xr:uid="{7D659E82-9B47-4064-AF7D-844BE44A2FD2}"/>
    <cellStyle name="SAPBEXHLevel3 3 2 2" xfId="2264" xr:uid="{C6FB9E25-A562-40A1-8D1B-BEAC41895095}"/>
    <cellStyle name="SAPBEXHLevel3 3 2 3" xfId="2276" xr:uid="{D6E34532-97E6-48AD-AD6B-D04B67E58745}"/>
    <cellStyle name="SAPBEXHLevel3 3 3" xfId="1323" xr:uid="{51240962-6FF5-4943-98D2-12E7627352DB}"/>
    <cellStyle name="SAPBEXHLevel3 3 3 2" xfId="1637" xr:uid="{5F67507B-AFB4-417B-8195-9534E74BA901}"/>
    <cellStyle name="SAPBEXHLevel3 3 3 3" xfId="3199" xr:uid="{C266DEBC-895B-4A7E-A2F5-C2FBC3C786A1}"/>
    <cellStyle name="SAPBEXHLevel3 3 4" xfId="2568" xr:uid="{17A9F9FD-54AB-4753-B8EB-8339CC74267C}"/>
    <cellStyle name="SAPBEXHLevel3 3 5" xfId="1600" xr:uid="{3EFC83B2-8843-4932-A855-C8147BCB262F}"/>
    <cellStyle name="SAPBEXHLevel3 4" xfId="551" xr:uid="{30831848-C911-4F04-A817-50783284347B}"/>
    <cellStyle name="SAPBEXHLevel3 4 2" xfId="552" xr:uid="{749FC213-5B26-4580-A0A1-25FBE743C8BC}"/>
    <cellStyle name="SAPBEXHLevel3 4 2 2" xfId="1163" xr:uid="{BBD44D17-5183-4139-9BF1-105A32C2AE47}"/>
    <cellStyle name="SAPBEXHLevel3 4 2 2 2" xfId="2445" xr:uid="{A9D8E57F-303E-4A47-935A-4ECE3B62564F}"/>
    <cellStyle name="SAPBEXHLevel3 4 2 2 3" xfId="2535" xr:uid="{ED72B865-368D-4812-9963-CEA765B6526C}"/>
    <cellStyle name="SAPBEXHLevel3 4 2 3" xfId="1325" xr:uid="{0A88DE69-69A6-41CC-A3C9-6500A68AA2AB}"/>
    <cellStyle name="SAPBEXHLevel3 4 2 3 2" xfId="1514" xr:uid="{296BC8E1-0A9F-4D2C-BF4D-1CDFE4F881E8}"/>
    <cellStyle name="SAPBEXHLevel3 4 2 3 3" xfId="3039" xr:uid="{1C243312-EE99-4CE4-883F-FE1B36965FB5}"/>
    <cellStyle name="SAPBEXHLevel3 4 2 4" xfId="1717" xr:uid="{6982A832-37EE-46D4-8235-928DCB26500C}"/>
    <cellStyle name="SAPBEXHLevel3 4 2 5" xfId="3112" xr:uid="{B44CE42E-9BDB-4CC4-80FE-99CE00E7EBD8}"/>
    <cellStyle name="SAPBEXHLevel3 4 3" xfId="1119" xr:uid="{DF7FFB86-FD96-48D7-9AAB-7B1293F1C258}"/>
    <cellStyle name="SAPBEXHLevel3 4 3 2" xfId="2342" xr:uid="{8C558B05-0BC3-446F-BC23-5DBCADDA6C49}"/>
    <cellStyle name="SAPBEXHLevel3 4 3 3" xfId="2729" xr:uid="{2F7C0B04-15F9-4258-AC1E-AB0932EA640A}"/>
    <cellStyle name="SAPBEXHLevel3 4 4" xfId="1324" xr:uid="{5E906B3D-CC65-434B-B1AC-D92CB41D70C6}"/>
    <cellStyle name="SAPBEXHLevel3 4 4 2" xfId="2458" xr:uid="{E56B9767-145A-40CC-BACD-0E84C5FD2B60}"/>
    <cellStyle name="SAPBEXHLevel3 4 4 3" xfId="2685" xr:uid="{E05B9560-ABF4-4922-9232-11F7D33BCD17}"/>
    <cellStyle name="SAPBEXHLevel3 4 5" xfId="1564" xr:uid="{508BF4FC-6AEB-411C-9450-8EFEE0E3CB27}"/>
    <cellStyle name="SAPBEXHLevel3 4 6" xfId="3271" xr:uid="{29BC2AF2-8A7A-41E6-ACDC-11A29408D07C}"/>
    <cellStyle name="SAPBEXHLevel3 5" xfId="553" xr:uid="{B07FBE57-8A8B-4343-81C2-6428BDD607B6}"/>
    <cellStyle name="SAPBEXHLevel3 5 2" xfId="1118" xr:uid="{0101C093-DF3D-4BFB-B3C1-2AE1B39C357B}"/>
    <cellStyle name="SAPBEXHLevel3 5 2 2" xfId="1817" xr:uid="{C8E44C6B-BE85-41AF-8E00-4905DEDD6BE2}"/>
    <cellStyle name="SAPBEXHLevel3 5 2 3" xfId="2980" xr:uid="{C5F3BC0B-3838-46D3-8D41-30CB17279CA9}"/>
    <cellStyle name="SAPBEXHLevel3 5 3" xfId="1326" xr:uid="{DEDE944B-8A45-400E-A613-A40D34E17DF9}"/>
    <cellStyle name="SAPBEXHLevel3 5 3 2" xfId="1636" xr:uid="{718952B6-8B7E-45FE-B531-D30AF8B9FA60}"/>
    <cellStyle name="SAPBEXHLevel3 5 3 3" xfId="3200" xr:uid="{56E3605D-8531-4A7E-A53B-400411AD4645}"/>
    <cellStyle name="SAPBEXHLevel3 5 4" xfId="2051" xr:uid="{A8A7F3A4-5A5D-4837-99A3-97DAED19EDD5}"/>
    <cellStyle name="SAPBEXHLevel3 5 5" xfId="3231" xr:uid="{46229A15-5EE3-4BF7-8C40-E609BC6C3211}"/>
    <cellStyle name="SAPBEXHLevel3 6" xfId="554" xr:uid="{33FB5031-EA02-4411-9F4E-B00E166C32C5}"/>
    <cellStyle name="SAPBEXHLevel3 6 2" xfId="851" xr:uid="{6902ED93-3A98-408F-B804-B0F62853C7D0}"/>
    <cellStyle name="SAPBEXHLevel3 6 2 2" xfId="1298" xr:uid="{F3D3D393-B692-4AC9-A649-47ACD900119F}"/>
    <cellStyle name="SAPBEXHLevel3 6 2 2 2" xfId="2211" xr:uid="{19089E0D-A291-4C6A-8E25-7583E1BC9083}"/>
    <cellStyle name="SAPBEXHLevel3 6 2 2 3" xfId="2678" xr:uid="{16DAE938-6BAE-4A3C-B1F4-7B09C2E52213}"/>
    <cellStyle name="SAPBEXHLevel3 6 2 3" xfId="1488" xr:uid="{7D3C7E57-69A0-42D9-87D5-C98C52995171}"/>
    <cellStyle name="SAPBEXHLevel3 6 2 3 2" xfId="1517" xr:uid="{95542AF0-B3DC-4C71-BED9-9C837A350D94}"/>
    <cellStyle name="SAPBEXHLevel3 6 2 3 3" xfId="3323" xr:uid="{8F4C2049-E3C0-454A-BCE9-1CDDC1B72C83}"/>
    <cellStyle name="SAPBEXHLevel3 6 2 4" xfId="2098" xr:uid="{86A652D4-CF73-46F2-A1DB-9AE2E58F8718}"/>
    <cellStyle name="SAPBEXHLevel3 6 2 5" xfId="2992" xr:uid="{599755A3-5EC6-4F0C-99B7-C06C2C2E3041}"/>
    <cellStyle name="SAPBEXHLevel3 6 3" xfId="1117" xr:uid="{2BE21C12-C0D1-451B-A92A-FD092DDD6325}"/>
    <cellStyle name="SAPBEXHLevel3 6 3 2" xfId="1658" xr:uid="{D6503705-21B4-41E1-B9FA-BF93B39721BC}"/>
    <cellStyle name="SAPBEXHLevel3 6 3 3" xfId="3176" xr:uid="{A06CBB73-C53A-4898-8F5F-5393A6EBFED8}"/>
    <cellStyle name="SAPBEXHLevel3 6 4" xfId="1327" xr:uid="{7381BB7E-6D42-42B8-A65A-826126E06512}"/>
    <cellStyle name="SAPBEXHLevel3 6 4 2" xfId="2437" xr:uid="{18C35F8E-42F1-4C1A-A3C9-8E4D773892DB}"/>
    <cellStyle name="SAPBEXHLevel3 6 4 3" xfId="2751" xr:uid="{C7AF5735-C8FD-472B-8C48-E328D456A644}"/>
    <cellStyle name="SAPBEXHLevel3 6 5" xfId="1575" xr:uid="{956E3111-4346-4CA6-A31B-B3E4A128A0D0}"/>
    <cellStyle name="SAPBEXHLevel3 6 6" xfId="3264" xr:uid="{153DF4DB-70A5-49E4-8343-5260D8A8C5CF}"/>
    <cellStyle name="SAPBEXHLevel3 7" xfId="650" xr:uid="{B90D11D9-701C-4BE1-ACF2-D8CCA97A91B3}"/>
    <cellStyle name="SAPBEXHLevel3 7 2" xfId="1269" xr:uid="{346ADF79-76C4-44BA-9D63-3C1AA0BE8E6D}"/>
    <cellStyle name="SAPBEXHLevel3 7 2 2" xfId="2340" xr:uid="{66E71D63-9990-42A7-BDC8-B232C2682274}"/>
    <cellStyle name="SAPBEXHLevel3 7 2 3" xfId="2672" xr:uid="{DD050586-A37C-4EBB-9593-A94EAF6D9FF1}"/>
    <cellStyle name="SAPBEXHLevel3 7 3" xfId="1389" xr:uid="{67E72A81-E329-40CC-A9C4-D10D3623A512}"/>
    <cellStyle name="SAPBEXHLevel3 7 3 2" xfId="1998" xr:uid="{0858A2FB-FBE1-4988-AA7E-A27BCAB95796}"/>
    <cellStyle name="SAPBEXHLevel3 7 3 3" xfId="2907" xr:uid="{3C438B26-1717-4836-9E03-BD145AB977FF}"/>
    <cellStyle name="SAPBEXHLevel3 7 4" xfId="2572" xr:uid="{6B7B88D1-A8DF-451E-9615-34A704977A2D}"/>
    <cellStyle name="SAPBEXHLevel3 7 5" xfId="2275" xr:uid="{818A3659-94AD-4D3C-AAAD-D094BF3E98D2}"/>
    <cellStyle name="SAPBEXHLevel3 8" xfId="852" xr:uid="{553CCAA0-2065-4CF7-8B84-08F14B22ABE6}"/>
    <cellStyle name="SAPBEXHLevel3 8 2" xfId="1299" xr:uid="{6C293E35-3B66-46EF-9309-7319F7461E04}"/>
    <cellStyle name="SAPBEXHLevel3 8 2 2" xfId="2134" xr:uid="{A95DDC4D-3D6F-4F74-9D61-61594F704910}"/>
    <cellStyle name="SAPBEXHLevel3 8 2 3" xfId="2835" xr:uid="{A8FE47EA-E3DE-4BBF-8C32-E0B1FDBD9F69}"/>
    <cellStyle name="SAPBEXHLevel3 8 3" xfId="1489" xr:uid="{BD00C46E-712D-4608-9572-F48610E252D8}"/>
    <cellStyle name="SAPBEXHLevel3 8 3 2" xfId="2401" xr:uid="{F607EE44-3D5F-4E4D-B7B8-20BCEF5F3E3C}"/>
    <cellStyle name="SAPBEXHLevel3 8 3 3" xfId="2252" xr:uid="{59DFF64E-137A-4F32-89E4-B27467552337}"/>
    <cellStyle name="SAPBEXHLevel3 8 4" xfId="1937" xr:uid="{7309F7E0-92DD-43BF-AB89-5ECDB38ADB5D}"/>
    <cellStyle name="SAPBEXHLevel3 8 5" xfId="2574" xr:uid="{487E1BCF-0DC1-46B9-BEC5-16CA4C579015}"/>
    <cellStyle name="SAPBEXHLevel3 9" xfId="1245" xr:uid="{B900D9C0-5225-4E70-BA67-30583C805314}"/>
    <cellStyle name="SAPBEXHLevel3 9 2" xfId="1642" xr:uid="{D6ECB709-FA97-486E-8C37-23C38BA51DA0}"/>
    <cellStyle name="SAPBEXHLevel3 9 3" xfId="3193" xr:uid="{75F12896-A6F8-4D54-90E6-8CAD5E800F15}"/>
    <cellStyle name="SAPBEXHLevel3_Actuals by Storm IO" xfId="555" xr:uid="{3A5CE68E-F7AC-4634-8593-7E19FA7FCDD0}"/>
    <cellStyle name="SAPBEXHLevel3X" xfId="556" xr:uid="{35199ACA-08D8-401E-BAAF-AC29BF0E44B1}"/>
    <cellStyle name="SAPBEXHLevel3X 10" xfId="660" xr:uid="{D00A3790-4661-4ABA-BF18-275C8C5E282A}"/>
    <cellStyle name="SAPBEXHLevel3X 10 2" xfId="913" xr:uid="{FAB6038F-AEF9-4425-8E79-01F2998C6597}"/>
    <cellStyle name="SAPBEXHLevel3X 10 2 2" xfId="1868" xr:uid="{6904C63C-E249-4FB4-A5F1-0E4A63CB07CA}"/>
    <cellStyle name="SAPBEXHLevel3X 10 2 3" xfId="2825" xr:uid="{DA39FD36-AC54-4783-A5BE-0E0500AC285E}"/>
    <cellStyle name="SAPBEXHLevel3X 10 3" xfId="1399" xr:uid="{1F3C0F2D-7085-4CA0-943E-6AC9A3D3FC87}"/>
    <cellStyle name="SAPBEXHLevel3X 10 3 2" xfId="2159" xr:uid="{F1D9F959-F0F6-443A-AC3A-2C119ED6E507}"/>
    <cellStyle name="SAPBEXHLevel3X 10 3 3" xfId="2700" xr:uid="{09A09DE8-1A2A-42E7-9122-2B90C566B6BB}"/>
    <cellStyle name="SAPBEXHLevel3X 10 4" xfId="1712" xr:uid="{8B652736-08A7-4B55-947B-5561B1BC647B}"/>
    <cellStyle name="SAPBEXHLevel3X 10 5" xfId="3120" xr:uid="{547B117F-0D32-46F4-A599-0988C106EC42}"/>
    <cellStyle name="SAPBEXHLevel3X 11" xfId="853" xr:uid="{CAE27606-ADD4-45F2-A909-DF0B62FFB262}"/>
    <cellStyle name="SAPBEXHLevel3X 11 2" xfId="1300" xr:uid="{FE1937A1-6001-4B58-B826-12F37FC43666}"/>
    <cellStyle name="SAPBEXHLevel3X 11 2 2" xfId="2570" xr:uid="{40982D33-D06D-428F-A5B8-1C855BE7719E}"/>
    <cellStyle name="SAPBEXHLevel3X 11 2 3" xfId="2894" xr:uid="{EFE1DA9C-024B-4438-9EC0-0C9288B8F3D4}"/>
    <cellStyle name="SAPBEXHLevel3X 11 3" xfId="1490" xr:uid="{2A097FF2-43D1-4517-9C63-9A7C81BE6CFA}"/>
    <cellStyle name="SAPBEXHLevel3X 11 3 2" xfId="2090" xr:uid="{9C254326-6F16-404D-A657-149C1EB66C14}"/>
    <cellStyle name="SAPBEXHLevel3X 11 3 3" xfId="2999" xr:uid="{E68D93F8-1FE1-421C-A7BE-4EDCD225F24E}"/>
    <cellStyle name="SAPBEXHLevel3X 11 4" xfId="1959" xr:uid="{4743ADEC-3D35-4CC6-AE79-E5BEC03F4C88}"/>
    <cellStyle name="SAPBEXHLevel3X 11 5" xfId="2013" xr:uid="{712A2AF9-4867-4622-AD71-D66FC4275349}"/>
    <cellStyle name="SAPBEXHLevel3X 12" xfId="920" xr:uid="{0BBF8EA1-DF29-4574-AEB7-6DF0CE924D12}"/>
    <cellStyle name="SAPBEXHLevel3X 12 2" xfId="2478" xr:uid="{F96BA441-AC87-421B-9FF5-35206098832A}"/>
    <cellStyle name="SAPBEXHLevel3X 12 3" xfId="2529" xr:uid="{E1063E5C-8C42-4DFE-A1DA-6FC19F1608C2}"/>
    <cellStyle name="SAPBEXHLevel3X 13" xfId="1328" xr:uid="{B4F74551-FC87-4F19-B110-C3B4B5501E9F}"/>
    <cellStyle name="SAPBEXHLevel3X 13 2" xfId="2357" xr:uid="{5B42C330-69F9-45C5-80BD-34B4DCE47A21}"/>
    <cellStyle name="SAPBEXHLevel3X 13 3" xfId="2953" xr:uid="{0340ADA0-C660-434F-9851-BF45CBF07C15}"/>
    <cellStyle name="SAPBEXHLevel3X 14" xfId="2654" xr:uid="{13914B19-21A5-4D30-9B8A-CE219454B712}"/>
    <cellStyle name="SAPBEXHLevel3X 15" xfId="1889" xr:uid="{4DFC8474-811C-4BDB-8347-03BCFA6AF0BD}"/>
    <cellStyle name="SAPBEXHLevel3X 2" xfId="557" xr:uid="{E8AFD543-FD3C-4920-BAF0-4809675A955C}"/>
    <cellStyle name="SAPBEXHLevel3X 2 2" xfId="558" xr:uid="{6B4CF5E9-1833-410B-9076-2B12F94BEA43}"/>
    <cellStyle name="SAPBEXHLevel3X 2 2 2" xfId="855" xr:uid="{F1C909B9-0133-495F-B7D5-A06E9DDCBE1E}"/>
    <cellStyle name="SAPBEXHLevel3X 2 2 2 2" xfId="1302" xr:uid="{D6C7651E-8D0B-4812-B000-E58C4F4951AC}"/>
    <cellStyle name="SAPBEXHLevel3X 2 2 2 2 2" xfId="1641" xr:uid="{930741E9-CEC4-43F8-B297-39DFA8362BEE}"/>
    <cellStyle name="SAPBEXHLevel3X 2 2 2 2 3" xfId="3194" xr:uid="{03A34C98-83AE-40E6-B7D9-E6FFEDBD685A}"/>
    <cellStyle name="SAPBEXHLevel3X 2 2 2 3" xfId="1492" xr:uid="{D780EBA0-A388-4D75-BC23-969B4FA2146A}"/>
    <cellStyle name="SAPBEXHLevel3X 2 2 2 3 2" xfId="2052" xr:uid="{1EE64496-D1EA-4888-80ED-4B630391FA7F}"/>
    <cellStyle name="SAPBEXHLevel3X 2 2 2 3 3" xfId="3225" xr:uid="{8120592C-6B74-493D-9AB8-4FE0DE907CFF}"/>
    <cellStyle name="SAPBEXHLevel3X 2 2 2 4" xfId="2507" xr:uid="{3D364658-4BB1-4225-82DD-F2937277739F}"/>
    <cellStyle name="SAPBEXHLevel3X 2 2 2 5" xfId="2014" xr:uid="{AADDC37B-8A0F-4470-8A73-691E68C7FFF7}"/>
    <cellStyle name="SAPBEXHLevel3X 2 2 3" xfId="967" xr:uid="{527137EB-FFE0-4E6A-83BA-6A89AD633920}"/>
    <cellStyle name="SAPBEXHLevel3X 2 2 3 2" xfId="1659" xr:uid="{16CA470A-C086-4426-ACC0-56CF966C4007}"/>
    <cellStyle name="SAPBEXHLevel3X 2 2 3 3" xfId="3175" xr:uid="{77A65F35-627D-4FD9-9D73-0449E6219CDD}"/>
    <cellStyle name="SAPBEXHLevel3X 2 2 4" xfId="1330" xr:uid="{5380744F-7797-41D4-AA6F-E38AD5FE1F81}"/>
    <cellStyle name="SAPBEXHLevel3X 2 2 4 2" xfId="1549" xr:uid="{4C31C53A-31BA-48BA-9CCF-A5C8F629E9FC}"/>
    <cellStyle name="SAPBEXHLevel3X 2 2 4 3" xfId="3287" xr:uid="{2B056BD6-6D10-44F9-96CD-E1D257089230}"/>
    <cellStyle name="SAPBEXHLevel3X 2 2 5" xfId="1979" xr:uid="{2DBDF903-585B-4EDA-BF95-99A312CC33FE}"/>
    <cellStyle name="SAPBEXHLevel3X 2 2 6" xfId="2117" xr:uid="{374733CC-C89B-4AEF-B700-70D1858FA558}"/>
    <cellStyle name="SAPBEXHLevel3X 2 3" xfId="854" xr:uid="{C0F42DAA-B3DA-434B-8228-EF67852BA29F}"/>
    <cellStyle name="SAPBEXHLevel3X 2 3 2" xfId="1301" xr:uid="{7CB40679-7313-43EA-880D-7ADFA30DD3DC}"/>
    <cellStyle name="SAPBEXHLevel3X 2 3 2 2" xfId="1811" xr:uid="{48D4E0AD-6753-42DC-B7E2-A5FA6C8756F5}"/>
    <cellStyle name="SAPBEXHLevel3X 2 3 2 3" xfId="3010" xr:uid="{6183D6F3-967D-486C-9F93-CB7824F1F3E9}"/>
    <cellStyle name="SAPBEXHLevel3X 2 3 3" xfId="1491" xr:uid="{50610C16-B560-477B-A35D-5FB6EB8FE87A}"/>
    <cellStyle name="SAPBEXHLevel3X 2 3 3 2" xfId="2172" xr:uid="{183D7338-6A0F-4CAF-9F6D-45C67E95ADE5}"/>
    <cellStyle name="SAPBEXHLevel3X 2 3 3 3" xfId="2978" xr:uid="{8A6B8483-B7F3-4B0A-8479-D0861633DEC9}"/>
    <cellStyle name="SAPBEXHLevel3X 2 3 4" xfId="1883" xr:uid="{2EF404DF-FE06-4B30-9413-F12A918A6F37}"/>
    <cellStyle name="SAPBEXHLevel3X 2 3 5" xfId="2770" xr:uid="{A5ADD2EE-57B7-4166-8F4B-6C90608506DD}"/>
    <cellStyle name="SAPBEXHLevel3X 2 4" xfId="919" xr:uid="{CA0C3CE2-8688-41BE-8D0A-68350D8E76AE}"/>
    <cellStyle name="SAPBEXHLevel3X 2 4 2" xfId="2462" xr:uid="{1FDAB9DA-5A6B-4A43-8905-6849CED6BE0E}"/>
    <cellStyle name="SAPBEXHLevel3X 2 4 3" xfId="2243" xr:uid="{53E48119-D99D-4A71-8689-F190DA4675A1}"/>
    <cellStyle name="SAPBEXHLevel3X 2 5" xfId="1329" xr:uid="{55D3F9CF-BC98-4F83-94A3-104740C35978}"/>
    <cellStyle name="SAPBEXHLevel3X 2 5 2" xfId="1591" xr:uid="{6D5BAA57-6C98-4BAD-AEF2-45DE545820D7}"/>
    <cellStyle name="SAPBEXHLevel3X 2 5 3" xfId="3246" xr:uid="{FC8EDA01-1BA8-45C5-9B2A-1AC12D9D83F1}"/>
    <cellStyle name="SAPBEXHLevel3X 2 6" xfId="2509" xr:uid="{11938121-FC3B-411D-BE06-BB34142A9667}"/>
    <cellStyle name="SAPBEXHLevel3X 2 7" xfId="3117" xr:uid="{A8F209CA-63CE-4B64-94E2-EAEE014C89A5}"/>
    <cellStyle name="SAPBEXHLevel3X 2_Actuals by Storm IO" xfId="559" xr:uid="{1A5D2E10-63AE-4F6A-A9AD-298FDB8C325B}"/>
    <cellStyle name="SAPBEXHLevel3X 3" xfId="560" xr:uid="{92530687-FF0C-4953-AE76-5E3A598E04D4}"/>
    <cellStyle name="SAPBEXHLevel3X 3 2" xfId="950" xr:uid="{75D61DEB-0A15-417B-B24C-7D4DEE081F99}"/>
    <cellStyle name="SAPBEXHLevel3X 3 2 2" xfId="2239" xr:uid="{F22143CE-5608-4003-9D75-1CEEFCBB8225}"/>
    <cellStyle name="SAPBEXHLevel3X 3 2 3" xfId="2818" xr:uid="{1A8C582A-89B9-45E4-984E-275011D49FDF}"/>
    <cellStyle name="SAPBEXHLevel3X 3 3" xfId="1331" xr:uid="{02046142-B65C-4489-9714-66B4DE51CCE6}"/>
    <cellStyle name="SAPBEXHLevel3X 3 3 2" xfId="1774" xr:uid="{1D5DDE86-51AA-484E-86ED-DD0B45B105FD}"/>
    <cellStyle name="SAPBEXHLevel3X 3 3 3" xfId="3059" xr:uid="{2E15335D-F24B-4EF2-A541-76A58C12382B}"/>
    <cellStyle name="SAPBEXHLevel3X 3 4" xfId="1928" xr:uid="{C3EDBAF5-6FA0-4516-B387-12B3958067C2}"/>
    <cellStyle name="SAPBEXHLevel3X 3 5" xfId="1838" xr:uid="{83FE0217-EFB3-4C0F-BC18-0BA21D7ED8C2}"/>
    <cellStyle name="SAPBEXHLevel3X 4" xfId="561" xr:uid="{03FC2B2C-4B5A-4ED0-A4BE-28AFAB6B8724}"/>
    <cellStyle name="SAPBEXHLevel3X 4 2" xfId="562" xr:uid="{95282B16-408E-4BB7-B530-6C7F5718C001}"/>
    <cellStyle name="SAPBEXHLevel3X 4 2 2" xfId="1036" xr:uid="{61EEB922-60BE-4583-85E8-C95D8078D0D9}"/>
    <cellStyle name="SAPBEXHLevel3X 4 2 2 2" xfId="1557" xr:uid="{A52408C3-703D-4321-A787-2504D63FED1A}"/>
    <cellStyle name="SAPBEXHLevel3X 4 2 2 3" xfId="3279" xr:uid="{2BD39449-AF4F-4438-8960-066F0F24DE7E}"/>
    <cellStyle name="SAPBEXHLevel3X 4 2 3" xfId="1333" xr:uid="{408F4815-F034-45FA-B101-DC4706B84AAB}"/>
    <cellStyle name="SAPBEXHLevel3X 4 2 3 2" xfId="1690" xr:uid="{D8FD33C4-FA9D-464B-8D2B-E65330E356C1}"/>
    <cellStyle name="SAPBEXHLevel3X 4 2 3 3" xfId="3142" xr:uid="{8C1502CC-AA05-4D3B-B106-264AD7F2FE8F}"/>
    <cellStyle name="SAPBEXHLevel3X 4 2 4" xfId="2247" xr:uid="{11F0CDD9-EFDA-4234-B53C-ECDE9BF991BA}"/>
    <cellStyle name="SAPBEXHLevel3X 4 2 5" xfId="1978" xr:uid="{E0F59D5A-A952-43E4-8C5B-8D98A468EACE}"/>
    <cellStyle name="SAPBEXHLevel3X 4 3" xfId="1174" xr:uid="{36D7BBA6-4979-4EA7-8DB7-D040916425A6}"/>
    <cellStyle name="SAPBEXHLevel3X 4 3 2" xfId="1651" xr:uid="{15BFD1E8-CB14-4D93-8DA3-7650A8D3719C}"/>
    <cellStyle name="SAPBEXHLevel3X 4 3 3" xfId="3183" xr:uid="{4482C24C-B7B6-4392-8ACD-A37F5CC845DD}"/>
    <cellStyle name="SAPBEXHLevel3X 4 4" xfId="1332" xr:uid="{5328E2EA-01BB-4152-B82B-DCC84219ED46}"/>
    <cellStyle name="SAPBEXHLevel3X 4 4 2" xfId="1857" xr:uid="{FDE5C4EC-37ED-4590-AAE7-AFC63F02FFDB}"/>
    <cellStyle name="SAPBEXHLevel3X 4 4 3" xfId="2865" xr:uid="{14757EC7-C712-40C0-B1BF-55D37EDB6CAA}"/>
    <cellStyle name="SAPBEXHLevel3X 4 5" xfId="1923" xr:uid="{FCB437C4-B71C-40D4-B1F9-8B022BF88427}"/>
    <cellStyle name="SAPBEXHLevel3X 4 6" xfId="2379" xr:uid="{61B363B2-38CC-42EB-A2CB-F97F90F77931}"/>
    <cellStyle name="SAPBEXHLevel3X 5" xfId="563" xr:uid="{577E5080-78A4-4AE6-883D-B7EDBF2AD96C}"/>
    <cellStyle name="SAPBEXHLevel3X 5 2" xfId="997" xr:uid="{46D0B89B-B08A-4A47-8BDC-CD1B9C7C6838}"/>
    <cellStyle name="SAPBEXHLevel3X 5 2 2" xfId="2147" xr:uid="{C3666C82-24C9-4327-A722-3E76278EF3F7}"/>
    <cellStyle name="SAPBEXHLevel3X 5 2 3" xfId="2779" xr:uid="{E4FF2EDD-887B-441E-9333-317FA35A1ED2}"/>
    <cellStyle name="SAPBEXHLevel3X 5 3" xfId="1334" xr:uid="{C48A083D-6C16-42EA-BEA3-41927FEBBE00}"/>
    <cellStyle name="SAPBEXHLevel3X 5 3 2" xfId="1523" xr:uid="{932898C9-AD5B-4BC8-8AEC-E8460D1BC466}"/>
    <cellStyle name="SAPBEXHLevel3X 5 3 3" xfId="3311" xr:uid="{A0CC530F-5C07-4B30-9EEF-07D4CC0AB232}"/>
    <cellStyle name="SAPBEXHLevel3X 5 4" xfId="2348" xr:uid="{ED04EB26-14E3-450C-81AC-3CDCBAA06345}"/>
    <cellStyle name="SAPBEXHLevel3X 5 5" xfId="2816" xr:uid="{105CFB34-E270-458C-A7AA-43B6F214A612}"/>
    <cellStyle name="SAPBEXHLevel3X 6" xfId="651" xr:uid="{9F6AAFA9-5D34-4622-B2E7-FD2A5424D067}"/>
    <cellStyle name="SAPBEXHLevel3X 6 2" xfId="881" xr:uid="{CF621280-A8F7-4A3E-A8DD-E2F05B6DEA24}"/>
    <cellStyle name="SAPBEXHLevel3X 6 2 2" xfId="1532" xr:uid="{133EA4DF-4F2A-4465-BE6E-82BAFA337D21}"/>
    <cellStyle name="SAPBEXHLevel3X 6 2 3" xfId="3297" xr:uid="{A56CAE14-DFBD-4E80-937A-96A5E97E2321}"/>
    <cellStyle name="SAPBEXHLevel3X 6 3" xfId="1390" xr:uid="{01D68B59-4E27-402C-9A3B-DDA07CDC1E42}"/>
    <cellStyle name="SAPBEXHLevel3X 6 3 2" xfId="1626" xr:uid="{170BCC83-7175-4E8A-850A-2ECC8DB561ED}"/>
    <cellStyle name="SAPBEXHLevel3X 6 3 3" xfId="3210" xr:uid="{CB12AC51-F625-4235-B714-E80BB0480152}"/>
    <cellStyle name="SAPBEXHLevel3X 6 4" xfId="1966" xr:uid="{6ED7694C-DC82-4A0B-AD4E-27A7B0545209}"/>
    <cellStyle name="SAPBEXHLevel3X 6 5" xfId="2571" xr:uid="{016D6C7D-78B4-420B-BB84-44AA4D26395B}"/>
    <cellStyle name="SAPBEXHLevel3X 7" xfId="669" xr:uid="{58D03D99-ED2A-41E1-A443-7FB9027C8916}"/>
    <cellStyle name="SAPBEXHLevel3X 7 2" xfId="1202" xr:uid="{8E937800-D642-411E-BC53-1067650DB99A}"/>
    <cellStyle name="SAPBEXHLevel3X 7 2 2" xfId="1550" xr:uid="{208FDF44-B08B-4300-BEB9-B3BD8A2A0347}"/>
    <cellStyle name="SAPBEXHLevel3X 7 2 3" xfId="3286" xr:uid="{E5E9B402-8EB7-4752-B28A-088B95F84946}"/>
    <cellStyle name="SAPBEXHLevel3X 7 3" xfId="1408" xr:uid="{6FD4AA8C-F1D8-4F40-B7B0-738F1D7D3384}"/>
    <cellStyle name="SAPBEXHLevel3X 7 3 2" xfId="1856" xr:uid="{130B83D9-7D94-4FFE-BBF9-95DABAFAD37E}"/>
    <cellStyle name="SAPBEXHLevel3X 7 3 3" xfId="2871" xr:uid="{10832408-7169-4A96-A30A-75B8CDD31EEB}"/>
    <cellStyle name="SAPBEXHLevel3X 7 4" xfId="1740" xr:uid="{431E35C0-5A42-440C-903F-8785DF10CD9A}"/>
    <cellStyle name="SAPBEXHLevel3X 7 5" xfId="3091" xr:uid="{A13612F3-9D44-4FCF-A449-91F79AFB72D7}"/>
    <cellStyle name="SAPBEXHLevel3X 8" xfId="641" xr:uid="{FF0C18BB-A38D-4E05-B098-2E6102B712E5}"/>
    <cellStyle name="SAPBEXHLevel3X 8 2" xfId="1206" xr:uid="{9DA5F8AC-7611-40F8-A1D5-7DE845AE7043}"/>
    <cellStyle name="SAPBEXHLevel3X 8 2 2" xfId="1997" xr:uid="{0F5F30FF-6301-4469-ADF4-641BD9DCFFCB}"/>
    <cellStyle name="SAPBEXHLevel3X 8 2 3" xfId="3161" xr:uid="{DBD48036-04A5-4F1A-BA29-0165664DBA0B}"/>
    <cellStyle name="SAPBEXHLevel3X 8 3" xfId="1381" xr:uid="{841E87ED-C37E-4277-BE7B-47F73BB5D13F}"/>
    <cellStyle name="SAPBEXHLevel3X 8 3 2" xfId="1628" xr:uid="{C5011F02-7334-495C-824B-9DAC89608682}"/>
    <cellStyle name="SAPBEXHLevel3X 8 3 3" xfId="3208" xr:uid="{B73A50D0-C483-485D-8802-B5F267A10C0A}"/>
    <cellStyle name="SAPBEXHLevel3X 8 4" xfId="2005" xr:uid="{E26AEBAC-53A3-46E1-9C56-F433189C83B7}"/>
    <cellStyle name="SAPBEXHLevel3X 8 5" xfId="2546" xr:uid="{462D485F-DA9F-436D-BFA7-29F1E75567CA}"/>
    <cellStyle name="SAPBEXHLevel3X 9" xfId="672" xr:uid="{91405575-5145-4318-AC44-8A9B884B4C7C}"/>
    <cellStyle name="SAPBEXHLevel3X 9 2" xfId="912" xr:uid="{0A0BC2E8-0E6A-4FCA-92D7-31E2E333146B}"/>
    <cellStyle name="SAPBEXHLevel3X 9 2 2" xfId="2619" xr:uid="{0E778D43-666B-4A5D-9A0A-C562D575721C}"/>
    <cellStyle name="SAPBEXHLevel3X 9 2 3" xfId="2806" xr:uid="{908E84E2-3F1B-4402-BDFE-9D540625A971}"/>
    <cellStyle name="SAPBEXHLevel3X 9 3" xfId="1411" xr:uid="{AA4F09D8-8E01-4DBD-89A8-A1DE733D7F8E}"/>
    <cellStyle name="SAPBEXHLevel3X 9 3 2" xfId="1841" xr:uid="{4A1A5FD3-F3EC-46A3-9C72-0EDCD42CA622}"/>
    <cellStyle name="SAPBEXHLevel3X 9 3 3" xfId="2931" xr:uid="{6E516B8F-D4B0-4C6F-B247-9B17B4D20550}"/>
    <cellStyle name="SAPBEXHLevel3X 9 4" xfId="2596" xr:uid="{4E354347-AB2B-4D2B-A2BF-5ABD198AA207}"/>
    <cellStyle name="SAPBEXHLevel3X 9 5" xfId="2613" xr:uid="{591B9BEA-9DF3-4AFE-862A-B71C80E797EE}"/>
    <cellStyle name="SAPBEXHLevel3X_Actuals by Storm IO" xfId="564" xr:uid="{67E4A226-77EC-4C46-B259-0C2AA2E21597}"/>
    <cellStyle name="SAPBEXinputData" xfId="565" xr:uid="{41E678E8-73E2-4AD7-8922-A4A2B9E68D45}"/>
    <cellStyle name="SAPBEXinputData 10" xfId="658" xr:uid="{30055992-B918-49B9-9E89-64DA0ED290C3}"/>
    <cellStyle name="SAPBEXinputData 10 2" xfId="1161" xr:uid="{36B92731-FB58-4839-8714-7C9A847E66CF}"/>
    <cellStyle name="SAPBEXinputData 10 2 2" xfId="1771" xr:uid="{3DA382E9-D72F-46A6-806A-7BCE9B1AF662}"/>
    <cellStyle name="SAPBEXinputData 10 2 3" xfId="3062" xr:uid="{C40E1F74-45F1-4767-B074-ECBE0100C3F8}"/>
    <cellStyle name="SAPBEXinputData 10 3" xfId="1397" xr:uid="{83168067-E8CB-45AB-9B35-E515A7753840}"/>
    <cellStyle name="SAPBEXinputData 10 3 2" xfId="1629" xr:uid="{40469473-CDC2-4D29-90AF-23F70ECF733C}"/>
    <cellStyle name="SAPBEXinputData 10 3 3" xfId="3207" xr:uid="{7150106E-4D57-4670-AC86-35B9A7409B37}"/>
    <cellStyle name="SAPBEXinputData 11" xfId="856" xr:uid="{66BCB6E3-3A3C-4E32-9C6A-4150362E175B}"/>
    <cellStyle name="SAPBEXinputData 2" xfId="566" xr:uid="{6B72241D-03BF-4C63-A9AF-ADA3B4023A97}"/>
    <cellStyle name="SAPBEXinputData 2 2" xfId="567" xr:uid="{45468E33-574E-4BE2-AC25-5C0D335FACDD}"/>
    <cellStyle name="SAPBEXinputData 2 2 2" xfId="858" xr:uid="{85A3303B-43D4-415D-848E-69CE537A7ACA}"/>
    <cellStyle name="SAPBEXinputData 2 3" xfId="568" xr:uid="{6FC651AF-BF97-4629-A1B2-FF1A7A16CCC0}"/>
    <cellStyle name="SAPBEXinputData 2 4" xfId="857" xr:uid="{E7A1E073-4E00-48C8-8AD6-A6E5A95A42F2}"/>
    <cellStyle name="SAPBEXinputData 2_Actuals by Storm IO" xfId="569" xr:uid="{308C029D-C7FA-42B6-A210-9837B887F628}"/>
    <cellStyle name="SAPBEXinputData 3" xfId="570" xr:uid="{4CEA10F7-3735-4985-996B-97B4180D6937}"/>
    <cellStyle name="SAPBEXinputData 4" xfId="652" xr:uid="{F6CBD648-D3CC-40F2-956D-A776AAE6D4E3}"/>
    <cellStyle name="SAPBEXinputData 4 2" xfId="1059" xr:uid="{EF5BE22E-EFFE-4E2A-A2BA-35AEBD60564B}"/>
    <cellStyle name="SAPBEXinputData 4 2 2" xfId="1768" xr:uid="{6B3F7659-DF0A-47AA-B33A-8E7F4ADD9C34}"/>
    <cellStyle name="SAPBEXinputData 4 2 3" xfId="3065" xr:uid="{EA15DF79-261D-4705-AFAA-05C012584300}"/>
    <cellStyle name="SAPBEXinputData 4 3" xfId="1391" xr:uid="{BA1043AC-43AD-4A11-A52A-8BAA3E8245BB}"/>
    <cellStyle name="SAPBEXinputData 4 3 2" xfId="2128" xr:uid="{8893422A-B7BF-45DA-929A-4BADE0E01F2B}"/>
    <cellStyle name="SAPBEXinputData 4 3 3" xfId="2870" xr:uid="{CB8EFD7A-308D-46E5-87F4-D3C9C92BB587}"/>
    <cellStyle name="SAPBEXinputData 5" xfId="670" xr:uid="{B13DD01B-DBF3-4C5C-AE28-C28AE05DDC31}"/>
    <cellStyle name="SAPBEXinputData 5 2" xfId="1024" xr:uid="{8E301745-E7DE-4C60-8085-81FC6F1E890B}"/>
    <cellStyle name="SAPBEXinputData 5 2 2" xfId="2454" xr:uid="{ADB927C8-C030-470F-B961-FCCAA824A71C}"/>
    <cellStyle name="SAPBEXinputData 5 2 3" xfId="2726" xr:uid="{E2BBA900-0B77-41B8-9B93-CF7873AA774B}"/>
    <cellStyle name="SAPBEXinputData 5 3" xfId="1409" xr:uid="{F19CB474-9824-4735-ABFE-1E60E7B9C781}"/>
    <cellStyle name="SAPBEXinputData 5 3 2" xfId="1665" xr:uid="{1C001875-A617-4C63-B440-E8E74427E024}"/>
    <cellStyle name="SAPBEXinputData 5 3 3" xfId="3169" xr:uid="{6EB40BF8-3574-422D-9F8F-E343AFF48DDD}"/>
    <cellStyle name="SAPBEXinputData 6" xfId="642" xr:uid="{61D4A061-7A90-4C55-A9BA-79277BD6E921}"/>
    <cellStyle name="SAPBEXinputData 6 2" xfId="1056" xr:uid="{0A893636-A2C5-4223-8063-601E23265F58}"/>
    <cellStyle name="SAPBEXinputData 6 2 2" xfId="1921" xr:uid="{9101F5AC-BB44-4F80-B7F5-1F82493896AB}"/>
    <cellStyle name="SAPBEXinputData 6 2 3" xfId="1955" xr:uid="{88F90904-7698-451B-AAC5-99BC2B01BD2D}"/>
    <cellStyle name="SAPBEXinputData 6 3" xfId="1382" xr:uid="{02E42E22-A819-4FBC-89DE-81B05E6B2B9E}"/>
    <cellStyle name="SAPBEXinputData 6 3 2" xfId="2389" xr:uid="{9B3E2521-4633-44C9-9E0E-D1FF30DA189F}"/>
    <cellStyle name="SAPBEXinputData 6 3 3" xfId="2697" xr:uid="{961E4047-058B-40FD-87C7-E41086E0F4CF}"/>
    <cellStyle name="SAPBEXinputData 7" xfId="673" xr:uid="{821CF157-D4A7-4990-BCF4-B4BB82EFB135}"/>
    <cellStyle name="SAPBEXinputData 7 2" xfId="1063" xr:uid="{A0DC25F9-11E4-40C9-954B-C5F0C94DC6E5}"/>
    <cellStyle name="SAPBEXinputData 7 2 2" xfId="1554" xr:uid="{D6BE3EFE-C031-422A-913B-762CD153C631}"/>
    <cellStyle name="SAPBEXinputData 7 2 3" xfId="3282" xr:uid="{C5B6D1D4-1289-47CF-B7EC-74E0D6534C19}"/>
    <cellStyle name="SAPBEXinputData 7 3" xfId="1412" xr:uid="{D9525DEB-8750-4204-A640-70303DFB978C}"/>
    <cellStyle name="SAPBEXinputData 7 3 2" xfId="1625" xr:uid="{FA6A9B52-E827-4B39-9D9E-338ADE9D8753}"/>
    <cellStyle name="SAPBEXinputData 7 3 3" xfId="3211" xr:uid="{ED0F1C4C-0F3E-4C38-B5DA-0CD719D64BA2}"/>
    <cellStyle name="SAPBEXinputData 8" xfId="661" xr:uid="{3FAB98D4-2578-46DF-9B4E-7951639289B6}"/>
    <cellStyle name="SAPBEXinputData 8 2" xfId="1061" xr:uid="{87BE3286-5086-4E52-A800-BFB5D4264062}"/>
    <cellStyle name="SAPBEXinputData 8 2 2" xfId="2135" xr:uid="{6832071B-8C4B-4220-B94E-44C07300F6F9}"/>
    <cellStyle name="SAPBEXinputData 8 2 3" xfId="2830" xr:uid="{D607E87E-0F98-4F39-8544-E18B5334D204}"/>
    <cellStyle name="SAPBEXinputData 8 3" xfId="1400" xr:uid="{16963746-345A-49CA-90C6-B2F86EC6B727}"/>
    <cellStyle name="SAPBEXinputData 8 3 2" xfId="1822" xr:uid="{CCE65D78-D5F2-486B-BA72-A0B70F68B089}"/>
    <cellStyle name="SAPBEXinputData 8 3 3" xfId="2968" xr:uid="{D1310D6F-A2AC-4DD8-A20E-22DDABC4930C}"/>
    <cellStyle name="SAPBEXinputData 9" xfId="674" xr:uid="{FD7ADFF7-B42C-4A33-B0F3-F6FAED066730}"/>
    <cellStyle name="SAPBEXinputData 9 2" xfId="1064" xr:uid="{2D1737B0-7D05-4F18-B74A-6ED9CC05BB54}"/>
    <cellStyle name="SAPBEXinputData 9 2 2" xfId="1757" xr:uid="{74D3781B-4D62-4227-85C9-EFEC82EE193D}"/>
    <cellStyle name="SAPBEXinputData 9 2 3" xfId="3073" xr:uid="{3CFC8040-6A7C-4602-8F98-FC0220EE6C6B}"/>
    <cellStyle name="SAPBEXinputData 9 3" xfId="1413" xr:uid="{A0E6553A-67D6-49A7-BA02-1C2C2BAA21F4}"/>
    <cellStyle name="SAPBEXinputData 9 3 2" xfId="2400" xr:uid="{B6227304-12ED-46CA-BF71-531BC18AAD07}"/>
    <cellStyle name="SAPBEXinputData 9 3 3" xfId="2703" xr:uid="{8068DFC0-F930-4AB3-B371-D03AE30F3C51}"/>
    <cellStyle name="SAPBEXinputData_Actuals by Storm IO" xfId="571" xr:uid="{BBE497FD-6D53-4FB1-B094-0319FA6AB220}"/>
    <cellStyle name="SAPBEXItemHeader" xfId="572" xr:uid="{19258612-87CF-469F-A0ED-C3BB0163D6D0}"/>
    <cellStyle name="SAPBEXItemHeader 2" xfId="1071" xr:uid="{BCE4CA23-D6FB-4BE9-925D-D1DD71DA0486}"/>
    <cellStyle name="SAPBEXItemHeader 2 2" xfId="2442" xr:uid="{36750B25-117A-400A-B920-468428962520}"/>
    <cellStyle name="SAPBEXItemHeader 2 3" xfId="2882" xr:uid="{1513F0D4-6C83-4C90-A5EA-1536DEFCD399}"/>
    <cellStyle name="SAPBEXItemHeader 3" xfId="1335" xr:uid="{548850D9-B621-4507-9A71-E236FA25E29B}"/>
    <cellStyle name="SAPBEXItemHeader 3 2" xfId="1511" xr:uid="{C22F0341-2E25-40A1-A80A-7DB87E7BA520}"/>
    <cellStyle name="SAPBEXItemHeader 3 3" xfId="3109" xr:uid="{26263C2D-09E1-46D5-9393-B2A29813146F}"/>
    <cellStyle name="SAPBEXItemHeader 4" xfId="2076" xr:uid="{F9397C16-AEF9-4279-8657-AFE83EF8495E}"/>
    <cellStyle name="SAPBEXItemHeader 5" xfId="3016" xr:uid="{4A129FE2-9EF2-4C25-841C-8A7F77253AB3}"/>
    <cellStyle name="SAPBEXresData" xfId="573" xr:uid="{9AAD6224-DA27-491B-86E1-97357634B8FD}"/>
    <cellStyle name="SAPBEXresData 2" xfId="574" xr:uid="{69F5E540-8B78-474E-BE9B-06C1C451B8E9}"/>
    <cellStyle name="SAPBEXresData 2 2" xfId="1116" xr:uid="{F3BA484E-169D-45DD-8C72-E38099CBA20F}"/>
    <cellStyle name="SAPBEXresData 2 2 2" xfId="2108" xr:uid="{EC2806F0-39D3-4ED4-9E15-1BBBB7F5A09F}"/>
    <cellStyle name="SAPBEXresData 2 2 3" xfId="2982" xr:uid="{160952B1-D21B-4295-BB47-8E5F44F4A81C}"/>
    <cellStyle name="SAPBEXresData 2 3" xfId="1337" xr:uid="{9800F585-25A4-4258-9192-907829FE4BD6}"/>
    <cellStyle name="SAPBEXresData 2 3 2" xfId="2161" xr:uid="{A3142C16-F030-4519-B52F-69D8EEE44B43}"/>
    <cellStyle name="SAPBEXresData 2 3 3" xfId="2686" xr:uid="{4D4EDEF7-EC5B-4EE6-A9D9-649093D8F18F}"/>
    <cellStyle name="SAPBEXresData 2 4" xfId="1823" xr:uid="{CE73EE41-CCBC-49DC-923B-3B7EA72E2026}"/>
    <cellStyle name="SAPBEXresData 2 5" xfId="2966" xr:uid="{CD0CEBCC-2FB3-4170-852E-1A8E053BBAFE}"/>
    <cellStyle name="SAPBEXresData 3" xfId="575" xr:uid="{B05F3E9B-F662-4E7A-BA58-E5D9EBFB3D4C}"/>
    <cellStyle name="SAPBEXresData 3 2" xfId="949" xr:uid="{954FDA93-6D73-4721-9293-2C31328D15FE}"/>
    <cellStyle name="SAPBEXresData 3 2 2" xfId="1801" xr:uid="{6C368D97-FFEC-4852-89AB-F2E9962574A1}"/>
    <cellStyle name="SAPBEXresData 3 2 3" xfId="3032" xr:uid="{CC3333EB-AC2C-4574-A7B2-461E69DD4B75}"/>
    <cellStyle name="SAPBEXresData 3 3" xfId="1338" xr:uid="{AD21B944-B562-4812-8601-FCDF1F55AE1D}"/>
    <cellStyle name="SAPBEXresData 3 3 2" xfId="2113" xr:uid="{F5EC0F23-9F2E-408F-97F6-F3B1E4848C15}"/>
    <cellStyle name="SAPBEXresData 3 3 3" xfId="2967" xr:uid="{FED2ABA2-78F3-4EEF-950F-2C8474C1FD2C}"/>
    <cellStyle name="SAPBEXresData 3 4" xfId="2094" xr:uid="{3170E709-2AD3-4FC3-AAA0-E94F3D12BCCF}"/>
    <cellStyle name="SAPBEXresData 3 5" xfId="2995" xr:uid="{3FDBD36B-9E09-4085-B698-9311C1271750}"/>
    <cellStyle name="SAPBEXresData 4" xfId="653" xr:uid="{B6543E17-A30F-4B78-82C3-54FB0BAEE048}"/>
    <cellStyle name="SAPBEXresData 4 2" xfId="1205" xr:uid="{DA47DAF7-D60C-46A6-97D3-80A1E3A4E104}"/>
    <cellStyle name="SAPBEXresData 4 2 2" xfId="2471" xr:uid="{A5CD72C1-BCCE-4768-8798-C43502A16C1B}"/>
    <cellStyle name="SAPBEXresData 4 2 3" xfId="2858" xr:uid="{175BEA91-16F9-47BB-B2A0-3ADD9CD9E204}"/>
    <cellStyle name="SAPBEXresData 4 3" xfId="1392" xr:uid="{6D2F5BE8-EAF6-4058-9F56-FEC2C520651D}"/>
    <cellStyle name="SAPBEXresData 4 3 2" xfId="1666" xr:uid="{39062886-4A5B-4FE2-B711-58B8052F2CBE}"/>
    <cellStyle name="SAPBEXresData 4 3 3" xfId="3168" xr:uid="{8190F5AB-27D7-4FD5-B518-A92DD2BB1F85}"/>
    <cellStyle name="SAPBEXresData 4 4" xfId="2528" xr:uid="{163AE0CD-E9DD-4A99-BA79-434F856E15B1}"/>
    <cellStyle name="SAPBEXresData 4 5" xfId="1599" xr:uid="{BACFB0D2-CAB8-4457-A634-E5AEFB0F6494}"/>
    <cellStyle name="SAPBEXresData 5" xfId="859" xr:uid="{986949FA-6AF1-41F9-97C7-420AEE582EE5}"/>
    <cellStyle name="SAPBEXresData 5 2" xfId="1303" xr:uid="{06F717A5-74E9-4C70-9073-B2F1D0C7AD43}"/>
    <cellStyle name="SAPBEXresData 5 2 2" xfId="2162" xr:uid="{18DE4D9D-DE19-4F61-B93E-618FD6173C14}"/>
    <cellStyle name="SAPBEXresData 5 2 3" xfId="2679" xr:uid="{37E19351-9EC9-4D67-BD6D-C802C462C76F}"/>
    <cellStyle name="SAPBEXresData 5 3" xfId="1493" xr:uid="{115F43E2-A6F3-4995-A6C6-2CB8F4E48258}"/>
    <cellStyle name="SAPBEXresData 5 3 2" xfId="1748" xr:uid="{B38A6D06-B571-4A2C-8A06-8E0907BF8833}"/>
    <cellStyle name="SAPBEXresData 5 3 3" xfId="3081" xr:uid="{C0F30879-F5FF-46D7-AD82-DDEF415B9167}"/>
    <cellStyle name="SAPBEXresData 5 4" xfId="1871" xr:uid="{45092E6C-A21D-40B8-B25D-939DC1A2ED3B}"/>
    <cellStyle name="SAPBEXresData 5 5" xfId="2811" xr:uid="{CBED3C3B-0797-4404-9A15-2D87CE0B9994}"/>
    <cellStyle name="SAPBEXresData 6" xfId="996" xr:uid="{0F2527C9-E6FB-43E6-ACC7-AD15BADC8121}"/>
    <cellStyle name="SAPBEXresData 6 2" xfId="2066" xr:uid="{59442005-C504-4E7F-939A-E64A8817A8A4}"/>
    <cellStyle name="SAPBEXresData 6 3" xfId="3029" xr:uid="{02638900-43D2-474D-BA5D-1A03F7CABCBB}"/>
    <cellStyle name="SAPBEXresData 7" xfId="1336" xr:uid="{469D0505-A228-46B1-BA6F-EB4CEC57C234}"/>
    <cellStyle name="SAPBEXresData 7 2" xfId="1638" xr:uid="{1240FF14-D9CD-443E-AE71-839D26707C71}"/>
    <cellStyle name="SAPBEXresData 7 3" xfId="3198" xr:uid="{8DB192A3-0421-4D43-A8CF-EC17A5B2BE09}"/>
    <cellStyle name="SAPBEXresData 8" xfId="2432" xr:uid="{DACADE9B-CC94-40E5-8A1D-7F04D14A3C67}"/>
    <cellStyle name="SAPBEXresData 9" xfId="2821" xr:uid="{F3F284DA-8254-450F-BF52-7CAB177620F9}"/>
    <cellStyle name="SAPBEXresData_Actuals by Storm IO" xfId="576" xr:uid="{B62B032B-B064-4C88-B24A-39661F169E68}"/>
    <cellStyle name="SAPBEXresDataEmph" xfId="577" xr:uid="{527A522B-5C6B-4FA5-8EFA-F20EF47A13C2}"/>
    <cellStyle name="SAPBEXresDataEmph 2" xfId="578" xr:uid="{DC10A961-AB8F-4EB7-9B6F-9A97ADD55711}"/>
    <cellStyle name="SAPBEXresDataEmph 2 2" xfId="940" xr:uid="{21403B23-1523-42CF-B294-9D5F8F997358}"/>
    <cellStyle name="SAPBEXresDataEmph 2 2 2" xfId="2427" xr:uid="{9311E2F4-6DF7-4436-BDCF-685AC8D8227D}"/>
    <cellStyle name="SAPBEXresDataEmph 2 2 3" xfId="1969" xr:uid="{D3DE637B-3AAB-4D57-8405-3C46DCE0729F}"/>
    <cellStyle name="SAPBEXresDataEmph 2 3" xfId="1340" xr:uid="{51A3BEC8-85C6-4C48-83C1-8C72CDEC8016}"/>
    <cellStyle name="SAPBEXresDataEmph 2 3 2" xfId="1910" xr:uid="{F4E97E9D-54F8-450C-A534-6895B0282FDE}"/>
    <cellStyle name="SAPBEXresDataEmph 2 3 3" xfId="2688" xr:uid="{12AEE27C-BD6F-4301-B586-B11F42C452B7}"/>
    <cellStyle name="SAPBEXresDataEmph 3" xfId="579" xr:uid="{9869D855-2D2A-4FB6-9909-B70760927595}"/>
    <cellStyle name="SAPBEXresDataEmph 3 2" xfId="1115" xr:uid="{2104AA1C-F4BB-4299-9448-2C19EE732B9F}"/>
    <cellStyle name="SAPBEXresDataEmph 3 2 2" xfId="1516" xr:uid="{900F0D1E-3A0A-44CD-AC21-4BDCD13A3BFC}"/>
    <cellStyle name="SAPBEXresDataEmph 3 2 3" xfId="3325" xr:uid="{2ED2A827-D8B7-4878-B7AB-829B5431571B}"/>
    <cellStyle name="SAPBEXresDataEmph 3 3" xfId="1341" xr:uid="{113652DB-F960-4F5F-A655-FF72EBED27D5}"/>
    <cellStyle name="SAPBEXresDataEmph 3 3 2" xfId="1796" xr:uid="{2033FCF6-FF61-4E19-942A-4BE5B7DCC6C8}"/>
    <cellStyle name="SAPBEXresDataEmph 3 3 3" xfId="3038" xr:uid="{89E59181-9930-4D6B-BD3B-4C74ECA290A4}"/>
    <cellStyle name="SAPBEXresDataEmph 3 4" xfId="2657" xr:uid="{DE517EB7-9D54-4CCE-9117-25A626CB2136}"/>
    <cellStyle name="SAPBEXresDataEmph 3 5" xfId="1538" xr:uid="{3B275F19-7E95-456E-8835-65A2CB502B78}"/>
    <cellStyle name="SAPBEXresDataEmph 4" xfId="654" xr:uid="{F3291DAE-68BC-4552-9CEF-D8280935591B}"/>
    <cellStyle name="SAPBEXresDataEmph 4 2" xfId="987" xr:uid="{A2689A65-FDA5-42A8-8102-980E26809170}"/>
    <cellStyle name="SAPBEXresDataEmph 4 2 2" xfId="2303" xr:uid="{738041C5-BA7D-468A-B66F-4FF2A94F75F9}"/>
    <cellStyle name="SAPBEXresDataEmph 4 2 3" xfId="2780" xr:uid="{687F0797-BE11-4EE9-A970-E74A03C33546}"/>
    <cellStyle name="SAPBEXresDataEmph 4 3" xfId="1393" xr:uid="{79CC0BF8-5CAE-4879-A98D-1E11F4E1F3F4}"/>
    <cellStyle name="SAPBEXresDataEmph 4 3 2" xfId="2035" xr:uid="{CEBBA286-AD72-4FF1-9D21-182909E8034C}"/>
    <cellStyle name="SAPBEXresDataEmph 4 3 3" xfId="3316" xr:uid="{B95D4D76-F34B-4693-9263-84805F175CA2}"/>
    <cellStyle name="SAPBEXresDataEmph 4 4" xfId="2378" xr:uid="{B87D63AE-7DF4-4FB2-9B47-5796D8835EE9}"/>
    <cellStyle name="SAPBEXresDataEmph 4 5" xfId="2118" xr:uid="{A1A09FC8-411C-4A51-98E3-F5F1C79AB10B}"/>
    <cellStyle name="SAPBEXresDataEmph 5" xfId="860" xr:uid="{7EF0354D-B42C-4759-921F-231AE38EA6E9}"/>
    <cellStyle name="SAPBEXresDataEmph 5 2" xfId="1278" xr:uid="{B0A054F3-9DF4-485C-8026-ACFCA688C960}"/>
    <cellStyle name="SAPBEXresDataEmph 5 2 2" xfId="2428" xr:uid="{7FBF64B4-350D-44D0-AB18-E0CE927BF70A}"/>
    <cellStyle name="SAPBEXresDataEmph 5 2 3" xfId="2676" xr:uid="{EEC173F5-0CC9-4C19-A48A-9BC6E126A116}"/>
    <cellStyle name="SAPBEXresDataEmph 5 3" xfId="1494" xr:uid="{90DF9F52-18C8-442A-8815-F8D33717F587}"/>
    <cellStyle name="SAPBEXresDataEmph 5 3 2" xfId="2156" xr:uid="{078BAA09-3E0B-4C5B-91A4-B1957AC56FD2}"/>
    <cellStyle name="SAPBEXresDataEmph 5 3 3" xfId="2721" xr:uid="{33E0895C-FEF2-4CF8-8CE2-EB82B743324F}"/>
    <cellStyle name="SAPBEXresDataEmph 6" xfId="1216" xr:uid="{40D9B2A3-3320-4DF4-898A-1B115827988B}"/>
    <cellStyle name="SAPBEXresDataEmph 6 2" xfId="1900" xr:uid="{A5996BB2-E6A4-43BE-8C3C-BA11206E3EA3}"/>
    <cellStyle name="SAPBEXresDataEmph 6 3" xfId="2725" xr:uid="{A9913060-61BA-4CB4-929E-93D79A7DEF83}"/>
    <cellStyle name="SAPBEXresDataEmph 7" xfId="1339" xr:uid="{76834E6C-CA42-4FBB-978C-4EAA4F70D532}"/>
    <cellStyle name="SAPBEXresDataEmph 7 2" xfId="1911" xr:uid="{499A62FA-3F43-4C25-859E-C21DB4838665}"/>
    <cellStyle name="SAPBEXresDataEmph 7 3" xfId="2687" xr:uid="{65476A92-D553-4F2E-B7AE-B9D7D0BCA3BE}"/>
    <cellStyle name="SAPBEXresDataEmph_Actuals by Storm IO" xfId="580" xr:uid="{87677150-B5D4-4B79-BD26-EB188EC73415}"/>
    <cellStyle name="SAPBEXresItem" xfId="581" xr:uid="{33ED0A61-5894-45EF-8CCE-B644D353FBA5}"/>
    <cellStyle name="SAPBEXresItem 2" xfId="582" xr:uid="{73CF474F-9D31-40A1-8C7B-4E61A7371BE7}"/>
    <cellStyle name="SAPBEXresItem 2 2" xfId="1114" xr:uid="{C03958F4-1171-4977-8235-2AD5B8EAB54D}"/>
    <cellStyle name="SAPBEXresItem 2 2 2" xfId="2265" xr:uid="{832DC65A-46F4-4DC9-81EC-456C86B8B7A0}"/>
    <cellStyle name="SAPBEXresItem 2 2 3" xfId="2754" xr:uid="{C6C22945-C082-4C53-8368-9193CB82B9FD}"/>
    <cellStyle name="SAPBEXresItem 2 3" xfId="1343" xr:uid="{99B429D0-38AB-4BDB-B6CE-F70CA514A682}"/>
    <cellStyle name="SAPBEXresItem 2 3 2" xfId="1909" xr:uid="{B6BFAF35-6563-4021-83C4-E7F007360E72}"/>
    <cellStyle name="SAPBEXresItem 2 3 3" xfId="2689" xr:uid="{FB9B82A2-0491-4F4D-91CD-E1EDE6F47FCD}"/>
    <cellStyle name="SAPBEXresItem 2 4" xfId="2644" xr:uid="{B4F2A769-341F-47FE-A395-8FD3DE5AEB8F}"/>
    <cellStyle name="SAPBEXresItem 2 5" xfId="2584" xr:uid="{788E52D5-1733-40F0-88FC-1CD02E00E577}"/>
    <cellStyle name="SAPBEXresItem 3" xfId="583" xr:uid="{AD7B869D-A652-4193-B10A-D20F555F5D15}"/>
    <cellStyle name="SAPBEXresItem 3 2" xfId="918" xr:uid="{4A24DB3C-0B75-430A-A2BD-D3618E7C5EF8}"/>
    <cellStyle name="SAPBEXresItem 3 2 2" xfId="2273" xr:uid="{44482570-2057-4AE6-AB62-D419C2C6DB13}"/>
    <cellStyle name="SAPBEXresItem 3 2 3" xfId="2329" xr:uid="{DB861D66-1BFB-4E32-9E8E-22CAD8B5F85A}"/>
    <cellStyle name="SAPBEXresItem 3 3" xfId="1344" xr:uid="{A8CDD004-F0F6-411B-828B-23CC4B9F680B}"/>
    <cellStyle name="SAPBEXresItem 3 3 2" xfId="2359" xr:uid="{7B274385-DF84-4FE8-B540-CA7AC94A08F2}"/>
    <cellStyle name="SAPBEXresItem 3 3 3" xfId="2909" xr:uid="{4F786DA8-EDE1-4F2A-B75E-40780D9E5CDE}"/>
    <cellStyle name="SAPBEXresItem 3 4" xfId="2104" xr:uid="{0B95E295-FF3F-469F-8A93-BBC87E7F60FA}"/>
    <cellStyle name="SAPBEXresItem 3 5" xfId="2986" xr:uid="{350CE1BD-B9A8-43A6-BD97-77A759E1764E}"/>
    <cellStyle name="SAPBEXresItem 4" xfId="655" xr:uid="{66B3ED36-1E2D-411F-BD1A-41704042690E}"/>
    <cellStyle name="SAPBEXresItem 4 2" xfId="947" xr:uid="{196465D7-22F8-4032-B4A4-2840CB47FBCF}"/>
    <cellStyle name="SAPBEXresItem 4 2 2" xfId="1730" xr:uid="{5F877DA8-5DDF-4B50-93CB-F47C1C39009D}"/>
    <cellStyle name="SAPBEXresItem 4 2 3" xfId="3098" xr:uid="{B2B9DB40-3327-4A28-9261-454456AA465A}"/>
    <cellStyle name="SAPBEXresItem 4 3" xfId="1394" xr:uid="{9142F031-296F-4F9C-9A2D-F4BB06BF56D8}"/>
    <cellStyle name="SAPBEXresItem 4 3 2" xfId="1695" xr:uid="{D8C96DDE-E9DA-42B8-8B2F-91512ABDEC10}"/>
    <cellStyle name="SAPBEXresItem 4 3 3" xfId="3137" xr:uid="{A3218A89-1CF2-45AB-810D-8B3249946B47}"/>
    <cellStyle name="SAPBEXresItem 4 4" xfId="2046" xr:uid="{B02F5587-028D-4F7E-8B5E-424FE6FB3830}"/>
    <cellStyle name="SAPBEXresItem 4 5" xfId="3273" xr:uid="{541F614E-D113-4B68-9612-444C0B48DD3C}"/>
    <cellStyle name="SAPBEXresItem 5" xfId="861" xr:uid="{0DCF673F-8BB7-41D8-92D9-3BECEE1A22D4}"/>
    <cellStyle name="SAPBEXresItem 5 2" xfId="1304" xr:uid="{9DF8E47C-672F-4936-9590-EC4594545041}"/>
    <cellStyle name="SAPBEXresItem 5 2 2" xfId="1760" xr:uid="{674B6664-4F17-4779-822E-A20FEBF4B3C0}"/>
    <cellStyle name="SAPBEXresItem 5 2 3" xfId="3070" xr:uid="{3C9FA20A-CA4C-484E-8799-88C74392E23A}"/>
    <cellStyle name="SAPBEXresItem 5 3" xfId="1495" xr:uid="{51BFC0F4-23F1-4A3B-9061-4689EF2F7E98}"/>
    <cellStyle name="SAPBEXresItem 5 3 2" xfId="2480" xr:uid="{1B4A3AD0-F9C2-47E5-8CEB-090FF40A89C0}"/>
    <cellStyle name="SAPBEXresItem 5 3 3" xfId="2566" xr:uid="{CF45105B-EE94-4ED4-932E-7EBAE1325A62}"/>
    <cellStyle name="SAPBEXresItem 5 4" xfId="2588" xr:uid="{F611C120-3CF8-4E25-8551-8CDC9B82DF07}"/>
    <cellStyle name="SAPBEXresItem 5 5" xfId="1753" xr:uid="{0FC11F3B-1DF6-47EC-B0D0-A3312BAFB15B}"/>
    <cellStyle name="SAPBEXresItem 6" xfId="995" xr:uid="{DFF8D9F7-177E-499C-B89B-72741016237D}"/>
    <cellStyle name="SAPBEXresItem 6 2" xfId="2077" xr:uid="{782C5F1B-A74A-4EA5-9883-32F337BEF380}"/>
    <cellStyle name="SAPBEXresItem 6 3" xfId="3012" xr:uid="{B72978B2-6116-4B88-965D-A55EEB3070E3}"/>
    <cellStyle name="SAPBEXresItem 7" xfId="1342" xr:uid="{021DFBA2-5275-4A8D-8053-368B8CDC6B8F}"/>
    <cellStyle name="SAPBEXresItem 7 2" xfId="1634" xr:uid="{AA4AD005-34EB-4EC1-953E-B8327B2E4A62}"/>
    <cellStyle name="SAPBEXresItem 7 3" xfId="3202" xr:uid="{1FD20727-64AD-43D4-9F84-787B2786809B}"/>
    <cellStyle name="SAPBEXresItem 8" xfId="2296" xr:uid="{66413760-DADE-4CF4-85DC-BBE26A12AAD7}"/>
    <cellStyle name="SAPBEXresItem 9" xfId="2602" xr:uid="{164B407F-4864-4093-A184-C3649230240D}"/>
    <cellStyle name="SAPBEXresItem_Actuals by Storm IO" xfId="584" xr:uid="{1E9737E4-BEF7-4C97-BB8B-455267347430}"/>
    <cellStyle name="SAPBEXresItemX" xfId="585" xr:uid="{71E1E87F-FF3A-4964-BA84-EF8BDFDD29E2}"/>
    <cellStyle name="SAPBEXresItemX 2" xfId="586" xr:uid="{F2B3B09C-27B0-473F-9931-B422A85D236C}"/>
    <cellStyle name="SAPBEXresItemX 2 2" xfId="1113" xr:uid="{0C9713E2-AE36-42B8-AE2D-E861B0C58E8F}"/>
    <cellStyle name="SAPBEXresItemX 2 2 2" xfId="2297" xr:uid="{5D5EE1C7-4AFE-42C9-B6F9-E87C2ED35CFF}"/>
    <cellStyle name="SAPBEXresItemX 2 2 3" xfId="1873" xr:uid="{982DCA59-F52B-4FD1-A8B1-E42346797A67}"/>
    <cellStyle name="SAPBEXresItemX 2 3" xfId="1346" xr:uid="{E4EEFB43-9C93-4271-9A47-330435AAC2AE}"/>
    <cellStyle name="SAPBEXresItemX 2 3 2" xfId="2152" xr:uid="{028B5529-030B-4AA3-87AC-001D4C11F70F}"/>
    <cellStyle name="SAPBEXresItemX 2 3 3" xfId="2752" xr:uid="{027370F4-0D15-4557-A62B-0FBD1D3352F4}"/>
    <cellStyle name="SAPBEXresItemX 2 4" xfId="1697" xr:uid="{7EF23649-8E79-4324-90A4-F5DDF5124011}"/>
    <cellStyle name="SAPBEXresItemX 2 5" xfId="3132" xr:uid="{12305871-54DA-4DAF-A563-047AE908D9F9}"/>
    <cellStyle name="SAPBEXresItemX 3" xfId="587" xr:uid="{EA3282BD-D883-49CF-A877-8E9A250A3697}"/>
    <cellStyle name="SAPBEXresItemX 3 2" xfId="975" xr:uid="{116E5CC8-B5DB-4F55-A05D-B93AE15D5752}"/>
    <cellStyle name="SAPBEXresItemX 3 2 2" xfId="1742" xr:uid="{BB7614E8-522F-4FCB-94FB-FE2250F813DF}"/>
    <cellStyle name="SAPBEXresItemX 3 2 3" xfId="3089" xr:uid="{AB521E5C-AA09-474E-9F93-DC1192940AEF}"/>
    <cellStyle name="SAPBEXresItemX 3 3" xfId="1347" xr:uid="{B53567EE-6729-443B-A4B9-A62EEC6AFE3D}"/>
    <cellStyle name="SAPBEXresItemX 3 3 2" xfId="1842" xr:uid="{E44C9126-55CC-4485-84A2-8E1E201A563A}"/>
    <cellStyle name="SAPBEXresItemX 3 3 3" xfId="2930" xr:uid="{B1834C05-223E-4729-8D2A-5B38C3EE3204}"/>
    <cellStyle name="SAPBEXresItemX 3 4" xfId="1988" xr:uid="{0B1918F8-0AEF-49C6-85C3-632D789BED97}"/>
    <cellStyle name="SAPBEXresItemX 3 5" xfId="2417" xr:uid="{D6F1A70F-B8EC-42A8-905F-4F56E31A7D03}"/>
    <cellStyle name="SAPBEXresItemX 4" xfId="656" xr:uid="{7671795A-61E2-4CE8-BEA0-A23DD8528DD9}"/>
    <cellStyle name="SAPBEXresItemX 4 2" xfId="1032" xr:uid="{79F56E81-5A83-4522-97B0-E42CFAD9A629}"/>
    <cellStyle name="SAPBEXresItemX 4 2 2" xfId="1723" xr:uid="{6BA11B89-24CD-4C7C-B465-028F14B62744}"/>
    <cellStyle name="SAPBEXresItemX 4 2 3" xfId="3106" xr:uid="{75BD7151-BD2A-4142-813E-6E2A215E2727}"/>
    <cellStyle name="SAPBEXresItemX 4 3" xfId="1395" xr:uid="{CC12C33C-DDFA-4668-83C2-3BC70B151871}"/>
    <cellStyle name="SAPBEXresItemX 4 3 2" xfId="1548" xr:uid="{094D52EA-48CF-43D8-B22D-236BD92E11F0}"/>
    <cellStyle name="SAPBEXresItemX 4 3 3" xfId="3288" xr:uid="{158479A3-214F-4D17-A261-4AFD105D1BCA}"/>
    <cellStyle name="SAPBEXresItemX 4 4" xfId="1951" xr:uid="{832BC048-D05F-4245-966C-F32F8F077A90}"/>
    <cellStyle name="SAPBEXresItemX 4 5" xfId="2459" xr:uid="{753BB205-9A92-4AF6-913A-C43A819AF51D}"/>
    <cellStyle name="SAPBEXresItemX 5" xfId="862" xr:uid="{37D3C66B-8902-49D7-B2DC-B6B64642139B}"/>
    <cellStyle name="SAPBEXresItemX 5 2" xfId="1305" xr:uid="{569590BA-B26E-468D-867B-5F992DBE5B08}"/>
    <cellStyle name="SAPBEXresItemX 5 2 2" xfId="1913" xr:uid="{FFA80455-BF38-4C02-86CE-700057915986}"/>
    <cellStyle name="SAPBEXresItemX 5 2 3" xfId="2680" xr:uid="{48B99E96-2CDE-49C4-8F38-8817B871D5A1}"/>
    <cellStyle name="SAPBEXresItemX 5 3" xfId="1496" xr:uid="{1674FB04-59BF-483C-BEEC-1C8A1D07CFDA}"/>
    <cellStyle name="SAPBEXresItemX 5 3 2" xfId="1901" xr:uid="{6F707102-B029-4F48-B67D-683939D9436B}"/>
    <cellStyle name="SAPBEXresItemX 5 3 3" xfId="2722" xr:uid="{CFE6CB11-54F0-464F-BFA7-E4A62CB84F3B}"/>
    <cellStyle name="SAPBEXresItemX 5 4" xfId="2198" xr:uid="{4D1D7ED0-2E20-43AC-805D-6AA73961F9DB}"/>
    <cellStyle name="SAPBEXresItemX 5 5" xfId="3087" xr:uid="{A25F61A9-05B3-4915-B363-8B90AE1A7DFD}"/>
    <cellStyle name="SAPBEXresItemX 6" xfId="994" xr:uid="{81E57188-DAD6-4DE2-AB59-ABBB48D15318}"/>
    <cellStyle name="SAPBEXresItemX 6 2" xfId="1939" xr:uid="{D5158BC5-F94E-480F-8E31-7D507380D8C7}"/>
    <cellStyle name="SAPBEXresItemX 6 3" xfId="2491" xr:uid="{BE84DF48-A9A0-4CD9-AD57-C496B7E096B9}"/>
    <cellStyle name="SAPBEXresItemX 7" xfId="1345" xr:uid="{E13E5280-FC2E-46BE-9490-EAB59BAC9723}"/>
    <cellStyle name="SAPBEXresItemX 7 2" xfId="1633" xr:uid="{BD40537D-6800-4005-95FD-545BCBC1DC5E}"/>
    <cellStyle name="SAPBEXresItemX 7 3" xfId="3203" xr:uid="{2FB3FC6A-585D-4715-AAD8-32AB1CA1D4C3}"/>
    <cellStyle name="SAPBEXresItemX 8" xfId="1719" xr:uid="{6C15FD74-F8BA-44F0-9E6F-ED8D919EC6E9}"/>
    <cellStyle name="SAPBEXresItemX 9" xfId="3110" xr:uid="{78EB6C19-FE59-4213-B218-80C122A7C588}"/>
    <cellStyle name="SAPBEXresItemX_Actuals by Storm IO" xfId="588" xr:uid="{A142CB5F-7295-4914-A2BC-EE7732067272}"/>
    <cellStyle name="SAPBEXstdData" xfId="589" xr:uid="{8F620C65-3473-4547-B72C-E01B27F64BF3}"/>
    <cellStyle name="SAPBEXstdData 2" xfId="590" xr:uid="{72C1746A-2289-4332-AADD-C9DEBD3CC7E5}"/>
    <cellStyle name="SAPBEXstdData 2 2" xfId="863" xr:uid="{79044BF2-88CE-4504-947A-DF8B76323B9A}"/>
    <cellStyle name="SAPBEXstdData 2 2 2" xfId="1306" xr:uid="{3A2DAFD0-DC37-4A07-BDE0-5951C3D14C52}"/>
    <cellStyle name="SAPBEXstdData 2 2 2 2" xfId="1509" xr:uid="{D0950F7B-BE2B-46D0-B0B7-B5581EFBE04E}"/>
    <cellStyle name="SAPBEXstdData 2 2 2 3" xfId="3040" xr:uid="{15F7CDC8-22EC-4CC5-882E-D4FFDDFAA3BB}"/>
    <cellStyle name="SAPBEXstdData 2 2 3" xfId="1497" xr:uid="{124D2F4A-ECF1-4DBA-B98B-7D9B23AC464A}"/>
    <cellStyle name="SAPBEXstdData 2 2 3 2" xfId="2301" xr:uid="{C2875B24-BE3E-4325-A23B-A5AD8CBCEC7F}"/>
    <cellStyle name="SAPBEXstdData 2 2 3 3" xfId="2838" xr:uid="{5C49BDA7-714F-4E4B-BCEF-8A84EF4EF580}"/>
    <cellStyle name="SAPBEXstdData 2 2 4" xfId="2189" xr:uid="{CB6CCD3C-324C-4C6D-BCCA-6CA66DECE185}"/>
    <cellStyle name="SAPBEXstdData 2 2 5" xfId="1702" xr:uid="{36BDEFB0-2E99-4DEA-8FC7-EF3DCDD4490E}"/>
    <cellStyle name="SAPBEXstdData 2 3" xfId="1106" xr:uid="{0020ED8F-28E3-4F99-BC3F-1D7FF93B9D71}"/>
    <cellStyle name="SAPBEXstdData 2 3 2" xfId="2481" xr:uid="{4EEAAC94-1BA6-455A-BCC8-4502859DAE68}"/>
    <cellStyle name="SAPBEXstdData 2 3 3" xfId="2548" xr:uid="{C3375842-6AE8-4DAD-9CED-63316F2A4F09}"/>
    <cellStyle name="SAPBEXstdData 2 4" xfId="1349" xr:uid="{5B001D27-70E3-4F92-B621-00B43A081F50}"/>
    <cellStyle name="SAPBEXstdData 2 4 2" xfId="2495" xr:uid="{867FD70A-67D8-48D7-A671-B7B1FDFE442B}"/>
    <cellStyle name="SAPBEXstdData 2 4 3" xfId="2866" xr:uid="{5459192D-4CE5-45A5-86BA-DCAB7AE1B3F9}"/>
    <cellStyle name="SAPBEXstdData 2 5" xfId="2240" xr:uid="{0EBA2245-1BA7-4176-9EC4-3E027D12ED5C}"/>
    <cellStyle name="SAPBEXstdData 2 6" xfId="2799" xr:uid="{7A01BB37-5D6E-4F25-BE7E-B06C9045F528}"/>
    <cellStyle name="SAPBEXstdData 3" xfId="591" xr:uid="{F77D6510-65F3-4E7C-8F7F-61FD3A73CCF0}"/>
    <cellStyle name="SAPBEXstdData 3 2" xfId="993" xr:uid="{FC5D6F89-0926-4045-8131-39E8ACAA16B0}"/>
    <cellStyle name="SAPBEXstdData 3 2 2" xfId="1982" xr:uid="{445126BE-16ED-4CD5-B801-3C6C8F24182F}"/>
    <cellStyle name="SAPBEXstdData 3 2 3" xfId="2111" xr:uid="{AD716640-45F3-45FB-A064-3DEB6B6E4A00}"/>
    <cellStyle name="SAPBEXstdData 3 3" xfId="1350" xr:uid="{14F4C3BD-F99F-45BB-84F2-338EBD4F3897}"/>
    <cellStyle name="SAPBEXstdData 3 3 2" xfId="2056" xr:uid="{0831289A-E286-4B5D-AE6C-A5A361306D0E}"/>
    <cellStyle name="SAPBEXstdData 3 3 3" xfId="3164" xr:uid="{7C1FBB93-C6DA-49D8-9658-59FF843F4635}"/>
    <cellStyle name="SAPBEXstdData 3 4" xfId="2294" xr:uid="{2555EEF4-2D1D-44B4-8D03-976B8C028489}"/>
    <cellStyle name="SAPBEXstdData 3 5" xfId="1976" xr:uid="{E4A47864-EE19-4125-AFB9-9DEF3CA15EA4}"/>
    <cellStyle name="SAPBEXstdData 4" xfId="592" xr:uid="{087A5BFC-AB35-4EEC-B218-B15D0CB8AB7E}"/>
    <cellStyle name="SAPBEXstdData 4 2" xfId="864" xr:uid="{2FCC12FF-407B-419C-8A93-14D211160097}"/>
    <cellStyle name="SAPBEXstdData 4 2 2" xfId="1307" xr:uid="{8396A793-9414-4855-830F-20A3DB94E658}"/>
    <cellStyle name="SAPBEXstdData 4 2 2 2" xfId="1639" xr:uid="{39DFE2C1-D666-42D2-9578-AB2CF957EA44}"/>
    <cellStyle name="SAPBEXstdData 4 2 2 3" xfId="3196" xr:uid="{48D742C3-5A1A-40D8-8473-48B67C2ABFE2}"/>
    <cellStyle name="SAPBEXstdData 4 2 3" xfId="1498" xr:uid="{787DAF2B-1263-4B46-8238-2FB270725069}"/>
    <cellStyle name="SAPBEXstdData 4 2 3 2" xfId="1799" xr:uid="{F8BEA516-3AFC-4513-A2BD-C71DB3DC7BCC}"/>
    <cellStyle name="SAPBEXstdData 4 2 3 3" xfId="3034" xr:uid="{B4A2D6EA-F761-4C44-B6F1-ABFE70D7BB01}"/>
    <cellStyle name="SAPBEXstdData 4 2 4" xfId="1943" xr:uid="{8E0F0089-19B2-48CD-82D7-C1CD28253BBF}"/>
    <cellStyle name="SAPBEXstdData 4 2 5" xfId="1967" xr:uid="{16EACE30-BE4B-4043-B62F-A030A00498BA}"/>
    <cellStyle name="SAPBEXstdData 4 3" xfId="916" xr:uid="{3B919643-672C-4DDA-A8E4-69F379E7F134}"/>
    <cellStyle name="SAPBEXstdData 4 3 2" xfId="2068" xr:uid="{0CEBE78B-0EE3-4892-AE73-3A349065248F}"/>
    <cellStyle name="SAPBEXstdData 4 3 3" xfId="3026" xr:uid="{0DA19D3F-B8E4-4CD5-8152-E93B260CDE23}"/>
    <cellStyle name="SAPBEXstdData 4 4" xfId="1351" xr:uid="{79206950-481F-484B-AC65-BA800CDDEC91}"/>
    <cellStyle name="SAPBEXstdData 4 4 2" xfId="2037" xr:uid="{ECE05365-4343-4C66-AD65-DDDFBAAE1644}"/>
    <cellStyle name="SAPBEXstdData 4 4 3" xfId="3312" xr:uid="{2AC24D8F-B0F6-4025-9DB9-94716FD057A2}"/>
    <cellStyle name="SAPBEXstdData 4 5" xfId="2155" xr:uid="{D82BC7F7-2273-4CAE-95D2-104F0E629846}"/>
    <cellStyle name="SAPBEXstdData 4 6" xfId="2730" xr:uid="{2FEA63E8-BD9C-41D2-8510-AF8E58355576}"/>
    <cellStyle name="SAPBEXstdData 5" xfId="865" xr:uid="{9600913F-DA43-4968-AD29-F4CD812AF963}"/>
    <cellStyle name="SAPBEXstdData 5 2" xfId="1308" xr:uid="{A1DA5E4B-A159-4C66-B939-9352C44EDA5D}"/>
    <cellStyle name="SAPBEXstdData 5 2 2" xfId="1912" xr:uid="{473E63B1-DC40-4DDB-9208-EF2F52A61CF4}"/>
    <cellStyle name="SAPBEXstdData 5 2 3" xfId="2681" xr:uid="{1670205D-4891-4287-919F-D3CAD6E70894}"/>
    <cellStyle name="SAPBEXstdData 5 3" xfId="1499" xr:uid="{FA834E76-59DF-4B73-8DF7-6FDDA3FBD563}"/>
    <cellStyle name="SAPBEXstdData 5 3 2" xfId="1737" xr:uid="{6288FDBD-C601-4A78-A50C-446EAC51DE9D}"/>
    <cellStyle name="SAPBEXstdData 5 3 3" xfId="3092" xr:uid="{AF56E47E-3F7D-4708-B44D-58958D098096}"/>
    <cellStyle name="SAPBEXstdData 5 4" xfId="1869" xr:uid="{319DE0C3-CD34-4861-88BF-4F88D1F59228}"/>
    <cellStyle name="SAPBEXstdData 5 5" xfId="2824" xr:uid="{23D37D29-CE19-4C89-900C-8A0D0E866C32}"/>
    <cellStyle name="SAPBEXstdData 6" xfId="1268" xr:uid="{43B1CD20-8292-4A19-A23A-BAA713F24F06}"/>
    <cellStyle name="SAPBEXstdData 6 2" xfId="2129" xr:uid="{7E9C7E3E-B9F3-4B93-9F33-01B86728C51C}"/>
    <cellStyle name="SAPBEXstdData 6 3" xfId="2861" xr:uid="{3BD86994-575A-4F1B-B88C-51913FE4D268}"/>
    <cellStyle name="SAPBEXstdData 7" xfId="1348" xr:uid="{7D0065B9-CDB3-4BFB-A258-900236E183A9}"/>
    <cellStyle name="SAPBEXstdData 7 2" xfId="1590" xr:uid="{6EF3B334-14B9-4AF4-9195-8FA49D3B3408}"/>
    <cellStyle name="SAPBEXstdData 7 3" xfId="3247" xr:uid="{465395A3-ECC0-4358-AA44-4606609BED73}"/>
    <cellStyle name="SAPBEXstdData 8" xfId="1563" xr:uid="{182D7922-53BD-4ACF-9DA9-420DE0F0C9E1}"/>
    <cellStyle name="SAPBEXstdData 9" xfId="3272" xr:uid="{62393543-C232-4FAD-9E4D-C3F92FDC68A3}"/>
    <cellStyle name="SAPBEXstdData_Actuals by Storm IO" xfId="593" xr:uid="{0F365918-6281-4637-8217-BAACD102088C}"/>
    <cellStyle name="SAPBEXstdDataEmph" xfId="594" xr:uid="{C62B52E7-D8B8-4BD2-8EB9-4F78FEBF4AE8}"/>
    <cellStyle name="SAPBEXstdDataEmph 2" xfId="595" xr:uid="{C29075B5-B4D4-4CB1-BF56-8E9A54D0A553}"/>
    <cellStyle name="SAPBEXstdDataEmph 2 2" xfId="1208" xr:uid="{3417AE7E-229C-4672-AB01-06D883CC681C}"/>
    <cellStyle name="SAPBEXstdDataEmph 2 2 2" xfId="2125" xr:uid="{874A4BCB-8316-4DDC-B782-5C252B2FB6FA}"/>
    <cellStyle name="SAPBEXstdDataEmph 2 2 3" xfId="2888" xr:uid="{2F30DC76-1708-40B2-9B49-0F266F162DF4}"/>
    <cellStyle name="SAPBEXstdDataEmph 2 3" xfId="1353" xr:uid="{A91B0BCB-2196-48C9-B4DF-0FD4A2EC61CF}"/>
    <cellStyle name="SAPBEXstdDataEmph 2 3 2" xfId="1635" xr:uid="{75004C91-DFF8-4EDB-82C3-24908C6EB8F6}"/>
    <cellStyle name="SAPBEXstdDataEmph 2 3 3" xfId="3201" xr:uid="{3CF2BDE2-2274-405C-8B3A-AEC2AC135FEC}"/>
    <cellStyle name="SAPBEXstdDataEmph 2 4" xfId="2116" xr:uid="{54F3AD6D-5576-43B2-AC67-6944154FDD45}"/>
    <cellStyle name="SAPBEXstdDataEmph 2 5" xfId="2946" xr:uid="{4A445A1C-3134-4061-A46B-CFDFAF1040BE}"/>
    <cellStyle name="SAPBEXstdDataEmph 3" xfId="596" xr:uid="{685B6C81-B8A6-4368-9731-71D4076D8454}"/>
    <cellStyle name="SAPBEXstdDataEmph 3 2" xfId="1021" xr:uid="{F46B91A7-3D5F-4127-905D-A191578D8542}"/>
    <cellStyle name="SAPBEXstdDataEmph 3 2 2" xfId="2448" xr:uid="{AE13682D-6750-4D37-864D-743866114E97}"/>
    <cellStyle name="SAPBEXstdDataEmph 3 2 3" xfId="2044" xr:uid="{03E27758-173E-43CB-B915-1724E6B6A89B}"/>
    <cellStyle name="SAPBEXstdDataEmph 3 3" xfId="1354" xr:uid="{6A773E1C-FBB1-400B-A236-26257533B900}"/>
    <cellStyle name="SAPBEXstdDataEmph 3 3 2" xfId="1908" xr:uid="{03A7C588-092B-4243-ADFE-0FF2E7B2BED9}"/>
    <cellStyle name="SAPBEXstdDataEmph 3 3 3" xfId="2690" xr:uid="{897F1D05-A165-47BF-9E3E-1339E3F7B046}"/>
    <cellStyle name="SAPBEXstdDataEmph 3 4" xfId="1834" xr:uid="{0FC68757-DF16-4C1B-A300-D9F38D655C38}"/>
    <cellStyle name="SAPBEXstdDataEmph 3 5" xfId="2947" xr:uid="{9E880499-7C63-4467-9416-8EBB4F077054}"/>
    <cellStyle name="SAPBEXstdDataEmph 4" xfId="866" xr:uid="{C598FA0D-5422-41A4-BD30-5C21E3E5B3EE}"/>
    <cellStyle name="SAPBEXstdDataEmph 4 2" xfId="1309" xr:uid="{217CCEC4-A619-45D5-A1DD-67EE2664F4A1}"/>
    <cellStyle name="SAPBEXstdDataEmph 4 2 2" xfId="1840" xr:uid="{6F88EF39-0C74-48D7-959D-E4E32AE66674}"/>
    <cellStyle name="SAPBEXstdDataEmph 4 2 3" xfId="2932" xr:uid="{5565FA5D-94AC-490E-A745-E243E6915DB9}"/>
    <cellStyle name="SAPBEXstdDataEmph 4 3" xfId="1500" xr:uid="{B3E56E61-53B1-45F8-AA7E-463D96E477BC}"/>
    <cellStyle name="SAPBEXstdDataEmph 4 3 2" xfId="1611" xr:uid="{22561DBA-5744-4F6C-AC47-C10549D58E36}"/>
    <cellStyle name="SAPBEXstdDataEmph 4 3 3" xfId="3228" xr:uid="{53FD50D5-6459-4C98-9FE1-8D3001F5E912}"/>
    <cellStyle name="SAPBEXstdDataEmph 4 4" xfId="2324" xr:uid="{E0E3F044-B532-4735-86E0-D6E6C0565EC4}"/>
    <cellStyle name="SAPBEXstdDataEmph 4 5" xfId="2929" xr:uid="{A58F550F-75B3-41CA-B46B-0B14304646E4}"/>
    <cellStyle name="SAPBEXstdDataEmph 5" xfId="948" xr:uid="{C4F20F54-97A0-4A87-8F73-B031967BB563}"/>
    <cellStyle name="SAPBEXstdDataEmph 5 2" xfId="2321" xr:uid="{A20444D1-C14C-4798-94AD-7E849607EBE2}"/>
    <cellStyle name="SAPBEXstdDataEmph 5 3" xfId="2744" xr:uid="{D50C1000-E26D-4BE1-80E5-99F6753C71AB}"/>
    <cellStyle name="SAPBEXstdDataEmph 6" xfId="1352" xr:uid="{3040472F-2F4F-48DA-8630-2443EB55D77D}"/>
    <cellStyle name="SAPBEXstdDataEmph 6 2" xfId="2114" xr:uid="{358ECE91-99AA-4079-8A77-7678826E517A}"/>
    <cellStyle name="SAPBEXstdDataEmph 6 3" xfId="2959" xr:uid="{C73497D0-C95C-4AC5-87D2-6E68E51E71D0}"/>
    <cellStyle name="SAPBEXstdDataEmph 7" xfId="2603" xr:uid="{9C7CF443-347B-45A6-B5A5-838BBE836986}"/>
    <cellStyle name="SAPBEXstdDataEmph 8" xfId="2935" xr:uid="{D4BBAC2A-7D26-49AB-A97B-7132D9E626BE}"/>
    <cellStyle name="SAPBEXstdDataEmph_Actuals by Storm IO" xfId="597" xr:uid="{035E2022-0F32-48B4-9632-9584BDF6796D}"/>
    <cellStyle name="SAPBEXstdItem" xfId="598" xr:uid="{87131922-6DDA-493C-9BA4-AB8EE5231353}"/>
    <cellStyle name="SAPBEXstdItem 10" xfId="1804" xr:uid="{88B2F6E9-5254-4A2B-B2F8-3720ED757E41}"/>
    <cellStyle name="SAPBEXstdItem 2" xfId="599" xr:uid="{315854A4-5BFC-4943-84C6-E8A2C94296E4}"/>
    <cellStyle name="SAPBEXstdItem 2 2" xfId="867" xr:uid="{2B2C1251-F1B9-42F8-B5CC-AB2C7FB590DF}"/>
    <cellStyle name="SAPBEXstdItem 2 2 2" xfId="1310" xr:uid="{96859A18-CDDE-4BB6-85DA-8000F16E820E}"/>
    <cellStyle name="SAPBEXstdItem 2 2 2 2" xfId="2054" xr:uid="{21B529C1-B506-4FA3-BF17-3262E752CEA6}"/>
    <cellStyle name="SAPBEXstdItem 2 2 2 3" xfId="3197" xr:uid="{5CF553A6-7F0C-41E4-B743-0A5D85CF1E70}"/>
    <cellStyle name="SAPBEXstdItem 2 2 3" xfId="1501" xr:uid="{F288611C-C722-44A5-82EF-04AC0F26E319}"/>
    <cellStyle name="SAPBEXstdItem 2 2 3 2" xfId="1546" xr:uid="{3BCE78FE-46EE-466F-A0E6-1F690F12A006}"/>
    <cellStyle name="SAPBEXstdItem 2 2 3 3" xfId="3290" xr:uid="{D2403241-9212-494D-BF0E-81FB646F22AF}"/>
    <cellStyle name="SAPBEXstdItem 2 2 4" xfId="1688" xr:uid="{B6224E8F-9A03-4017-9692-83362089300E}"/>
    <cellStyle name="SAPBEXstdItem 2 2 5" xfId="3144" xr:uid="{9820E9F3-C1AC-431E-B30F-C6414E3CABE9}"/>
    <cellStyle name="SAPBEXstdItem 2 3" xfId="1035" xr:uid="{433252F7-D0F1-49C3-AAD9-4170B3D460F3}"/>
    <cellStyle name="SAPBEXstdItem 2 3 2" xfId="1818" xr:uid="{54D3E979-5251-425F-8E66-170B1D4E67F0}"/>
    <cellStyle name="SAPBEXstdItem 2 3 3" xfId="2974" xr:uid="{947F8A89-5C59-4125-AA22-12BB9546CC56}"/>
    <cellStyle name="SAPBEXstdItem 2 4" xfId="1356" xr:uid="{3F115304-06DF-41DA-B6D4-D5EC1E612E47}"/>
    <cellStyle name="SAPBEXstdItem 2 4 2" xfId="2313" xr:uid="{71CFE499-A965-4A2C-8088-A8D3235E307B}"/>
    <cellStyle name="SAPBEXstdItem 2 4 3" xfId="2692" xr:uid="{3E161F45-DFD8-4A30-9ACA-9623A25ABC37}"/>
    <cellStyle name="SAPBEXstdItem 2 5" xfId="2149" xr:uid="{A4DCA470-3466-4C79-A35A-FB871E58C7E8}"/>
    <cellStyle name="SAPBEXstdItem 2 6" xfId="2767" xr:uid="{4EE7B3F6-FDBD-493E-BC2C-ECE4071A26CB}"/>
    <cellStyle name="SAPBEXstdItem 3" xfId="600" xr:uid="{906E4A01-F044-44C4-9F6E-0EA6C7219BAA}"/>
    <cellStyle name="SAPBEXstdItem 3 2" xfId="1227" xr:uid="{BFDCBACA-5CE8-45B8-B658-DB4383CD2EF2}"/>
    <cellStyle name="SAPBEXstdItem 3 2 2" xfId="2271" xr:uid="{F0F03341-B3B0-49C7-AD47-D2D9387B124F}"/>
    <cellStyle name="SAPBEXstdItem 3 2 3" xfId="1960" xr:uid="{F711C88A-5ECC-42A8-8CE7-A5B90468DB1C}"/>
    <cellStyle name="SAPBEXstdItem 3 3" xfId="1357" xr:uid="{6D8448A9-4D35-4666-AF40-3C15064DC90A}"/>
    <cellStyle name="SAPBEXstdItem 3 3 2" xfId="1797" xr:uid="{3E912366-2F35-4E67-8F72-0A916428284D}"/>
    <cellStyle name="SAPBEXstdItem 3 3 3" xfId="3037" xr:uid="{4E2F303C-B867-49CD-8E43-3B2FCAE9C818}"/>
    <cellStyle name="SAPBEXstdItem 3 4" xfId="2140" xr:uid="{F6AE2FFE-8D8E-4E7B-9521-436A32050EDF}"/>
    <cellStyle name="SAPBEXstdItem 3 5" xfId="2808" xr:uid="{B8BA3253-9889-45AE-9B0E-4B9BBAC4A8FE}"/>
    <cellStyle name="SAPBEXstdItem 4" xfId="601" xr:uid="{37517588-3C4A-4BC0-A608-C5B70DDDFBCC}"/>
    <cellStyle name="SAPBEXstdItem 4 2" xfId="1244" xr:uid="{38355A92-1EDC-4C13-B764-E6ED2DBBFEB8}"/>
    <cellStyle name="SAPBEXstdItem 4 2 2" xfId="2361" xr:uid="{AB4754D1-47EC-48CB-901F-D97EE349AEEB}"/>
    <cellStyle name="SAPBEXstdItem 4 2 3" xfId="2961" xr:uid="{DD4F820E-67E1-4DD8-88FF-65B01B5AFB7A}"/>
    <cellStyle name="SAPBEXstdItem 4 3" xfId="1358" xr:uid="{4C0D1EEC-1463-4AB3-8D55-F71E7C126BAD}"/>
    <cellStyle name="SAPBEXstdItem 4 3 2" xfId="1631" xr:uid="{1B734345-5E2D-4DA0-89E4-FEBFDAD01529}"/>
    <cellStyle name="SAPBEXstdItem 4 3 3" xfId="3205" xr:uid="{67B731EC-A310-4C72-9BD3-24310D2766DA}"/>
    <cellStyle name="SAPBEXstdItem 4 4" xfId="1845" xr:uid="{1850FFE2-9C50-4A40-9BAE-AC9DFFE4A264}"/>
    <cellStyle name="SAPBEXstdItem 4 5" xfId="2918" xr:uid="{EB282A90-173D-4997-B308-9405E38AF308}"/>
    <cellStyle name="SAPBEXstdItem 5" xfId="602" xr:uid="{16E5FB8D-4956-4BEF-87BE-4B62F076795D}"/>
    <cellStyle name="SAPBEXstdItem 5 2" xfId="868" xr:uid="{5433F2A9-5BE0-4FBA-9FA1-CF2CBFD00A27}"/>
    <cellStyle name="SAPBEXstdItem 5 2 2" xfId="1311" xr:uid="{6D73C13E-D389-43E8-936F-2123E5958929}"/>
    <cellStyle name="SAPBEXstdItem 5 2 2 2" xfId="2630" xr:uid="{6200C973-F6F1-45EB-88BC-BA49CF22F3B2}"/>
    <cellStyle name="SAPBEXstdItem 5 2 2 3" xfId="2750" xr:uid="{8E1A55E2-72F9-4DAA-A7B8-4F6FC855A57F}"/>
    <cellStyle name="SAPBEXstdItem 5 2 3" xfId="1502" xr:uid="{E9CA6DA8-53DA-47E8-B8DF-DA40A062B7B6}"/>
    <cellStyle name="SAPBEXstdItem 5 2 3 2" xfId="2503" xr:uid="{28B165FD-687B-49D5-9F1A-7DD64CA2D7E9}"/>
    <cellStyle name="SAPBEXstdItem 5 2 3 3" xfId="2723" xr:uid="{8AF07757-A353-4E33-A980-9DBA1B4B027D}"/>
    <cellStyle name="SAPBEXstdItem 5 2 4" xfId="2612" xr:uid="{318446D4-CB63-4726-A529-156E1506C5A3}"/>
    <cellStyle name="SAPBEXstdItem 5 2 5" xfId="2847" xr:uid="{BBF5F7D8-04A2-4332-ADEB-83A8A99CA59F}"/>
    <cellStyle name="SAPBEXstdItem 5 3" xfId="1289" xr:uid="{AE0348ED-5DF6-444E-AE41-14B1291A2216}"/>
    <cellStyle name="SAPBEXstdItem 5 3 2" xfId="2085" xr:uid="{241AF898-CF96-4F2D-974E-E084B72ED354}"/>
    <cellStyle name="SAPBEXstdItem 5 3 3" xfId="3005" xr:uid="{5C11352E-7D42-4DB0-BC3F-39AF40C20FAC}"/>
    <cellStyle name="SAPBEXstdItem 5 4" xfId="1359" xr:uid="{40324376-9500-4F69-98A5-07C261EE342F}"/>
    <cellStyle name="SAPBEXstdItem 5 4 2" xfId="2638" xr:uid="{ECA5DDD8-28D6-4746-96EC-70DD3E82696E}"/>
    <cellStyle name="SAPBEXstdItem 5 4 3" xfId="2693" xr:uid="{C9EFE17A-E562-4D1D-A38D-4F9F52E58720}"/>
    <cellStyle name="SAPBEXstdItem 5 5" xfId="2354" xr:uid="{E41392C4-C1E0-47AB-892F-B36ADC5973F1}"/>
    <cellStyle name="SAPBEXstdItem 5 6" xfId="2288" xr:uid="{4DA64F3B-8F53-4BAF-B90E-E6B623A0A2A8}"/>
    <cellStyle name="SAPBEXstdItem 6" xfId="869" xr:uid="{BC43006A-5D65-49C6-B897-A3D8C79F2E6C}"/>
    <cellStyle name="SAPBEXstdItem 6 2" xfId="1312" xr:uid="{AB931D1B-C113-4119-BD96-4DCB6054DCEE}"/>
    <cellStyle name="SAPBEXstdItem 6 2 2" xfId="1727" xr:uid="{A9D00D29-75D5-4066-9543-A3743E5309D2}"/>
    <cellStyle name="SAPBEXstdItem 6 2 3" xfId="3101" xr:uid="{7F7A0FCC-78EB-4186-840D-F03C26D17892}"/>
    <cellStyle name="SAPBEXstdItem 6 3" xfId="1503" xr:uid="{AC359EFB-F85D-4CBF-B9C8-C57030BD1C8E}"/>
    <cellStyle name="SAPBEXstdItem 6 3 2" xfId="2453" xr:uid="{65E46346-4C92-4FB2-8A3B-27A657C9A00D}"/>
    <cellStyle name="SAPBEXstdItem 6 3 3" xfId="2897" xr:uid="{84E93924-99E4-40BC-B65E-5FCC54E4759B}"/>
    <cellStyle name="SAPBEXstdItem 6 4" xfId="1698" xr:uid="{26C82553-79E5-4CD0-87EA-FA6FCEA4506C}"/>
    <cellStyle name="SAPBEXstdItem 6 5" xfId="3131" xr:uid="{DDDB66AE-5915-49E7-BD17-B812838789F6}"/>
    <cellStyle name="SAPBEXstdItem 7" xfId="1070" xr:uid="{311C519E-9D26-4D1B-B484-08FBC836C33A}"/>
    <cellStyle name="SAPBEXstdItem 7 2" xfId="1848" xr:uid="{D9A8E108-F12E-4D98-BD9B-26DBB7B6384B}"/>
    <cellStyle name="SAPBEXstdItem 7 3" xfId="2900" xr:uid="{CE0CC9B3-D215-41B4-A0CC-6E0345985BAD}"/>
    <cellStyle name="SAPBEXstdItem 8" xfId="1355" xr:uid="{5EBBEDA1-4A8E-430C-B59B-6F986D34D8FC}"/>
    <cellStyle name="SAPBEXstdItem 8 2" xfId="2504" xr:uid="{889DD67C-103A-47FA-BF44-D042A5925DCF}"/>
    <cellStyle name="SAPBEXstdItem 8 3" xfId="2691" xr:uid="{06F3369F-40AD-402F-90F4-AFEE33128E5B}"/>
    <cellStyle name="SAPBEXstdItem 9" xfId="2307" xr:uid="{FC65D46C-927C-443B-BAB9-71DD8C01C8EC}"/>
    <cellStyle name="SAPBEXstdItem_Actuals by Storm IO" xfId="603" xr:uid="{82975FAA-4DFF-4553-A6CD-19B7FD0E3A14}"/>
    <cellStyle name="SAPBEXstdItemX" xfId="604" xr:uid="{E4626AC2-B91D-4ED8-9062-90BD8C6EF50F}"/>
    <cellStyle name="SAPBEXstdItemX 10" xfId="2925" xr:uid="{78F9A19D-F566-4B07-B9E7-6D111CE3AD64}"/>
    <cellStyle name="SAPBEXstdItemX 2" xfId="605" xr:uid="{BFB0A1BF-C121-414B-83C9-EC46128451C7}"/>
    <cellStyle name="SAPBEXstdItemX 2 2" xfId="882" xr:uid="{1BC96EB9-B4D3-4138-92C7-B6468E2B3943}"/>
    <cellStyle name="SAPBEXstdItemX 2 2 2" xfId="1950" xr:uid="{DB1BA1B7-C2A1-47FB-B15C-2063DF97C3F4}"/>
    <cellStyle name="SAPBEXstdItemX 2 2 3" xfId="2123" xr:uid="{0E08DCD2-FAB1-4D00-9F89-6A53C368A196}"/>
    <cellStyle name="SAPBEXstdItemX 2 3" xfId="1361" xr:uid="{61110615-69DA-4B89-9CA5-16F923548C52}"/>
    <cellStyle name="SAPBEXstdItemX 2 3 2" xfId="1764" xr:uid="{A4D2F778-4AD7-4145-8512-09E3A9C1F270}"/>
    <cellStyle name="SAPBEXstdItemX 2 3 3" xfId="3067" xr:uid="{1EF56064-B1DD-4CE2-864E-02ACEC197B5F}"/>
    <cellStyle name="SAPBEXstdItemX 2 4" xfId="1894" xr:uid="{30DDE39B-E52F-45D1-9A93-EF121B4CE278}"/>
    <cellStyle name="SAPBEXstdItemX 2 5" xfId="2743" xr:uid="{4BEC6B70-0AC0-4FB1-BEB8-7310AF2B5D55}"/>
    <cellStyle name="SAPBEXstdItemX 3" xfId="606" xr:uid="{640FEDEA-F01C-4208-963B-5C5A2C14A335}"/>
    <cellStyle name="SAPBEXstdItemX 3 2" xfId="979" xr:uid="{A3DA4747-9030-47D2-9FEB-869C1F9FB796}"/>
    <cellStyle name="SAPBEXstdItemX 3 2 2" xfId="1729" xr:uid="{F787C56A-0B80-4B69-81C2-34C467EBD7AC}"/>
    <cellStyle name="SAPBEXstdItemX 3 2 3" xfId="3100" xr:uid="{29EE2B85-FD6B-44A8-B09B-495B5302BE5B}"/>
    <cellStyle name="SAPBEXstdItemX 3 3" xfId="1362" xr:uid="{F8CE3AB4-D0E6-464C-901A-9ED013435A09}"/>
    <cellStyle name="SAPBEXstdItemX 3 3 2" xfId="2593" xr:uid="{0FA9D6E7-2D9A-44CE-8772-3F86509E305A}"/>
    <cellStyle name="SAPBEXstdItemX 3 3 3" xfId="2238" xr:uid="{9426AE73-6CBF-4C0D-99B0-BF936CD390F5}"/>
    <cellStyle name="SAPBEXstdItemX 3 4" xfId="2028" xr:uid="{946D9FF2-A84D-45AD-87D5-74340B27C524}"/>
    <cellStyle name="SAPBEXstdItemX 3 5" xfId="2246" xr:uid="{2FC66254-D616-4F8A-B9BD-27F76CDFF1B0}"/>
    <cellStyle name="SAPBEXstdItemX 4" xfId="607" xr:uid="{0CDD6867-6D8C-43D9-A1A5-AD034B24D791}"/>
    <cellStyle name="SAPBEXstdItemX 4 2" xfId="1112" xr:uid="{8C9841C1-7D25-4EB7-90ED-8B2C0CF7197C}"/>
    <cellStyle name="SAPBEXstdItemX 4 2 2" xfId="2112" xr:uid="{CAB18C95-1DBC-4DEA-989E-368B1A15816F}"/>
    <cellStyle name="SAPBEXstdItemX 4 2 3" xfId="2973" xr:uid="{F4C83AEF-4EE1-4103-B587-6A08BE91FFAF}"/>
    <cellStyle name="SAPBEXstdItemX 4 3" xfId="1363" xr:uid="{1E9890EB-3D27-4E5A-9CA1-EFC502086523}"/>
    <cellStyle name="SAPBEXstdItemX 4 3 2" xfId="1630" xr:uid="{6EA42A9B-0C37-4B54-AC10-329D2929E06F}"/>
    <cellStyle name="SAPBEXstdItemX 4 3 3" xfId="3206" xr:uid="{EDC419C2-B794-4F8C-BF36-18507F898248}"/>
    <cellStyle name="SAPBEXstdItemX 4 4" xfId="2220" xr:uid="{894472C7-1384-47A7-8017-C0C5E7156F9C}"/>
    <cellStyle name="SAPBEXstdItemX 4 5" xfId="1573" xr:uid="{103A8B4C-AA36-46D1-8248-D7C723C4C3EF}"/>
    <cellStyle name="SAPBEXstdItemX 5" xfId="659" xr:uid="{95DEE832-7C34-4F8C-98F1-D266258EC77E}"/>
    <cellStyle name="SAPBEXstdItemX 5 2" xfId="1182" xr:uid="{C67C2074-F56D-4FFD-861D-E4E9C4A3DFE7}"/>
    <cellStyle name="SAPBEXstdItemX 5 2 2" xfId="1795" xr:uid="{338626F2-6C6C-4678-BAE4-CADA9A727A1F}"/>
    <cellStyle name="SAPBEXstdItemX 5 2 3" xfId="3042" xr:uid="{95C7133C-9CE6-4222-B3D1-4DEEC0EF9417}"/>
    <cellStyle name="SAPBEXstdItemX 5 3" xfId="1398" xr:uid="{5F78DC55-1054-4CA2-9EA0-8FA088B200B9}"/>
    <cellStyle name="SAPBEXstdItemX 5 3 2" xfId="2341" xr:uid="{40BFADAD-F608-45F1-A03C-A601296F6E2A}"/>
    <cellStyle name="SAPBEXstdItemX 5 3 3" xfId="2699" xr:uid="{9477BC15-C506-4D2F-B0F2-832B24568535}"/>
    <cellStyle name="SAPBEXstdItemX 5 4" xfId="2226" xr:uid="{DB984562-E789-4BBC-98D6-2DB7E2BAF6DE}"/>
    <cellStyle name="SAPBEXstdItemX 5 5" xfId="2543" xr:uid="{3F14B640-7CAF-4B18-B213-FF1082F27609}"/>
    <cellStyle name="SAPBEXstdItemX 6" xfId="870" xr:uid="{73E4D420-5B62-4C7A-A27E-B9B161A0BE0F}"/>
    <cellStyle name="SAPBEXstdItemX 6 2" xfId="1313" xr:uid="{B217D645-8BDF-4521-BBAD-EC754C4FA0A1}"/>
    <cellStyle name="SAPBEXstdItemX 6 2 2" xfId="1592" xr:uid="{B8AC514A-E55C-4C7B-BB49-4923E530CEA8}"/>
    <cellStyle name="SAPBEXstdItemX 6 2 3" xfId="3245" xr:uid="{B5D4595E-AC16-49FF-BD66-B4EC306F8463}"/>
    <cellStyle name="SAPBEXstdItemX 6 3" xfId="1504" xr:uid="{213C313E-6EC8-4E55-96A3-C6A5BE507421}"/>
    <cellStyle name="SAPBEXstdItemX 6 3 2" xfId="1825" xr:uid="{14CF4764-B6BA-42F5-A8A8-B97E9C8E82BB}"/>
    <cellStyle name="SAPBEXstdItemX 6 3 3" xfId="2955" xr:uid="{ED4CA644-E8D6-4765-8A44-0F6262594699}"/>
    <cellStyle name="SAPBEXstdItemX 6 4" xfId="1572" xr:uid="{8599F985-24F8-4DBA-9B93-CD744D128986}"/>
    <cellStyle name="SAPBEXstdItemX 6 5" xfId="3265" xr:uid="{CA50FBD0-9CCB-45EF-A89C-195D7CBC7F52}"/>
    <cellStyle name="SAPBEXstdItemX 7" xfId="917" xr:uid="{13AD9699-9FEA-4609-A300-09627490D567}"/>
    <cellStyle name="SAPBEXstdItemX 7 2" xfId="2597" xr:uid="{AAECD1AC-647F-46F8-B9B1-125EBBA1D497}"/>
    <cellStyle name="SAPBEXstdItemX 7 3" xfId="2518" xr:uid="{4E5EF623-5520-49AF-81B4-5E3FD9A1C192}"/>
    <cellStyle name="SAPBEXstdItemX 8" xfId="1360" xr:uid="{F8B8E0F8-BE36-4437-908D-EDD4E63E9C62}"/>
    <cellStyle name="SAPBEXstdItemX 8 2" xfId="1835" xr:uid="{C6464E4F-71BD-44D4-BDB1-2368878F047B}"/>
    <cellStyle name="SAPBEXstdItemX 8 3" xfId="2945" xr:uid="{E88BEBE1-FBCE-4134-9DC1-E0B603E83BDB}"/>
    <cellStyle name="SAPBEXstdItemX 9" xfId="2485" xr:uid="{167217A9-0EC7-40DC-A650-9287172C8802}"/>
    <cellStyle name="SAPBEXstdItemX_Actuals by Storm IO" xfId="608" xr:uid="{6F9614DD-DDF4-4640-91E7-746E625016E7}"/>
    <cellStyle name="SAPBEXtitle" xfId="609" xr:uid="{5E73096D-B4E9-4653-AF20-31A8FBB5A4F6}"/>
    <cellStyle name="SAPBEXtitle 2" xfId="610" xr:uid="{EF9367B0-B895-429D-A6F8-2921D45AC1C7}"/>
    <cellStyle name="SAPBEXtitle 2 2" xfId="1111" xr:uid="{B4084282-BE76-494A-92A1-52EF9159B413}"/>
    <cellStyle name="SAPBEXtitle 2 2 2" xfId="2355" xr:uid="{F36DF163-3EF1-4B98-AA0D-129FE2DC7D76}"/>
    <cellStyle name="SAPBEXtitle 2 2 3" xfId="2469" xr:uid="{4CCC75A8-5813-48FE-80E0-07839A764C83}"/>
    <cellStyle name="SAPBEXtitle 2 3" xfId="1365" xr:uid="{9F9C20AB-4CFE-4B68-B376-9BB911537DC3}"/>
    <cellStyle name="SAPBEXtitle 2 3 2" xfId="1816" xr:uid="{60D3A21B-D0CB-4F0D-95C5-7AFA73290427}"/>
    <cellStyle name="SAPBEXtitle 2 3 3" xfId="2981" xr:uid="{9AD8F398-6711-4D81-8873-9674D0E852FF}"/>
    <cellStyle name="SAPBEXtitle 2 4" xfId="2649" xr:uid="{3CB63DD0-D750-4B1D-9C93-ED5AB45F0985}"/>
    <cellStyle name="SAPBEXtitle 2 5" xfId="2096" xr:uid="{410DB838-53AB-4FF7-86DC-4F1477266589}"/>
    <cellStyle name="SAPBEXtitle 3" xfId="611" xr:uid="{691678ED-A830-43D5-83BA-03C2986B1823}"/>
    <cellStyle name="SAPBEXtitle 4" xfId="871" xr:uid="{85CFEF14-CA02-49A7-AE87-738597626F1F}"/>
    <cellStyle name="SAPBEXtitle 4 2" xfId="1314" xr:uid="{7F280B59-D8D5-45B7-BD8E-C16CE9F3757F}"/>
    <cellStyle name="SAPBEXtitle 4 2 2" xfId="2302" xr:uid="{22586A55-FFAA-4D35-8314-840CC1116B9F}"/>
    <cellStyle name="SAPBEXtitle 4 2 3" xfId="2864" xr:uid="{8A6B2FBC-740D-4655-B264-AB89E9CC5ED5}"/>
    <cellStyle name="SAPBEXtitle 4 3" xfId="1505" xr:uid="{6524919A-465B-4498-877F-3F06A34F83D1}"/>
    <cellStyle name="SAPBEXtitle 4 3 2" xfId="1710" xr:uid="{793407C9-6913-425E-B89D-4B65FCCE0570}"/>
    <cellStyle name="SAPBEXtitle 4 3 3" xfId="3122" xr:uid="{1266DB04-ED00-41F0-84E0-FD0B4373A47E}"/>
    <cellStyle name="SAPBEXtitle 4 4" xfId="1985" xr:uid="{0C00A273-1E8D-4E8D-AAD8-7ACAB4F59AB2}"/>
    <cellStyle name="SAPBEXtitle 4 5" xfId="1728" xr:uid="{A2641277-E776-49B5-96A5-EC78433A9AEB}"/>
    <cellStyle name="SAPBEXtitle 5" xfId="992" xr:uid="{1937FA23-F2DE-4F6A-83C1-FA733FC114FA}"/>
    <cellStyle name="SAPBEXtitle 5 2" xfId="1991" xr:uid="{1B059EAD-B131-4DF9-AF7C-D408FF0817CB}"/>
    <cellStyle name="SAPBEXtitle 5 3" xfId="1987" xr:uid="{DB487E97-772A-487A-A19F-9F4A88D60158}"/>
    <cellStyle name="SAPBEXtitle 6" xfId="1364" xr:uid="{A0F2C3D3-8064-4D8B-B48C-91E24CBF9222}"/>
    <cellStyle name="SAPBEXtitle 6 2" xfId="2399" xr:uid="{97897F11-4843-4191-AB11-293F5C971CE9}"/>
    <cellStyle name="SAPBEXtitle 6 3" xfId="2753" xr:uid="{F174561B-6962-45B8-89A2-E1AB38FA90E3}"/>
    <cellStyle name="SAPBEXtitle 7" xfId="2332" xr:uid="{CE3D7503-10AD-42F1-A4EE-458F9E6C21E9}"/>
    <cellStyle name="SAPBEXtitle 8" xfId="2971" xr:uid="{3BB5FE01-6A67-45FC-86E2-5D970D7FA066}"/>
    <cellStyle name="SAPBEXtitle_Actuals by Storm IO" xfId="612" xr:uid="{56AD1EA4-2EDC-41F6-81FB-4A2BB834EEF6}"/>
    <cellStyle name="SAPBEXunassignedItem" xfId="613" xr:uid="{9F21008E-9A9F-4893-8873-C5598FE45D7E}"/>
    <cellStyle name="SAPBEXunassignedItem 2" xfId="614" xr:uid="{DB85E92C-A202-4654-A7F3-1FB5C7E6B7E0}"/>
    <cellStyle name="SAPBEXunassignedItem 2 2" xfId="873" xr:uid="{94674EA8-4B91-49F1-BFB6-122CBCD766EE}"/>
    <cellStyle name="SAPBEXunassignedItem 2 2 2" xfId="1287" xr:uid="{41B97A35-850E-4ABF-BC67-224F16D86DCA}"/>
    <cellStyle name="SAPBEXunassignedItem 2 2 2 2" xfId="1601" xr:uid="{F3D8F422-40BA-49F3-9705-CED6D20516BF}"/>
    <cellStyle name="SAPBEXunassignedItem 2 2 2 3" xfId="3238" xr:uid="{F611AEC0-C4FE-4F00-AB05-79E1477ED5BC}"/>
    <cellStyle name="SAPBEXunassignedItem 2 2 3" xfId="1507" xr:uid="{0673AFB2-0B6C-4587-81CE-E2003405CDC0}"/>
    <cellStyle name="SAPBEXunassignedItem 2 2 3 2" xfId="1865" xr:uid="{86512EB8-468D-4F23-BFD8-6456154EFB89}"/>
    <cellStyle name="SAPBEXunassignedItem 2 2 3 3" xfId="2839" xr:uid="{6C277771-AAC9-4640-85DA-30735C2DC82E}"/>
    <cellStyle name="SAPBEXunassignedItem 2 3" xfId="1181" xr:uid="{844ADC7B-41AF-478A-A788-2D2B7F475F08}"/>
    <cellStyle name="SAPBEXunassignedItem 2 3 2" xfId="2245" xr:uid="{B3B1C1BE-FC07-49F3-AE2C-7152B84FCA65}"/>
    <cellStyle name="SAPBEXunassignedItem 2 3 3" xfId="2537" xr:uid="{3C69FC1F-6B27-49D5-932B-83C9A9533362}"/>
    <cellStyle name="SAPBEXunassignedItem 2 4" xfId="1367" xr:uid="{4D73C8E9-1D15-47B3-9055-5BDDDCD413B1}"/>
    <cellStyle name="SAPBEXunassignedItem 2 4 2" xfId="2050" xr:uid="{4531B34F-433E-465D-9DD1-981CE7E8D20B}"/>
    <cellStyle name="SAPBEXunassignedItem 2 4 3" xfId="3248" xr:uid="{BE66EE85-D663-44CA-9391-FCEE88D36598}"/>
    <cellStyle name="SAPBEXunassignedItem 3" xfId="872" xr:uid="{B51A5274-B4F9-45C0-8BC9-4EEDF326B3E7}"/>
    <cellStyle name="SAPBEXunassignedItem 3 2" xfId="1286" xr:uid="{A0C4822D-9F7D-43BF-A697-93108C8AD61D}"/>
    <cellStyle name="SAPBEXunassignedItem 3 2 2" xfId="1812" xr:uid="{63D5BADB-3574-43E8-AC88-ADF6CC972379}"/>
    <cellStyle name="SAPBEXunassignedItem 3 2 3" xfId="3001" xr:uid="{A6DF17EF-8C51-4901-8497-F20A114CD318}"/>
    <cellStyle name="SAPBEXunassignedItem 3 3" xfId="1506" xr:uid="{3B392AB0-EA79-43C3-8A37-C210420F66FB}"/>
    <cellStyle name="SAPBEXunassignedItem 3 3 2" xfId="1610" xr:uid="{A64FDC9F-2249-4410-9569-AD8F25EC2DDA}"/>
    <cellStyle name="SAPBEXunassignedItem 3 3 3" xfId="3229" xr:uid="{EC603CF9-1CDE-4455-B814-8F6391C8B7A2}"/>
    <cellStyle name="SAPBEXunassignedItem 4" xfId="1053" xr:uid="{48C166AA-CE8E-4EA5-96C0-1EE82A3E0417}"/>
    <cellStyle name="SAPBEXunassignedItem 4 2" xfId="1734" xr:uid="{D1A92A2C-4487-452B-B75D-6FE66C247E14}"/>
    <cellStyle name="SAPBEXunassignedItem 4 3" xfId="3095" xr:uid="{768E952D-0F6A-4A92-8168-857C6BB8637C}"/>
    <cellStyle name="SAPBEXunassignedItem 5" xfId="1366" xr:uid="{32E42417-FD6D-4CFC-BD76-9A81A63D2068}"/>
    <cellStyle name="SAPBEXunassignedItem 5 2" xfId="1866" xr:uid="{8E5CDFEF-5740-400D-AC2D-2DB7E1526712}"/>
    <cellStyle name="SAPBEXunassignedItem 5 3" xfId="2836" xr:uid="{430CCB77-1CB9-40C6-A553-D4E56BF7ED3F}"/>
    <cellStyle name="SAPBEXundefined" xfId="615" xr:uid="{2F36E022-CE79-40AF-935E-81A0EE186F82}"/>
    <cellStyle name="SAPBEXundefined 2" xfId="616" xr:uid="{A476FB79-A97C-40C2-809C-A17C9294DB4C}"/>
    <cellStyle name="SAPBEXundefined 2 2" xfId="1110" xr:uid="{3EAEF629-F5F1-44CD-B459-3F322910BB39}"/>
    <cellStyle name="SAPBEXundefined 2 2 2" xfId="1758" xr:uid="{7A8A689A-85E9-408D-AB63-7D36BE20E95F}"/>
    <cellStyle name="SAPBEXundefined 2 2 3" xfId="3072" xr:uid="{6BF9D284-000D-4B78-BE94-A569A19BE4D2}"/>
    <cellStyle name="SAPBEXundefined 2 3" xfId="1369" xr:uid="{721CE4C0-1504-47F3-96DC-F30648C2C52B}"/>
    <cellStyle name="SAPBEXundefined 2 3 2" xfId="1669" xr:uid="{AA422E22-31CB-44A1-BE0A-DC97CD5A7602}"/>
    <cellStyle name="SAPBEXundefined 2 3 3" xfId="3165" xr:uid="{DA862198-94EB-4748-B25A-E899E4C2ABA9}"/>
    <cellStyle name="SAPBEXundefined 2 4" xfId="2492" xr:uid="{F4328BF8-DE29-41DF-BBD6-55B92465A568}"/>
    <cellStyle name="SAPBEXundefined 2 5" xfId="2975" xr:uid="{C3DDFF25-A1AD-4FC5-A671-A946A5F46E05}"/>
    <cellStyle name="SAPBEXundefined 3" xfId="617" xr:uid="{5914776D-386A-4E86-9EF2-B9F429A0D2BE}"/>
    <cellStyle name="SAPBEXundefined 3 2" xfId="990" xr:uid="{9C3554DD-7A60-483A-B786-1342F9FABCE8}"/>
    <cellStyle name="SAPBEXundefined 3 2 2" xfId="1680" xr:uid="{29FE9738-8B31-4F83-8CBF-35B912CBC9EF}"/>
    <cellStyle name="SAPBEXundefined 3 2 3" xfId="3152" xr:uid="{EEDEDBAB-2E52-4A35-8CB3-C53CE36BAE4F}"/>
    <cellStyle name="SAPBEXundefined 3 3" xfId="1370" xr:uid="{51FEB2EE-E09C-4F67-B1EF-E5089406AB51}"/>
    <cellStyle name="SAPBEXundefined 3 3 2" xfId="1522" xr:uid="{413587EC-A56E-4795-94BC-0805B1F50E15}"/>
    <cellStyle name="SAPBEXundefined 3 3 3" xfId="3313" xr:uid="{BB8BD585-CCA0-4FA2-966F-7C57A50E7777}"/>
    <cellStyle name="SAPBEXundefined 3 4" xfId="2073" xr:uid="{5B6CFE9B-4297-4E51-A042-23C10BA3AD8F}"/>
    <cellStyle name="SAPBEXundefined 3 5" xfId="3019" xr:uid="{861FD501-AC56-402F-8A83-C1B201710E97}"/>
    <cellStyle name="SAPBEXundefined 4" xfId="874" xr:uid="{F61E12CD-D5E8-4804-B960-92E3883C475B}"/>
    <cellStyle name="SAPBEXundefined 4 2" xfId="1316" xr:uid="{14D63D57-BF2E-4918-8FE1-E8836DFF0D12}"/>
    <cellStyle name="SAPBEXundefined 4 2 2" xfId="2038" xr:uid="{DB715A71-B6E8-48A7-8D7A-5DE1D46DB9B9}"/>
    <cellStyle name="SAPBEXundefined 4 2 3" xfId="3310" xr:uid="{403CA860-EA42-49BF-A958-2C5D803F1966}"/>
    <cellStyle name="SAPBEXundefined 4 3" xfId="1508" xr:uid="{FCD0DE15-1DF1-4442-B75E-87155ECC8F89}"/>
    <cellStyle name="SAPBEXundefined 4 3 2" xfId="2000" xr:uid="{78F982CD-923C-4536-97E7-0DAF2471484C}"/>
    <cellStyle name="SAPBEXundefined 4 3 3" xfId="2879" xr:uid="{A1940C9D-E8C8-4739-B53C-4E5EE2A99C0F}"/>
    <cellStyle name="SAPBEXundefined 4 4" xfId="2328" xr:uid="{3403C453-4E71-4359-8A76-9DB9C1DC9F77}"/>
    <cellStyle name="SAPBEXundefined 4 5" xfId="2740" xr:uid="{DEA7492B-E29D-4536-9361-968167401C57}"/>
    <cellStyle name="SAPBEXundefined 5" xfId="1034" xr:uid="{BC42CC8B-010C-45D9-9343-FA8B23A9205F}"/>
    <cellStyle name="SAPBEXundefined 5 2" xfId="2231" xr:uid="{83BC5D25-D578-41BD-B7FD-AB33923ED0F0}"/>
    <cellStyle name="SAPBEXundefined 5 3" xfId="2828" xr:uid="{F4B24EA9-260F-43DA-820C-51F219DCA7FE}"/>
    <cellStyle name="SAPBEXundefined 6" xfId="1368" xr:uid="{83B49D8F-2FD8-40F8-A50B-9D3A892D1398}"/>
    <cellStyle name="SAPBEXundefined 6 2" xfId="2260" xr:uid="{517B0C28-5FF3-4991-B495-B96F316F4769}"/>
    <cellStyle name="SAPBEXundefined 6 3" xfId="2867" xr:uid="{82ECC98A-68AE-4B8B-A264-50C788B0D962}"/>
    <cellStyle name="SAPBEXundefined 7" xfId="2358" xr:uid="{0AA7C054-D3A4-47FA-B0B2-40AD199FF7A6}"/>
    <cellStyle name="SAPBEXundefined 8" xfId="1565" xr:uid="{FBB22EAD-C29A-4E4C-BA7F-5AAB5E7B795A}"/>
    <cellStyle name="SAPBEXundefined_Actuals by Storm IO" xfId="618" xr:uid="{8C9C6669-28FD-40BD-9F3F-DA9EDFD2520D}"/>
    <cellStyle name="Sheet Title" xfId="619" xr:uid="{D9A35BCE-B729-4963-949F-656C1CCF9650}"/>
    <cellStyle name="Total 2" xfId="620" xr:uid="{FDF32C40-CA7E-4A35-9C82-76E5A69A62F5}"/>
    <cellStyle name="Total 2 2" xfId="1033" xr:uid="{E3D11DE8-37D1-4B36-8710-1CE5B9DB313A}"/>
    <cellStyle name="Total 2 2 2" xfId="2316" xr:uid="{1725E3E3-58D2-48DB-B041-CEB364DA38F7}"/>
    <cellStyle name="Total 2 2 3" xfId="2887" xr:uid="{8A29E60E-FCF4-407C-B015-E38D14CCCB5B}"/>
    <cellStyle name="Total 2 3" xfId="1371" xr:uid="{884A2B4D-2746-4A58-B20C-3415F342953E}"/>
    <cellStyle name="Total 2 3 2" xfId="2218" xr:uid="{9B5D8485-5D01-4932-B811-3A3B626C1977}"/>
    <cellStyle name="Total 2 3 3" xfId="2958" xr:uid="{9C4E8EEF-A540-42BC-80C7-55C9FC3F8EF9}"/>
    <cellStyle name="Total 2 4" xfId="2451" xr:uid="{9F5DE11D-FA51-49A1-B218-B9155743BB6E}"/>
    <cellStyle name="Total 2 5" xfId="2881" xr:uid="{2D39AAD7-A616-434C-B628-C764025E46BB}"/>
    <cellStyle name="Total 3" xfId="621" xr:uid="{5B9E076A-DDCB-4697-BF53-F254279B4621}"/>
    <cellStyle name="Warning Text 2" xfId="622" xr:uid="{DCF77D25-A08F-451D-A8C7-BD619FC7168C}"/>
    <cellStyle name="Warning Text 3" xfId="623" xr:uid="{6CC82BB2-6C29-4927-883A-F8BB75960136}"/>
  </cellStyles>
  <dxfs count="1">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963D-6661-4764-866E-051B19AC65C7}">
  <sheetPr>
    <tabColor rgb="FF00B0F0"/>
  </sheetPr>
  <dimension ref="A1:AM73"/>
  <sheetViews>
    <sheetView topLeftCell="H1" zoomScale="70" zoomScaleNormal="70" workbookViewId="0">
      <selection activeCell="C4" sqref="C4"/>
    </sheetView>
  </sheetViews>
  <sheetFormatPr defaultColWidth="8.85546875" defaultRowHeight="15" x14ac:dyDescent="0.25"/>
  <cols>
    <col min="1" max="1" width="27.28515625" bestFit="1" customWidth="1"/>
    <col min="2" max="2" width="7" bestFit="1" customWidth="1"/>
    <col min="9" max="13" width="9.7109375" bestFit="1" customWidth="1"/>
    <col min="14" max="14" width="6" bestFit="1" customWidth="1"/>
    <col min="15" max="15" width="15.85546875" customWidth="1"/>
  </cols>
  <sheetData>
    <row r="1" spans="1:38" x14ac:dyDescent="0.25">
      <c r="A1" s="258" t="s">
        <v>123</v>
      </c>
    </row>
    <row r="2" spans="1:38" ht="15.75" thickBot="1" x14ac:dyDescent="0.3">
      <c r="A2" s="258" t="s">
        <v>122</v>
      </c>
    </row>
    <row r="3" spans="1:38" ht="15.75" thickBot="1" x14ac:dyDescent="0.3">
      <c r="A3" s="291" t="s">
        <v>0</v>
      </c>
      <c r="B3" s="292"/>
      <c r="C3" s="292"/>
      <c r="D3" s="292"/>
      <c r="E3" s="292"/>
      <c r="F3" s="292"/>
      <c r="G3" s="292"/>
      <c r="H3" s="292"/>
      <c r="I3" s="292"/>
      <c r="J3" s="292"/>
      <c r="K3" s="292"/>
      <c r="L3" s="292"/>
      <c r="M3" s="293"/>
      <c r="R3" s="294" t="s">
        <v>1</v>
      </c>
      <c r="S3" s="295"/>
      <c r="T3" s="295"/>
      <c r="U3" s="295"/>
      <c r="V3" s="295"/>
      <c r="W3" s="295"/>
      <c r="X3" s="295"/>
      <c r="Y3" s="295"/>
      <c r="Z3" s="295"/>
      <c r="AA3" s="295"/>
      <c r="AB3" s="296"/>
    </row>
    <row r="4" spans="1:38" ht="15.75" thickBot="1" x14ac:dyDescent="0.3">
      <c r="A4" s="1" t="s">
        <v>2</v>
      </c>
      <c r="B4" s="2" t="s">
        <v>3</v>
      </c>
      <c r="C4" s="335">
        <v>2021</v>
      </c>
      <c r="D4" s="3">
        <f>C4+1</f>
        <v>2022</v>
      </c>
      <c r="E4" s="3">
        <f t="shared" ref="E4:L4" si="0">D4+1</f>
        <v>2023</v>
      </c>
      <c r="F4" s="3">
        <f t="shared" si="0"/>
        <v>2024</v>
      </c>
      <c r="G4" s="3">
        <f t="shared" si="0"/>
        <v>2025</v>
      </c>
      <c r="H4" s="3">
        <f t="shared" si="0"/>
        <v>2026</v>
      </c>
      <c r="I4" s="3">
        <f t="shared" si="0"/>
        <v>2027</v>
      </c>
      <c r="J4" s="3">
        <f t="shared" si="0"/>
        <v>2028</v>
      </c>
      <c r="K4" s="3">
        <f t="shared" si="0"/>
        <v>2029</v>
      </c>
      <c r="L4" s="4">
        <f t="shared" si="0"/>
        <v>2030</v>
      </c>
      <c r="M4" s="5">
        <f>L4+1</f>
        <v>2031</v>
      </c>
      <c r="R4" s="6">
        <v>2018</v>
      </c>
      <c r="S4" s="7">
        <v>2019</v>
      </c>
      <c r="T4" s="7">
        <v>2020</v>
      </c>
      <c r="U4" s="7">
        <v>2021</v>
      </c>
      <c r="V4" s="7">
        <v>2022</v>
      </c>
      <c r="W4" s="7">
        <v>2023</v>
      </c>
      <c r="X4" s="7">
        <v>2024</v>
      </c>
      <c r="Y4" s="7">
        <v>2025</v>
      </c>
      <c r="Z4" s="7">
        <v>2026</v>
      </c>
      <c r="AA4" s="7">
        <v>2027</v>
      </c>
      <c r="AB4" s="8">
        <v>2028</v>
      </c>
    </row>
    <row r="5" spans="1:38" x14ac:dyDescent="0.25">
      <c r="A5" s="9">
        <v>1</v>
      </c>
      <c r="B5" s="10" t="s">
        <v>4</v>
      </c>
      <c r="C5" s="11">
        <v>3319.0036942919342</v>
      </c>
      <c r="D5" s="12">
        <v>3383.8276330350154</v>
      </c>
      <c r="E5" s="12">
        <v>3450.1674990868437</v>
      </c>
      <c r="F5" s="12">
        <v>3503.0236211340361</v>
      </c>
      <c r="G5" s="12">
        <v>3557.4977195410752</v>
      </c>
      <c r="H5" s="12">
        <v>3596.5032205444136</v>
      </c>
      <c r="I5" s="12">
        <v>3654.082608701025</v>
      </c>
      <c r="J5" s="12">
        <v>3713.5246096861842</v>
      </c>
      <c r="K5" s="12">
        <v>3774.4575481362008</v>
      </c>
      <c r="L5" s="13">
        <f>K5+(K5-J5)</f>
        <v>3835.3904865862173</v>
      </c>
      <c r="M5" s="14">
        <f>L5+(L5-K5)</f>
        <v>3896.3234250362339</v>
      </c>
      <c r="R5" s="15">
        <f>C5/$C$10</f>
        <v>0.16978299380393322</v>
      </c>
      <c r="S5" s="16">
        <f>D5/$D$10</f>
        <v>0.17002870303844222</v>
      </c>
      <c r="T5" s="16">
        <f>E5/$E$10</f>
        <v>0.17029133263534713</v>
      </c>
      <c r="U5" s="16">
        <f>F5/$F$10</f>
        <v>0.17055990428590104</v>
      </c>
      <c r="V5" s="16">
        <f>G5/$G$10</f>
        <v>0.17083626701539267</v>
      </c>
      <c r="W5" s="16">
        <f>H5/$H$10</f>
        <v>0.17111817889911657</v>
      </c>
      <c r="X5" s="16">
        <f>I5/$I$10</f>
        <v>0.17140298064157181</v>
      </c>
      <c r="Y5" s="16">
        <f>J5/$J$10</f>
        <v>0.17168956032891813</v>
      </c>
      <c r="Z5" s="16">
        <f>K5/$K$10</f>
        <v>0.17197568862939105</v>
      </c>
      <c r="AA5" s="16">
        <f>L5/$L$10</f>
        <v>0.17225363566311505</v>
      </c>
      <c r="AB5" s="17">
        <f>M5/$M$10</f>
        <v>0.17252374737474341</v>
      </c>
    </row>
    <row r="6" spans="1:38" x14ac:dyDescent="0.25">
      <c r="A6" s="18">
        <v>2</v>
      </c>
      <c r="B6" s="19" t="s">
        <v>5</v>
      </c>
      <c r="C6" s="20">
        <v>2874.4286396381449</v>
      </c>
      <c r="D6" s="21">
        <v>2912.4385407090704</v>
      </c>
      <c r="E6" s="21">
        <v>2952.1955223747686</v>
      </c>
      <c r="F6" s="21">
        <v>2980.4350827775856</v>
      </c>
      <c r="G6" s="21">
        <v>3009.767345160561</v>
      </c>
      <c r="H6" s="21">
        <v>3026.0868166586565</v>
      </c>
      <c r="I6" s="21">
        <v>3058.0909868039953</v>
      </c>
      <c r="J6" s="21">
        <v>3091.4688829744541</v>
      </c>
      <c r="K6" s="21">
        <v>3126.1358783424198</v>
      </c>
      <c r="L6" s="22">
        <f t="shared" ref="L6:M9" si="1">K6+(K6-J6)</f>
        <v>3160.8028737103855</v>
      </c>
      <c r="M6" s="23">
        <f t="shared" si="1"/>
        <v>3195.4698690783512</v>
      </c>
      <c r="R6" s="24">
        <f>C6/$C$10</f>
        <v>0.14704084263384526</v>
      </c>
      <c r="S6" s="25">
        <f>D6/$D$10</f>
        <v>0.14634260413311434</v>
      </c>
      <c r="T6" s="25">
        <f>E6/$E$10</f>
        <v>0.14571272549473688</v>
      </c>
      <c r="U6" s="25">
        <f>F6/$F$10</f>
        <v>0.14511541383335588</v>
      </c>
      <c r="V6" s="25">
        <f>G6/$G$10</f>
        <v>0.14453344973567239</v>
      </c>
      <c r="W6" s="25">
        <f>H6/$H$10</f>
        <v>0.14397831268419395</v>
      </c>
      <c r="X6" s="25">
        <f>I6/$I$10</f>
        <v>0.14344665032016449</v>
      </c>
      <c r="Y6" s="25">
        <f>J6/$J$10</f>
        <v>0.1429296932364397</v>
      </c>
      <c r="Z6" s="25">
        <f>K6/$K$10</f>
        <v>0.14243619475663633</v>
      </c>
      <c r="AA6" s="25">
        <f>L6/$L$10</f>
        <v>0.14195680687930304</v>
      </c>
      <c r="AB6" s="26">
        <f>M6/$M$10</f>
        <v>0.14149093293797887</v>
      </c>
    </row>
    <row r="7" spans="1:38" x14ac:dyDescent="0.25">
      <c r="A7" s="18">
        <v>3</v>
      </c>
      <c r="B7" s="19" t="s">
        <v>6</v>
      </c>
      <c r="C7" s="20">
        <v>4817.9622557221646</v>
      </c>
      <c r="D7" s="21">
        <v>4881.7549014896331</v>
      </c>
      <c r="E7" s="21">
        <v>4946.9940693590952</v>
      </c>
      <c r="F7" s="21">
        <v>4992.2449418023371</v>
      </c>
      <c r="G7" s="21">
        <v>5038.9855753691181</v>
      </c>
      <c r="H7" s="21">
        <v>5062.98331029581</v>
      </c>
      <c r="I7" s="21">
        <v>5112.7463349126292</v>
      </c>
      <c r="J7" s="21">
        <v>5164.4669727243872</v>
      </c>
      <c r="K7" s="21">
        <v>5217.5541450838018</v>
      </c>
      <c r="L7" s="22">
        <f t="shared" si="1"/>
        <v>5270.6413174432164</v>
      </c>
      <c r="M7" s="23">
        <f t="shared" si="1"/>
        <v>5323.728489802631</v>
      </c>
      <c r="R7" s="24">
        <f>C7/$C$10</f>
        <v>0.24646192989109394</v>
      </c>
      <c r="S7" s="25">
        <f>D7/$D$10</f>
        <v>0.24529572557079812</v>
      </c>
      <c r="T7" s="25">
        <f>E7/$E$10</f>
        <v>0.24417081571642107</v>
      </c>
      <c r="U7" s="25">
        <f>F7/$F$10</f>
        <v>0.24306910587429356</v>
      </c>
      <c r="V7" s="25">
        <f>G7/$G$10</f>
        <v>0.24197949039065617</v>
      </c>
      <c r="W7" s="25">
        <f>H7/$H$10</f>
        <v>0.24089189713648998</v>
      </c>
      <c r="X7" s="25">
        <f>I7/$I$10</f>
        <v>0.23982489037920879</v>
      </c>
      <c r="Y7" s="25">
        <f>J7/$J$10</f>
        <v>0.23877182921246329</v>
      </c>
      <c r="Z7" s="25">
        <f>K7/$K$10</f>
        <v>0.23772752921939658</v>
      </c>
      <c r="AA7" s="25">
        <f>L7/$L$10</f>
        <v>0.2367130888969565</v>
      </c>
      <c r="AB7" s="26">
        <f>M7/$M$10</f>
        <v>0.23572724562974187</v>
      </c>
    </row>
    <row r="8" spans="1:38" x14ac:dyDescent="0.25">
      <c r="A8" s="18">
        <v>4</v>
      </c>
      <c r="B8" s="19" t="s">
        <v>7</v>
      </c>
      <c r="C8" s="20">
        <v>4861.2350774524348</v>
      </c>
      <c r="D8" s="21">
        <v>4971.122502014774</v>
      </c>
      <c r="E8" s="21">
        <v>5080.6069477054498</v>
      </c>
      <c r="F8" s="21">
        <v>5169.2167822807514</v>
      </c>
      <c r="G8" s="21">
        <v>5259.6574944335243</v>
      </c>
      <c r="H8" s="21">
        <v>5326.831746608158</v>
      </c>
      <c r="I8" s="21">
        <v>5421.2333611954036</v>
      </c>
      <c r="J8" s="21">
        <v>5518.6288105996337</v>
      </c>
      <c r="K8" s="21">
        <v>5618.5234025937225</v>
      </c>
      <c r="L8" s="22">
        <f t="shared" si="1"/>
        <v>5718.4179945878113</v>
      </c>
      <c r="M8" s="23">
        <f t="shared" si="1"/>
        <v>5818.3125865819002</v>
      </c>
      <c r="R8" s="24">
        <f>C8/$C$10</f>
        <v>0.24867554274013795</v>
      </c>
      <c r="S8" s="25">
        <f>D8/$D$10</f>
        <v>0.24978621943124296</v>
      </c>
      <c r="T8" s="25">
        <f>E8/$E$10</f>
        <v>0.25076560136577503</v>
      </c>
      <c r="U8" s="25">
        <f>F8/$F$10</f>
        <v>0.25168574779220521</v>
      </c>
      <c r="V8" s="25">
        <f>G8/$G$10</f>
        <v>0.25257648014584544</v>
      </c>
      <c r="W8" s="25">
        <f>H8/$H$10</f>
        <v>0.25344555305127991</v>
      </c>
      <c r="X8" s="25">
        <f>I8/$I$10</f>
        <v>0.25429516964115434</v>
      </c>
      <c r="Y8" s="25">
        <f>J8/$J$10</f>
        <v>0.25514600108989732</v>
      </c>
      <c r="Z8" s="25">
        <f>K8/$K$10</f>
        <v>0.25599689993030433</v>
      </c>
      <c r="AA8" s="25">
        <f>L8/$L$10</f>
        <v>0.25682346901941377</v>
      </c>
      <c r="AB8" s="26">
        <f>M8/$M$10</f>
        <v>0.25762673714013123</v>
      </c>
    </row>
    <row r="9" spans="1:38" ht="15.75" thickBot="1" x14ac:dyDescent="0.3">
      <c r="A9" s="27">
        <v>5</v>
      </c>
      <c r="B9" s="28" t="s">
        <v>8</v>
      </c>
      <c r="C9" s="29">
        <v>3675.8752798910527</v>
      </c>
      <c r="D9" s="30">
        <v>3752.3646538056319</v>
      </c>
      <c r="E9" s="30">
        <v>3830.4182469002544</v>
      </c>
      <c r="F9" s="30">
        <v>3893.4566061650476</v>
      </c>
      <c r="G9" s="30">
        <v>3958.1111542134827</v>
      </c>
      <c r="H9" s="30">
        <v>4005.2520810826732</v>
      </c>
      <c r="I9" s="30">
        <v>4072.5110339638472</v>
      </c>
      <c r="J9" s="30">
        <v>4141.2084085799415</v>
      </c>
      <c r="K9" s="30">
        <v>4210.9518451958766</v>
      </c>
      <c r="L9" s="31">
        <f t="shared" si="1"/>
        <v>4280.6952818118116</v>
      </c>
      <c r="M9" s="32">
        <f t="shared" si="1"/>
        <v>4350.4387184277466</v>
      </c>
      <c r="N9" s="33"/>
      <c r="O9" s="33"/>
      <c r="R9" s="34">
        <f>C9/$C$10</f>
        <v>0.18803869093098968</v>
      </c>
      <c r="S9" s="35">
        <f>D9/$D$10</f>
        <v>0.18854674782640229</v>
      </c>
      <c r="T9" s="35">
        <f>E9/$E$10</f>
        <v>0.18905952478771981</v>
      </c>
      <c r="U9" s="35">
        <f>F9/$F$10</f>
        <v>0.18956982821424442</v>
      </c>
      <c r="V9" s="35">
        <f>G9/$G$10</f>
        <v>0.1900743127124333</v>
      </c>
      <c r="W9" s="35">
        <f>H9/$H$10</f>
        <v>0.19056605822891964</v>
      </c>
      <c r="X9" s="35">
        <f>I9/$I$10</f>
        <v>0.19103030901790052</v>
      </c>
      <c r="Y9" s="35">
        <f>J9/$J$10</f>
        <v>0.19146291613228142</v>
      </c>
      <c r="Z9" s="35">
        <f>K9/$K$10</f>
        <v>0.19186368746427185</v>
      </c>
      <c r="AA9" s="35">
        <f>L9/$L$10</f>
        <v>0.19225299954121158</v>
      </c>
      <c r="AB9" s="36">
        <f>M9/$M$10</f>
        <v>0.19263133691740472</v>
      </c>
    </row>
    <row r="10" spans="1:38" ht="15.75" thickBot="1" x14ac:dyDescent="0.3">
      <c r="A10" s="297" t="s">
        <v>9</v>
      </c>
      <c r="B10" s="298"/>
      <c r="C10" s="37">
        <f t="shared" ref="C10:M10" si="2">SUM(C5:C9)</f>
        <v>19548.50494699573</v>
      </c>
      <c r="D10" s="38">
        <f t="shared" si="2"/>
        <v>19901.508231054126</v>
      </c>
      <c r="E10" s="38">
        <f t="shared" si="2"/>
        <v>20260.382285426414</v>
      </c>
      <c r="F10" s="38">
        <f t="shared" si="2"/>
        <v>20538.377034159756</v>
      </c>
      <c r="G10" s="38">
        <f t="shared" si="2"/>
        <v>20824.019288717762</v>
      </c>
      <c r="H10" s="38">
        <f t="shared" si="2"/>
        <v>21017.65717518971</v>
      </c>
      <c r="I10" s="38">
        <f t="shared" si="2"/>
        <v>21318.664325576901</v>
      </c>
      <c r="J10" s="38">
        <f t="shared" si="2"/>
        <v>21629.297684564604</v>
      </c>
      <c r="K10" s="38">
        <f t="shared" si="2"/>
        <v>21947.622819352018</v>
      </c>
      <c r="L10" s="39">
        <f t="shared" si="2"/>
        <v>22265.947954139443</v>
      </c>
      <c r="M10" s="40">
        <f t="shared" si="2"/>
        <v>22584.273088926861</v>
      </c>
      <c r="R10" s="41">
        <f t="shared" ref="R10:AB10" si="3">SUM(R5:R9)</f>
        <v>1</v>
      </c>
      <c r="S10" s="42">
        <f t="shared" si="3"/>
        <v>1</v>
      </c>
      <c r="T10" s="42">
        <f t="shared" si="3"/>
        <v>1</v>
      </c>
      <c r="U10" s="42">
        <f t="shared" si="3"/>
        <v>1.0000000000000002</v>
      </c>
      <c r="V10" s="42">
        <f t="shared" si="3"/>
        <v>1</v>
      </c>
      <c r="W10" s="42">
        <f t="shared" si="3"/>
        <v>1</v>
      </c>
      <c r="X10" s="42">
        <f t="shared" si="3"/>
        <v>0.99999999999999989</v>
      </c>
      <c r="Y10" s="42">
        <f t="shared" si="3"/>
        <v>0.99999999999999978</v>
      </c>
      <c r="Z10" s="42">
        <f t="shared" si="3"/>
        <v>1.0000000000000002</v>
      </c>
      <c r="AA10" s="42">
        <f t="shared" si="3"/>
        <v>0.99999999999999989</v>
      </c>
      <c r="AB10" s="43">
        <f t="shared" si="3"/>
        <v>1</v>
      </c>
    </row>
    <row r="11" spans="1:38" ht="15.75" thickBot="1" x14ac:dyDescent="0.3">
      <c r="A11" s="299" t="s">
        <v>10</v>
      </c>
      <c r="B11" s="300"/>
      <c r="C11" s="301"/>
      <c r="D11" s="301"/>
      <c r="E11" s="301"/>
      <c r="F11" s="301"/>
      <c r="G11" s="301"/>
      <c r="H11" s="301"/>
      <c r="I11" s="301"/>
      <c r="J11" s="301"/>
      <c r="K11" s="301"/>
      <c r="L11" s="301"/>
      <c r="M11" s="302"/>
    </row>
    <row r="12" spans="1:38" ht="18.75" thickBot="1" x14ac:dyDescent="0.3">
      <c r="A12" s="286" t="s">
        <v>11</v>
      </c>
      <c r="B12" s="287"/>
      <c r="C12" s="44">
        <f>'CI-Res Conservation'!N21</f>
        <v>38.019538470949968</v>
      </c>
      <c r="D12" s="45">
        <f>'CI-Res Conservation'!O21</f>
        <v>51.225272844001687</v>
      </c>
      <c r="E12" s="45">
        <f>'CI-Res Conservation'!P21</f>
        <v>65.246985042611783</v>
      </c>
      <c r="F12" s="45">
        <f>'CI-Res Conservation'!Q21</f>
        <v>78.639448042754111</v>
      </c>
      <c r="G12" s="45">
        <f>'CI-Res Conservation'!R21</f>
        <v>78.639448042754111</v>
      </c>
      <c r="H12" s="45">
        <f>'CI-Res Conservation'!S21</f>
        <v>78.639448042754111</v>
      </c>
      <c r="I12" s="45">
        <f>'CI-Res Conservation'!T21</f>
        <v>78.639448042754111</v>
      </c>
      <c r="J12" s="45">
        <f>'CI-Res Conservation'!U21</f>
        <v>78.639448042754111</v>
      </c>
      <c r="K12" s="45">
        <f>'CI-Res Conservation'!V21</f>
        <v>78.639448042754111</v>
      </c>
      <c r="L12" s="45">
        <f>'CI-Res Conservation'!W21</f>
        <v>78.639448042754111</v>
      </c>
      <c r="M12" s="46">
        <f>'CI-Res Conservation'!X21</f>
        <v>78.639448042754111</v>
      </c>
      <c r="P12" s="47"/>
      <c r="Q12" s="303" t="s">
        <v>12</v>
      </c>
      <c r="R12" s="303"/>
      <c r="S12" s="303"/>
      <c r="T12" s="303"/>
      <c r="U12" s="303"/>
      <c r="V12" s="303"/>
      <c r="W12" s="303"/>
      <c r="X12" s="303"/>
      <c r="Y12" s="303"/>
      <c r="Z12" s="303"/>
      <c r="AA12" s="303"/>
      <c r="AB12" s="303"/>
      <c r="AC12" s="303"/>
      <c r="AD12" s="303"/>
      <c r="AE12" s="303"/>
      <c r="AF12" s="303"/>
      <c r="AG12" s="303"/>
      <c r="AH12" s="303"/>
      <c r="AI12" s="48"/>
      <c r="AJ12" s="48"/>
      <c r="AK12" s="48"/>
      <c r="AL12" s="48"/>
    </row>
    <row r="13" spans="1:38" ht="16.5" thickBot="1" x14ac:dyDescent="0.3">
      <c r="A13" s="9">
        <v>1</v>
      </c>
      <c r="B13" s="10" t="s">
        <v>4</v>
      </c>
      <c r="C13" s="49">
        <f>$C$12*R5</f>
        <v>6.4550710646416993</v>
      </c>
      <c r="D13" s="50">
        <f>$D$12*S5</f>
        <v>8.7097667044559408</v>
      </c>
      <c r="E13" s="50">
        <f>$E$12*T5</f>
        <v>11.110996033344922</v>
      </c>
      <c r="F13" s="50">
        <f>$F$12*U5</f>
        <v>13.412736731268229</v>
      </c>
      <c r="G13" s="50">
        <f>$G$12*V5</f>
        <v>13.43446974377504</v>
      </c>
      <c r="H13" s="50">
        <f>$H$12*W5</f>
        <v>13.45663913870778</v>
      </c>
      <c r="I13" s="50">
        <f>I$12*X5</f>
        <v>13.479035790536075</v>
      </c>
      <c r="J13" s="50">
        <f>$J$12*Y5</f>
        <v>13.501572258969254</v>
      </c>
      <c r="K13" s="50">
        <f>$K$12*Z5</f>
        <v>13.524073230587858</v>
      </c>
      <c r="L13" s="50">
        <f>$L$12*AA5</f>
        <v>13.545930831905032</v>
      </c>
      <c r="M13" s="51">
        <f>$M$12*AB5</f>
        <v>13.567172267817369</v>
      </c>
      <c r="P13" s="52"/>
      <c r="Q13" s="276"/>
      <c r="R13" s="276"/>
      <c r="S13" s="276"/>
      <c r="T13" s="276"/>
      <c r="U13" s="276"/>
      <c r="V13" s="276"/>
      <c r="W13" s="276"/>
      <c r="X13" s="276"/>
      <c r="Y13" s="276"/>
      <c r="Z13" s="276"/>
      <c r="AA13" s="276"/>
      <c r="AB13" s="276"/>
      <c r="AC13" s="276"/>
      <c r="AD13" s="276"/>
      <c r="AE13" s="276"/>
      <c r="AF13" s="276"/>
      <c r="AG13" s="276"/>
      <c r="AH13" s="276"/>
      <c r="AI13" s="53"/>
      <c r="AJ13" s="53"/>
      <c r="AK13" s="53"/>
      <c r="AL13" s="53"/>
    </row>
    <row r="14" spans="1:38" ht="30.75" thickBot="1" x14ac:dyDescent="0.3">
      <c r="A14" s="18">
        <v>2</v>
      </c>
      <c r="B14" s="19" t="s">
        <v>5</v>
      </c>
      <c r="C14" s="54">
        <f>$C$12*R6</f>
        <v>5.5904249733183802</v>
      </c>
      <c r="D14" s="55">
        <f t="shared" ref="D14:D17" si="4">$D$12*S6</f>
        <v>7.4964398254205111</v>
      </c>
      <c r="E14" s="55">
        <f t="shared" ref="E14:E17" si="5">$E$12*T6</f>
        <v>9.5073160208732936</v>
      </c>
      <c r="F14" s="55">
        <f t="shared" ref="F14:F17" si="6">$F$12*U6</f>
        <v>11.41179604635095</v>
      </c>
      <c r="G14" s="55">
        <f t="shared" ref="G14:G17" si="7">$G$12*V6</f>
        <v>11.366030710928422</v>
      </c>
      <c r="H14" s="55">
        <f t="shared" ref="H14:H17" si="8">$H$12*W6</f>
        <v>11.322375039612075</v>
      </c>
      <c r="I14" s="55">
        <f>I$12*X6</f>
        <v>11.280565404759692</v>
      </c>
      <c r="J14" s="55">
        <f t="shared" ref="J14:J17" si="9">$J$12*Y6</f>
        <v>11.239912185033782</v>
      </c>
      <c r="K14" s="55">
        <f t="shared" ref="K14:K17" si="10">$K$12*Z6</f>
        <v>11.201103736972108</v>
      </c>
      <c r="L14" s="55">
        <f t="shared" ref="L14:L17" si="11">$L$12*AA6</f>
        <v>11.16340493890023</v>
      </c>
      <c r="M14" s="56">
        <f t="shared" ref="M14:M17" si="12">$M$12*AB6</f>
        <v>11.126768869296995</v>
      </c>
      <c r="O14" s="163" t="s">
        <v>102</v>
      </c>
      <c r="P14" s="57" t="s">
        <v>13</v>
      </c>
      <c r="Q14" s="277" t="s">
        <v>14</v>
      </c>
      <c r="R14" s="278"/>
      <c r="S14" s="279"/>
      <c r="T14" s="277" t="s">
        <v>15</v>
      </c>
      <c r="U14" s="278"/>
      <c r="V14" s="279"/>
      <c r="W14" s="277" t="s">
        <v>16</v>
      </c>
      <c r="X14" s="278"/>
      <c r="Y14" s="279"/>
      <c r="Z14" s="277" t="s">
        <v>17</v>
      </c>
      <c r="AA14" s="278"/>
      <c r="AB14" s="279"/>
      <c r="AC14" s="277" t="s">
        <v>18</v>
      </c>
      <c r="AD14" s="278"/>
      <c r="AE14" s="279"/>
      <c r="AF14" s="277" t="s">
        <v>19</v>
      </c>
      <c r="AG14" s="278"/>
      <c r="AH14" s="279"/>
      <c r="AI14" s="58"/>
      <c r="AJ14" s="58"/>
      <c r="AK14" s="58" t="s">
        <v>20</v>
      </c>
      <c r="AL14" s="58"/>
    </row>
    <row r="15" spans="1:38" x14ac:dyDescent="0.25">
      <c r="A15" s="18">
        <v>3</v>
      </c>
      <c r="B15" s="19" t="s">
        <v>6</v>
      </c>
      <c r="C15" s="54">
        <f t="shared" ref="C15:C17" si="13">$C$12*R7</f>
        <v>9.3703688251190194</v>
      </c>
      <c r="D15" s="55">
        <f t="shared" si="4"/>
        <v>12.565340469831495</v>
      </c>
      <c r="E15" s="55">
        <f t="shared" si="5"/>
        <v>15.931409560891645</v>
      </c>
      <c r="F15" s="55">
        <f t="shared" si="6"/>
        <v>19.114820322200206</v>
      </c>
      <c r="G15" s="55">
        <f t="shared" si="7"/>
        <v>19.029133561988122</v>
      </c>
      <c r="H15" s="55">
        <f t="shared" si="8"/>
        <v>18.943605828785472</v>
      </c>
      <c r="I15" s="55">
        <f>I$12*X7</f>
        <v>18.85969700633499</v>
      </c>
      <c r="J15" s="55">
        <f t="shared" si="9"/>
        <v>18.776884857426865</v>
      </c>
      <c r="K15" s="55">
        <f t="shared" si="10"/>
        <v>18.694761682381046</v>
      </c>
      <c r="L15" s="55">
        <f t="shared" si="11"/>
        <v>18.614986655352045</v>
      </c>
      <c r="M15" s="56">
        <f t="shared" si="12"/>
        <v>18.53746048496162</v>
      </c>
      <c r="P15" s="59"/>
      <c r="Q15" s="60" t="s">
        <v>21</v>
      </c>
      <c r="R15" s="61" t="s">
        <v>22</v>
      </c>
      <c r="S15" s="62" t="s">
        <v>23</v>
      </c>
      <c r="T15" s="60" t="s">
        <v>21</v>
      </c>
      <c r="U15" s="61" t="s">
        <v>22</v>
      </c>
      <c r="V15" s="62" t="s">
        <v>23</v>
      </c>
      <c r="W15" s="60" t="s">
        <v>21</v>
      </c>
      <c r="X15" s="61" t="s">
        <v>22</v>
      </c>
      <c r="Y15" s="62" t="s">
        <v>23</v>
      </c>
      <c r="Z15" s="60" t="s">
        <v>21</v>
      </c>
      <c r="AA15" s="61" t="s">
        <v>22</v>
      </c>
      <c r="AB15" s="62" t="s">
        <v>23</v>
      </c>
      <c r="AC15" s="60" t="s">
        <v>21</v>
      </c>
      <c r="AD15" s="61" t="s">
        <v>22</v>
      </c>
      <c r="AE15" s="62" t="s">
        <v>23</v>
      </c>
      <c r="AF15" s="60" t="s">
        <v>21</v>
      </c>
      <c r="AG15" s="61" t="s">
        <v>22</v>
      </c>
      <c r="AH15" s="62" t="s">
        <v>23</v>
      </c>
      <c r="AI15" s="58" t="s">
        <v>24</v>
      </c>
      <c r="AJ15" s="58" t="s">
        <v>25</v>
      </c>
      <c r="AK15" s="63" t="s">
        <v>21</v>
      </c>
      <c r="AL15" s="58"/>
    </row>
    <row r="16" spans="1:38" x14ac:dyDescent="0.25">
      <c r="A16" s="18">
        <v>4</v>
      </c>
      <c r="B16" s="19" t="s">
        <v>7</v>
      </c>
      <c r="C16" s="54">
        <f t="shared" si="13"/>
        <v>9.4545293639930374</v>
      </c>
      <c r="D16" s="55">
        <f t="shared" si="4"/>
        <v>12.795367243037097</v>
      </c>
      <c r="E16" s="55">
        <f t="shared" si="5"/>
        <v>16.361699441514272</v>
      </c>
      <c r="F16" s="55">
        <f t="shared" si="6"/>
        <v>19.792428286606835</v>
      </c>
      <c r="G16" s="55">
        <f t="shared" si="7"/>
        <v>19.862474987250927</v>
      </c>
      <c r="H16" s="55">
        <f t="shared" si="8"/>
        <v>19.930818400843208</v>
      </c>
      <c r="I16" s="55">
        <f>I$12*X8</f>
        <v>19.997631780518898</v>
      </c>
      <c r="J16" s="55">
        <f t="shared" si="9"/>
        <v>20.064540696025464</v>
      </c>
      <c r="K16" s="55">
        <f t="shared" si="10"/>
        <v>20.13145491117529</v>
      </c>
      <c r="L16" s="55">
        <f t="shared" si="11"/>
        <v>20.196455848112059</v>
      </c>
      <c r="M16" s="56">
        <f t="shared" si="12"/>
        <v>20.25962440975562</v>
      </c>
      <c r="P16" s="52"/>
      <c r="Q16" s="64"/>
      <c r="R16" s="65"/>
      <c r="S16" s="66"/>
      <c r="T16" s="64"/>
      <c r="U16" s="65"/>
      <c r="V16" s="66"/>
      <c r="W16" s="64"/>
      <c r="X16" s="65"/>
      <c r="Y16" s="66"/>
      <c r="Z16" s="64"/>
      <c r="AA16" s="65"/>
      <c r="AB16" s="66"/>
      <c r="AC16" s="64"/>
      <c r="AD16" s="65"/>
      <c r="AE16" s="66"/>
      <c r="AF16" s="67"/>
      <c r="AG16" s="52"/>
      <c r="AH16" s="68"/>
      <c r="AI16" s="52"/>
      <c r="AJ16" s="52"/>
      <c r="AK16" s="52"/>
      <c r="AL16" s="52"/>
    </row>
    <row r="17" spans="1:39" ht="15.75" thickBot="1" x14ac:dyDescent="0.3">
      <c r="A17" s="27">
        <v>5</v>
      </c>
      <c r="B17" s="28" t="s">
        <v>8</v>
      </c>
      <c r="C17" s="69">
        <f t="shared" si="13"/>
        <v>7.1491442438778332</v>
      </c>
      <c r="D17" s="70">
        <f t="shared" si="4"/>
        <v>9.6583586012566389</v>
      </c>
      <c r="E17" s="70">
        <f t="shared" si="5"/>
        <v>12.335563985987646</v>
      </c>
      <c r="F17" s="70">
        <f t="shared" si="6"/>
        <v>14.907666656327896</v>
      </c>
      <c r="G17" s="70">
        <f t="shared" si="7"/>
        <v>14.947339038811595</v>
      </c>
      <c r="H17" s="70">
        <f t="shared" si="8"/>
        <v>14.986009634805582</v>
      </c>
      <c r="I17" s="70">
        <f>I$12*X9</f>
        <v>15.022518060604451</v>
      </c>
      <c r="J17" s="70">
        <f t="shared" si="9"/>
        <v>15.056538045298733</v>
      </c>
      <c r="K17" s="70">
        <f t="shared" si="10"/>
        <v>15.088054481637819</v>
      </c>
      <c r="L17" s="70">
        <f t="shared" si="11"/>
        <v>15.118669768484738</v>
      </c>
      <c r="M17" s="71">
        <f t="shared" si="12"/>
        <v>15.148422010922511</v>
      </c>
      <c r="O17" t="s">
        <v>103</v>
      </c>
      <c r="P17" s="57">
        <v>2018</v>
      </c>
      <c r="Q17" s="72">
        <v>3806.7755500912945</v>
      </c>
      <c r="R17" s="73">
        <v>3806.7755500912945</v>
      </c>
      <c r="S17" s="74">
        <v>0</v>
      </c>
      <c r="T17" s="75">
        <v>4381.2034663359864</v>
      </c>
      <c r="U17" s="73">
        <v>4381.2034663359864</v>
      </c>
      <c r="V17" s="74">
        <v>0</v>
      </c>
      <c r="W17" s="75">
        <v>2660.6325508218129</v>
      </c>
      <c r="X17" s="73">
        <v>2660.6325508218129</v>
      </c>
      <c r="Y17" s="74">
        <v>0</v>
      </c>
      <c r="Z17" s="75">
        <v>3070.6039129033911</v>
      </c>
      <c r="AA17" s="73">
        <v>3070.6039129033911</v>
      </c>
      <c r="AB17" s="74">
        <v>0</v>
      </c>
      <c r="AC17" s="75">
        <v>4157.7845198475097</v>
      </c>
      <c r="AD17" s="73">
        <v>4157.7845198475097</v>
      </c>
      <c r="AE17" s="74">
        <v>0</v>
      </c>
      <c r="AF17" s="76">
        <v>18076.999999999993</v>
      </c>
      <c r="AG17" s="58">
        <v>18076.999999999993</v>
      </c>
      <c r="AH17" s="74">
        <v>0</v>
      </c>
      <c r="AI17" s="77">
        <v>832</v>
      </c>
      <c r="AJ17" s="77">
        <v>200</v>
      </c>
      <c r="AK17" s="78">
        <v>19108.999999999993</v>
      </c>
      <c r="AL17" s="77"/>
      <c r="AM17" s="33"/>
    </row>
    <row r="18" spans="1:39" ht="15.75" thickBot="1" x14ac:dyDescent="0.3">
      <c r="A18" s="280" t="s">
        <v>26</v>
      </c>
      <c r="B18" s="281"/>
      <c r="C18" s="282"/>
      <c r="D18" s="282"/>
      <c r="E18" s="282"/>
      <c r="F18" s="282"/>
      <c r="G18" s="282"/>
      <c r="H18" s="282"/>
      <c r="I18" s="282"/>
      <c r="J18" s="282"/>
      <c r="K18" s="282"/>
      <c r="L18" s="282"/>
      <c r="M18" s="283"/>
      <c r="O18" t="s">
        <v>104</v>
      </c>
      <c r="P18" s="57">
        <v>2019</v>
      </c>
      <c r="Q18" s="72">
        <v>2747.1772710504911</v>
      </c>
      <c r="R18" s="73">
        <v>2695.7386486701407</v>
      </c>
      <c r="S18" s="74">
        <v>1.9081457472046148E-2</v>
      </c>
      <c r="T18" s="75">
        <v>3225.3956683554266</v>
      </c>
      <c r="U18" s="73">
        <v>3572.0129403107667</v>
      </c>
      <c r="V18" s="74">
        <v>-9.7036958641360416E-2</v>
      </c>
      <c r="W18" s="75">
        <v>2296.1408925119135</v>
      </c>
      <c r="X18" s="73">
        <v>2498.7777570641315</v>
      </c>
      <c r="Y18" s="74">
        <v>-8.1094392640304491E-2</v>
      </c>
      <c r="Z18" s="75">
        <v>2776.1466344609703</v>
      </c>
      <c r="AA18" s="73">
        <v>2917.2307761444172</v>
      </c>
      <c r="AB18" s="74">
        <v>-4.8362352007650156E-2</v>
      </c>
      <c r="AC18" s="75">
        <v>4310.1395336212008</v>
      </c>
      <c r="AD18" s="73">
        <v>3671.2398778105453</v>
      </c>
      <c r="AE18" s="74">
        <v>0.17402830571552919</v>
      </c>
      <c r="AF18" s="76">
        <v>15355.000000000004</v>
      </c>
      <c r="AG18" s="58">
        <v>15355</v>
      </c>
      <c r="AH18" s="74">
        <v>0</v>
      </c>
      <c r="AI18" s="77">
        <v>845</v>
      </c>
      <c r="AJ18" s="77">
        <v>200</v>
      </c>
      <c r="AK18" s="78">
        <v>16400.000000000004</v>
      </c>
      <c r="AL18" s="77"/>
      <c r="AM18" s="33"/>
    </row>
    <row r="19" spans="1:39" x14ac:dyDescent="0.25">
      <c r="A19" s="79" t="str">
        <f>'Wholesale Transactions'!B18</f>
        <v>Florida Keys</v>
      </c>
      <c r="B19" s="332" t="str">
        <f>'Wholesale Transactions'!P18</f>
        <v>S</v>
      </c>
      <c r="C19" s="80">
        <f>HLOOKUP($C$4,'Wholesale Transactions'!$C$17:$O$27,2,FALSE)</f>
        <v>122.5411715574229</v>
      </c>
      <c r="D19" s="81">
        <f>HLOOKUP($D$4,'Wholesale Transactions'!$C$17:$O$27,2,FALSE)</f>
        <v>124.86766780177149</v>
      </c>
      <c r="E19" s="81">
        <f>HLOOKUP($E$4,'Wholesale Transactions'!$C$17:$O$27,2,FALSE)</f>
        <v>127.23833356650393</v>
      </c>
      <c r="F19" s="81">
        <f>HLOOKUP($F$4,'Wholesale Transactions'!$C$17:$O$27,2,FALSE)</f>
        <v>129.65400742874482</v>
      </c>
      <c r="G19" s="81">
        <f>HLOOKUP($G$4,'Wholesale Transactions'!$C$17:$O$27,2,FALSE)</f>
        <v>132.11554388636199</v>
      </c>
      <c r="H19" s="81">
        <f>HLOOKUP($H$4,'Wholesale Transactions'!$C$17:$O$27,2,FALSE)</f>
        <v>134.62381366022862</v>
      </c>
      <c r="I19" s="81">
        <f>HLOOKUP($I$4,'Wholesale Transactions'!$C$17:$O$27,2,FALSE)</f>
        <v>137.1797040022239</v>
      </c>
      <c r="J19" s="81">
        <f>HLOOKUP($J$4,'Wholesale Transactions'!$C$17:$O$27,2,FALSE)</f>
        <v>139.78411900908117</v>
      </c>
      <c r="K19" s="81">
        <f>HLOOKUP($K$4,'Wholesale Transactions'!$C$17:$O$27,2,FALSE)</f>
        <v>142.43797994219466</v>
      </c>
      <c r="L19" s="81">
        <f>HLOOKUP($L$4,'Wholesale Transactions'!$C$17:$O$27,2,FALSE)</f>
        <v>145.14222555349784</v>
      </c>
      <c r="M19" s="82">
        <f>HLOOKUP($M$4,'Wholesale Transactions'!$C$17:$O$27,2,FALSE)</f>
        <v>147.89781241752883</v>
      </c>
      <c r="O19" t="s">
        <v>105</v>
      </c>
      <c r="P19" s="83">
        <v>2020</v>
      </c>
      <c r="Q19" s="84">
        <v>3156.7470985013629</v>
      </c>
      <c r="R19" s="85">
        <v>3386.1931307375585</v>
      </c>
      <c r="S19" s="86">
        <v>-6.7759287015687453E-2</v>
      </c>
      <c r="T19" s="87">
        <v>4202.9033309116658</v>
      </c>
      <c r="U19" s="85">
        <v>4461.7595860803822</v>
      </c>
      <c r="V19" s="86">
        <v>-5.8016630025581328E-2</v>
      </c>
      <c r="W19" s="87">
        <v>2514.6557071786847</v>
      </c>
      <c r="X19" s="85">
        <v>3114.9470463573821</v>
      </c>
      <c r="Y19" s="86">
        <v>-0.19271317625790074</v>
      </c>
      <c r="Z19" s="87">
        <v>2874.7087178457932</v>
      </c>
      <c r="AA19" s="85">
        <v>3659.9532115731363</v>
      </c>
      <c r="AB19" s="86">
        <v>-0.21455041863494917</v>
      </c>
      <c r="AC19" s="87">
        <v>4160.1366049531489</v>
      </c>
      <c r="AD19" s="85">
        <v>4621.2489051976581</v>
      </c>
      <c r="AE19" s="86">
        <v>-9.9780883848494373E-2</v>
      </c>
      <c r="AF19" s="88">
        <v>16909.151459390654</v>
      </c>
      <c r="AG19" s="89">
        <v>19244.101879946116</v>
      </c>
      <c r="AH19" s="86">
        <v>-0.12133330176289836</v>
      </c>
      <c r="AI19" s="90">
        <v>794.20699999999999</v>
      </c>
      <c r="AJ19" s="90">
        <v>200</v>
      </c>
      <c r="AK19" s="91">
        <v>17703.358459390653</v>
      </c>
      <c r="AL19" s="90"/>
      <c r="AM19" s="33"/>
    </row>
    <row r="20" spans="1:39" x14ac:dyDescent="0.25">
      <c r="A20" s="92" t="str">
        <f>'Wholesale Transactions'!B19</f>
        <v>Lee County</v>
      </c>
      <c r="B20" s="333" t="str">
        <f>'Wholesale Transactions'!P19</f>
        <v>N/A</v>
      </c>
      <c r="C20" s="93">
        <f>HLOOKUP($C$4,'Wholesale Transactions'!$C$17:$O$27,3,FALSE)</f>
        <v>763.77805439827159</v>
      </c>
      <c r="D20" s="94">
        <f>HLOOKUP($D$4,'Wholesale Transactions'!$C$17:$O$27,3,FALSE)</f>
        <v>794.35762424979544</v>
      </c>
      <c r="E20" s="94">
        <f>HLOOKUP($E$4,'Wholesale Transactions'!$C$17:$O$27,3,FALSE)</f>
        <v>826.37586807301614</v>
      </c>
      <c r="F20" s="94">
        <f>HLOOKUP($F$4,'Wholesale Transactions'!$C$17:$O$27,3,FALSE)</f>
        <v>859.90347041532937</v>
      </c>
      <c r="G20" s="94">
        <f>HLOOKUP($G$4,'Wholesale Transactions'!$C$17:$O$27,3,FALSE)</f>
        <v>895.01463008092958</v>
      </c>
      <c r="H20" s="94">
        <f>HLOOKUP($H$4,'Wholesale Transactions'!$C$17:$O$27,3,FALSE)</f>
        <v>931.78723548935159</v>
      </c>
      <c r="I20" s="94">
        <f>HLOOKUP($I$4,'Wholesale Transactions'!$C$17:$O$27,3,FALSE)</f>
        <v>970.3030487952567</v>
      </c>
      <c r="J20" s="94">
        <f>HLOOKUP($J$4,'Wholesale Transactions'!$C$17:$O$27,3,FALSE)</f>
        <v>1010.6478992074013</v>
      </c>
      <c r="K20" s="94">
        <f>HLOOKUP($K$4,'Wholesale Transactions'!$C$17:$O$27,3,FALSE)</f>
        <v>1052.9118859666087</v>
      </c>
      <c r="L20" s="94">
        <f>HLOOKUP($L$4,'Wholesale Transactions'!$C$17:$O$27,3,FALSE)</f>
        <v>1097.1895914655652</v>
      </c>
      <c r="M20" s="95">
        <f>HLOOKUP($M$4,'Wholesale Transactions'!$C$17:$O$27,3,FALSE)</f>
        <v>1107.1469638181902</v>
      </c>
      <c r="N20" s="96"/>
      <c r="O20" t="s">
        <v>106</v>
      </c>
      <c r="P20" s="57">
        <v>2021</v>
      </c>
      <c r="Q20" s="72">
        <v>3628.8626268541125</v>
      </c>
      <c r="R20" s="73">
        <v>3441.3274078280606</v>
      </c>
      <c r="S20" s="74">
        <v>5.4495023809551402E-2</v>
      </c>
      <c r="T20" s="75">
        <v>4792.1732328757298</v>
      </c>
      <c r="U20" s="73">
        <v>4500.2681279145036</v>
      </c>
      <c r="V20" s="74">
        <v>6.486393625094955E-2</v>
      </c>
      <c r="W20" s="75">
        <v>2860.1855377946426</v>
      </c>
      <c r="X20" s="73">
        <v>3139.7468880907577</v>
      </c>
      <c r="Y20" s="74">
        <v>-8.9039454535812301E-2</v>
      </c>
      <c r="Z20" s="75">
        <v>3282.319045981726</v>
      </c>
      <c r="AA20" s="73">
        <v>3719.6032454937249</v>
      </c>
      <c r="AB20" s="74">
        <v>-0.11756205451260582</v>
      </c>
      <c r="AC20" s="75">
        <v>4785.4184150367573</v>
      </c>
      <c r="AD20" s="73">
        <v>4707.3694519685623</v>
      </c>
      <c r="AE20" s="74">
        <v>1.6580165178145423E-2</v>
      </c>
      <c r="AF20" s="76">
        <v>19348.95885854297</v>
      </c>
      <c r="AG20" s="58">
        <v>19508.315121295607</v>
      </c>
      <c r="AH20" s="74">
        <v>-8.1686327989791696E-3</v>
      </c>
      <c r="AI20" s="77">
        <v>712.38949357466913</v>
      </c>
      <c r="AJ20" s="77">
        <v>200</v>
      </c>
      <c r="AK20" s="78">
        <v>20061.348352117639</v>
      </c>
      <c r="AL20" s="77"/>
      <c r="AM20" s="33"/>
    </row>
    <row r="21" spans="1:39" x14ac:dyDescent="0.25">
      <c r="A21" s="92" t="str">
        <f>'Wholesale Transactions'!B20</f>
        <v>Seminole Agreement</v>
      </c>
      <c r="B21" s="333" t="str">
        <f>'Wholesale Transactions'!P20</f>
        <v>N/A</v>
      </c>
      <c r="C21" s="93">
        <f>HLOOKUP($C$4,'Wholesale Transactions'!$C$17:$O$27,4,FALSE)</f>
        <v>200</v>
      </c>
      <c r="D21" s="94">
        <f>HLOOKUP($D$4,'Wholesale Transactions'!$C$17:$O$27,4,FALSE)</f>
        <v>0</v>
      </c>
      <c r="E21" s="94">
        <f>HLOOKUP($E$4,'Wholesale Transactions'!$C$17:$O$27,4,FALSE)</f>
        <v>0</v>
      </c>
      <c r="F21" s="94">
        <f>HLOOKUP($F$4,'Wholesale Transactions'!$C$17:$O$27,4,FALSE)</f>
        <v>0</v>
      </c>
      <c r="G21" s="94">
        <f>HLOOKUP($G$4,'Wholesale Transactions'!$C$17:$O$27,4,FALSE)</f>
        <v>0</v>
      </c>
      <c r="H21" s="94">
        <f>HLOOKUP($H$4,'Wholesale Transactions'!$C$17:$O$27,4,FALSE)</f>
        <v>0</v>
      </c>
      <c r="I21" s="94">
        <f>HLOOKUP($I$4,'Wholesale Transactions'!$C$17:$O$27,4,FALSE)</f>
        <v>0</v>
      </c>
      <c r="J21" s="94">
        <f>HLOOKUP($J$4,'Wholesale Transactions'!$C$17:$O$27,4,FALSE)</f>
        <v>0</v>
      </c>
      <c r="K21" s="94">
        <f>HLOOKUP($K$4,'Wholesale Transactions'!$C$17:$O$27,4,FALSE)</f>
        <v>0</v>
      </c>
      <c r="L21" s="94">
        <f>HLOOKUP($L$4,'Wholesale Transactions'!$C$17:$O$27,4,FALSE)</f>
        <v>0</v>
      </c>
      <c r="M21" s="95">
        <f>HLOOKUP($M$4,'Wholesale Transactions'!$C$17:$O$27,4,FALSE)</f>
        <v>0</v>
      </c>
      <c r="N21" s="96"/>
      <c r="O21" t="s">
        <v>107</v>
      </c>
      <c r="P21" s="57">
        <v>2022</v>
      </c>
      <c r="Q21" s="72">
        <v>3675.8752798910527</v>
      </c>
      <c r="R21" s="73">
        <v>3441.9404399877862</v>
      </c>
      <c r="S21" s="74">
        <v>6.7965975583266225E-2</v>
      </c>
      <c r="T21" s="75">
        <v>4817.9622557221646</v>
      </c>
      <c r="U21" s="73">
        <v>4468.5231004228244</v>
      </c>
      <c r="V21" s="74">
        <v>7.8200145203741966E-2</v>
      </c>
      <c r="W21" s="75">
        <v>2874.4286396381449</v>
      </c>
      <c r="X21" s="73">
        <v>3116.1661321304514</v>
      </c>
      <c r="Y21" s="74">
        <v>-7.7575290354316317E-2</v>
      </c>
      <c r="Z21" s="75">
        <v>3319.0036942919342</v>
      </c>
      <c r="AA21" s="73">
        <v>3720.4959120848484</v>
      </c>
      <c r="AB21" s="74">
        <v>-0.10791362960211681</v>
      </c>
      <c r="AC21" s="75">
        <v>4861.2350774524348</v>
      </c>
      <c r="AD21" s="73">
        <v>4715.6014227010137</v>
      </c>
      <c r="AE21" s="74">
        <v>3.0883368142680112E-2</v>
      </c>
      <c r="AF21" s="76">
        <v>19548.50494699573</v>
      </c>
      <c r="AG21" s="58">
        <v>19462.727007326925</v>
      </c>
      <c r="AH21" s="74">
        <v>4.4072929572773756E-3</v>
      </c>
      <c r="AI21" s="77">
        <v>740.91160697503494</v>
      </c>
      <c r="AJ21" s="77">
        <v>0</v>
      </c>
      <c r="AK21" s="78">
        <v>20289.416553970765</v>
      </c>
      <c r="AL21" s="77"/>
      <c r="AM21" s="33"/>
    </row>
    <row r="22" spans="1:39" x14ac:dyDescent="0.25">
      <c r="A22" s="92" t="str">
        <f>'Wholesale Transactions'!B21</f>
        <v>New Smyrna Beach</v>
      </c>
      <c r="B22" s="333" t="str">
        <f>'Wholesale Transactions'!P21</f>
        <v>N</v>
      </c>
      <c r="C22" s="93">
        <f>HLOOKUP($C$4,'Wholesale Transactions'!$C$17:$O$27,5,FALSE)</f>
        <v>34.866071428571431</v>
      </c>
      <c r="D22" s="94">
        <f>HLOOKUP($D$4,'Wholesale Transactions'!$C$17:$O$27,5,FALSE)</f>
        <v>0</v>
      </c>
      <c r="E22" s="94">
        <f>HLOOKUP($E$4,'Wholesale Transactions'!$C$17:$O$27,5,FALSE)</f>
        <v>0</v>
      </c>
      <c r="F22" s="94">
        <f>HLOOKUP($F$4,'Wholesale Transactions'!$C$17:$O$27,5,FALSE)</f>
        <v>0</v>
      </c>
      <c r="G22" s="94">
        <f>HLOOKUP($G$4,'Wholesale Transactions'!$C$17:$O$27,5,FALSE)</f>
        <v>0</v>
      </c>
      <c r="H22" s="94">
        <f>HLOOKUP($H$4,'Wholesale Transactions'!$C$17:$O$27,5,FALSE)</f>
        <v>0</v>
      </c>
      <c r="I22" s="94">
        <f>HLOOKUP($I$4,'Wholesale Transactions'!$C$17:$O$27,5,FALSE)</f>
        <v>0</v>
      </c>
      <c r="J22" s="94">
        <f>HLOOKUP($J$4,'Wholesale Transactions'!$C$17:$O$27,5,FALSE)</f>
        <v>0</v>
      </c>
      <c r="K22" s="94">
        <f>HLOOKUP($K$4,'Wholesale Transactions'!$C$17:$O$27,5,FALSE)</f>
        <v>0</v>
      </c>
      <c r="L22" s="94">
        <f>HLOOKUP($L$4,'Wholesale Transactions'!$C$17:$O$27,5,FALSE)</f>
        <v>0</v>
      </c>
      <c r="M22" s="95">
        <f>HLOOKUP($M$4,'Wholesale Transactions'!$C$17:$O$27,5,FALSE)</f>
        <v>0</v>
      </c>
      <c r="N22" s="96"/>
      <c r="O22" t="s">
        <v>108</v>
      </c>
      <c r="P22" s="57">
        <v>2023</v>
      </c>
      <c r="Q22" s="72">
        <v>3752.3646538056319</v>
      </c>
      <c r="R22" s="73">
        <v>3486.6870117562571</v>
      </c>
      <c r="S22" s="74">
        <v>7.6197731873717034E-2</v>
      </c>
      <c r="T22" s="75">
        <v>4881.7549014896331</v>
      </c>
      <c r="U22" s="73">
        <v>4494.4218195727653</v>
      </c>
      <c r="V22" s="74">
        <v>8.618084760759892E-2</v>
      </c>
      <c r="W22" s="75">
        <v>2912.4385407090704</v>
      </c>
      <c r="X22" s="73">
        <v>3134.2611998425386</v>
      </c>
      <c r="Y22" s="74">
        <v>-7.0773507691258231E-2</v>
      </c>
      <c r="Z22" s="75">
        <v>3383.8276330350154</v>
      </c>
      <c r="AA22" s="73">
        <v>3768.6286123841946</v>
      </c>
      <c r="AB22" s="74">
        <v>-0.10210636784019367</v>
      </c>
      <c r="AC22" s="75">
        <v>4971.122502014774</v>
      </c>
      <c r="AD22" s="73">
        <v>4781.9504541528686</v>
      </c>
      <c r="AE22" s="74">
        <v>3.9559600141322981E-2</v>
      </c>
      <c r="AF22" s="76">
        <v>19901.508231054122</v>
      </c>
      <c r="AG22" s="58">
        <v>19665.949097708624</v>
      </c>
      <c r="AH22" s="74">
        <v>1.1978020088180941E-2</v>
      </c>
      <c r="AI22" s="77">
        <v>770.77559739872481</v>
      </c>
      <c r="AJ22" s="77">
        <v>0</v>
      </c>
      <c r="AK22" s="78">
        <v>20672.283828452848</v>
      </c>
      <c r="AL22" s="77"/>
      <c r="AM22" s="33"/>
    </row>
    <row r="23" spans="1:39" x14ac:dyDescent="0.25">
      <c r="A23" s="92" t="str">
        <f>'Wholesale Transactions'!B22</f>
        <v>Wauchula</v>
      </c>
      <c r="B23" s="333" t="str">
        <f>'Wholesale Transactions'!P22</f>
        <v>E</v>
      </c>
      <c r="C23" s="93">
        <f>HLOOKUP($C$4,'Wholesale Transactions'!$C$17:$O$27,6,FALSE)</f>
        <v>10.866</v>
      </c>
      <c r="D23" s="94">
        <f>HLOOKUP($D$4,'Wholesale Transactions'!$C$17:$O$27,6,FALSE)</f>
        <v>10.866</v>
      </c>
      <c r="E23" s="94">
        <f>HLOOKUP($E$4,'Wholesale Transactions'!$C$17:$O$27,6,FALSE)</f>
        <v>10.866</v>
      </c>
      <c r="F23" s="94">
        <f>HLOOKUP($F$4,'Wholesale Transactions'!$C$17:$O$27,6,FALSE)</f>
        <v>0</v>
      </c>
      <c r="G23" s="94">
        <f>HLOOKUP($G$4,'Wholesale Transactions'!$C$17:$O$27,6,FALSE)</f>
        <v>0</v>
      </c>
      <c r="H23" s="94">
        <f>HLOOKUP($H$4,'Wholesale Transactions'!$C$17:$O$27,6,FALSE)</f>
        <v>0</v>
      </c>
      <c r="I23" s="94">
        <f>HLOOKUP($I$4,'Wholesale Transactions'!$C$17:$O$27,6,FALSE)</f>
        <v>0</v>
      </c>
      <c r="J23" s="94">
        <f>HLOOKUP($J$4,'Wholesale Transactions'!$C$17:$O$27,6,FALSE)</f>
        <v>0</v>
      </c>
      <c r="K23" s="94">
        <f>HLOOKUP($K$4,'Wholesale Transactions'!$C$17:$O$27,6,FALSE)</f>
        <v>0</v>
      </c>
      <c r="L23" s="94">
        <f>HLOOKUP($L$4,'Wholesale Transactions'!$C$17:$O$27,6,FALSE)</f>
        <v>0</v>
      </c>
      <c r="M23" s="95">
        <f>HLOOKUP($M$4,'Wholesale Transactions'!$C$17:$O$27,6,FALSE)</f>
        <v>0</v>
      </c>
      <c r="O23" t="s">
        <v>109</v>
      </c>
      <c r="P23" s="57">
        <v>2024</v>
      </c>
      <c r="Q23" s="72">
        <v>3830.4182469002544</v>
      </c>
      <c r="R23" s="73">
        <v>3531.6223546212159</v>
      </c>
      <c r="S23" s="74">
        <v>8.4605844644758399E-2</v>
      </c>
      <c r="T23" s="75">
        <v>4946.9940693590952</v>
      </c>
      <c r="U23" s="73">
        <v>4520.5232202145226</v>
      </c>
      <c r="V23" s="74">
        <v>9.4341037169660691E-2</v>
      </c>
      <c r="W23" s="75">
        <v>2952.1955223747686</v>
      </c>
      <c r="X23" s="73">
        <v>3153.5462706231601</v>
      </c>
      <c r="Y23" s="74">
        <v>-6.3848991252823284E-2</v>
      </c>
      <c r="Z23" s="75">
        <v>3450.1674990868437</v>
      </c>
      <c r="AA23" s="73">
        <v>3816.1932281828272</v>
      </c>
      <c r="AB23" s="74">
        <v>-9.5913835387804958E-2</v>
      </c>
      <c r="AC23" s="75">
        <v>5080.6069477054498</v>
      </c>
      <c r="AD23" s="73">
        <v>4847.8787162769095</v>
      </c>
      <c r="AE23" s="74">
        <v>4.8006199215988588E-2</v>
      </c>
      <c r="AF23" s="76">
        <v>20260.382285426411</v>
      </c>
      <c r="AG23" s="58">
        <v>19869.763789918637</v>
      </c>
      <c r="AH23" s="74">
        <v>1.9658940067821096E-2</v>
      </c>
      <c r="AI23" s="77">
        <v>802.04739359118093</v>
      </c>
      <c r="AJ23" s="77">
        <v>0</v>
      </c>
      <c r="AK23" s="78">
        <v>21062.42967901759</v>
      </c>
      <c r="AL23" s="77"/>
      <c r="AM23" s="33"/>
    </row>
    <row r="24" spans="1:39" x14ac:dyDescent="0.25">
      <c r="A24" s="92" t="str">
        <f>'Wholesale Transactions'!B23</f>
        <v>Homestead</v>
      </c>
      <c r="B24" s="333" t="str">
        <f>'Wholesale Transactions'!P23</f>
        <v>S</v>
      </c>
      <c r="C24" s="93">
        <f>HLOOKUP($C$4,'Wholesale Transactions'!$C$17:$O$27,7,FALSE)</f>
        <v>56</v>
      </c>
      <c r="D24" s="94">
        <f>HLOOKUP($D$4,'Wholesale Transactions'!$C$17:$O$27,7,FALSE)</f>
        <v>56</v>
      </c>
      <c r="E24" s="94">
        <f>HLOOKUP($E$4,'Wholesale Transactions'!$C$17:$O$27,7,FALSE)</f>
        <v>56</v>
      </c>
      <c r="F24" s="94">
        <f>HLOOKUP($F$4,'Wholesale Transactions'!$C$17:$O$27,7,FALSE)</f>
        <v>56</v>
      </c>
      <c r="G24" s="94">
        <f>HLOOKUP($G$4,'Wholesale Transactions'!$C$17:$O$27,7,FALSE)</f>
        <v>56</v>
      </c>
      <c r="H24" s="94">
        <f>HLOOKUP($H$4,'Wholesale Transactions'!$C$17:$O$27,7,FALSE)</f>
        <v>56</v>
      </c>
      <c r="I24" s="94">
        <f>HLOOKUP($I$4,'Wholesale Transactions'!$C$17:$O$27,7,FALSE)</f>
        <v>0</v>
      </c>
      <c r="J24" s="94">
        <f>HLOOKUP($J$4,'Wholesale Transactions'!$C$17:$O$27,7,FALSE)</f>
        <v>0</v>
      </c>
      <c r="K24" s="94">
        <f>HLOOKUP($K$4,'Wholesale Transactions'!$C$17:$O$27,7,FALSE)</f>
        <v>0</v>
      </c>
      <c r="L24" s="94">
        <f>HLOOKUP($L$4,'Wholesale Transactions'!$C$17:$O$27,7,FALSE)</f>
        <v>0</v>
      </c>
      <c r="M24" s="95">
        <f>HLOOKUP($M$4,'Wholesale Transactions'!$C$17:$O$27,7,FALSE)</f>
        <v>0</v>
      </c>
      <c r="O24" t="s">
        <v>110</v>
      </c>
      <c r="P24" s="57">
        <v>2025</v>
      </c>
      <c r="Q24" s="72">
        <v>3893.4566061650476</v>
      </c>
      <c r="R24" s="73">
        <v>3577.0405869545802</v>
      </c>
      <c r="S24" s="74">
        <v>8.8457486438491273E-2</v>
      </c>
      <c r="T24" s="75">
        <v>4992.2449418023371</v>
      </c>
      <c r="U24" s="73">
        <v>4547.1232029687235</v>
      </c>
      <c r="V24" s="74">
        <v>9.7890846358199113E-2</v>
      </c>
      <c r="W24" s="75">
        <v>2980.4350827775856</v>
      </c>
      <c r="X24" s="73">
        <v>3173.6603018527971</v>
      </c>
      <c r="Y24" s="74">
        <v>-6.0884026863998519E-2</v>
      </c>
      <c r="Z24" s="75">
        <v>3503.0236211340361</v>
      </c>
      <c r="AA24" s="73">
        <v>3863.868551179401</v>
      </c>
      <c r="AB24" s="74">
        <v>-9.3389546063936679E-2</v>
      </c>
      <c r="AC24" s="75">
        <v>5169.2167822807514</v>
      </c>
      <c r="AD24" s="73">
        <v>4914.5895808003761</v>
      </c>
      <c r="AE24" s="74">
        <v>5.1810471107316181E-2</v>
      </c>
      <c r="AF24" s="76">
        <v>20538.377034159756</v>
      </c>
      <c r="AG24" s="58">
        <v>20076.282223755876</v>
      </c>
      <c r="AH24" s="74">
        <v>2.301695130869863E-2</v>
      </c>
      <c r="AI24" s="77">
        <v>834.79620210820769</v>
      </c>
      <c r="AJ24" s="77">
        <v>0</v>
      </c>
      <c r="AK24" s="78">
        <v>21373.173236267965</v>
      </c>
      <c r="AL24" s="77"/>
      <c r="AM24" s="33"/>
    </row>
    <row r="25" spans="1:39" x14ac:dyDescent="0.25">
      <c r="A25" s="92" t="str">
        <f>'Wholesale Transactions'!B24</f>
        <v>Quincy</v>
      </c>
      <c r="B25" s="333" t="str">
        <f>'Wholesale Transactions'!P24</f>
        <v>N</v>
      </c>
      <c r="C25" s="93">
        <f>HLOOKUP($C$4,'Wholesale Transactions'!$C$17:$O$27,8,FALSE)</f>
        <v>19</v>
      </c>
      <c r="D25" s="94">
        <f>HLOOKUP($D$4,'Wholesale Transactions'!$C$17:$O$27,8,FALSE)</f>
        <v>19</v>
      </c>
      <c r="E25" s="94">
        <f>HLOOKUP($E$4,'Wholesale Transactions'!$C$17:$O$27,8,FALSE)</f>
        <v>19</v>
      </c>
      <c r="F25" s="94">
        <f>HLOOKUP($F$4,'Wholesale Transactions'!$C$17:$O$27,8,FALSE)</f>
        <v>0</v>
      </c>
      <c r="G25" s="94">
        <f>HLOOKUP($G$4,'Wholesale Transactions'!$C$17:$O$27,8,FALSE)</f>
        <v>0</v>
      </c>
      <c r="H25" s="94">
        <f>HLOOKUP($H$4,'Wholesale Transactions'!$C$17:$O$27,8,FALSE)</f>
        <v>0</v>
      </c>
      <c r="I25" s="94">
        <f>HLOOKUP($I$4,'Wholesale Transactions'!$C$17:$O$27,8,FALSE)</f>
        <v>0</v>
      </c>
      <c r="J25" s="94">
        <f>HLOOKUP($J$4,'Wholesale Transactions'!$C$17:$O$27,8,FALSE)</f>
        <v>0</v>
      </c>
      <c r="K25" s="94">
        <f>HLOOKUP($K$4,'Wholesale Transactions'!$C$17:$O$27,8,FALSE)</f>
        <v>0</v>
      </c>
      <c r="L25" s="94">
        <f>HLOOKUP($L$4,'Wholesale Transactions'!$C$17:$O$27,8,FALSE)</f>
        <v>0</v>
      </c>
      <c r="M25" s="95">
        <f>HLOOKUP($M$4,'Wholesale Transactions'!$C$17:$O$27,8,FALSE)</f>
        <v>0</v>
      </c>
      <c r="O25" t="s">
        <v>111</v>
      </c>
      <c r="P25" s="57">
        <v>2026</v>
      </c>
      <c r="Q25" s="72">
        <v>3958.1111542134827</v>
      </c>
      <c r="R25" s="73">
        <v>3630.8745931430517</v>
      </c>
      <c r="S25" s="74">
        <v>9.0126098458046755E-2</v>
      </c>
      <c r="T25" s="75">
        <v>5038.9855753691181</v>
      </c>
      <c r="U25" s="73">
        <v>4583.9975766483531</v>
      </c>
      <c r="V25" s="74">
        <v>9.9255724095176134E-2</v>
      </c>
      <c r="W25" s="75">
        <v>3009.767345160561</v>
      </c>
      <c r="X25" s="73">
        <v>3201.1705823540146</v>
      </c>
      <c r="Y25" s="74">
        <v>-5.9791639423570908E-2</v>
      </c>
      <c r="Z25" s="75">
        <v>3557.4977195410752</v>
      </c>
      <c r="AA25" s="73">
        <v>3920.6060052804091</v>
      </c>
      <c r="AB25" s="74">
        <v>-9.2615347028058181E-2</v>
      </c>
      <c r="AC25" s="75">
        <v>5259.6574944335243</v>
      </c>
      <c r="AD25" s="73">
        <v>4993.067411696753</v>
      </c>
      <c r="AE25" s="74">
        <v>5.3392045561463375E-2</v>
      </c>
      <c r="AF25" s="76">
        <v>20824.019288717762</v>
      </c>
      <c r="AG25" s="58">
        <v>20329.716169122585</v>
      </c>
      <c r="AH25" s="74">
        <v>2.431431484252311E-2</v>
      </c>
      <c r="AI25" s="77">
        <v>869.09467087602968</v>
      </c>
      <c r="AJ25" s="77">
        <v>0</v>
      </c>
      <c r="AK25" s="78">
        <v>21693.113959593793</v>
      </c>
      <c r="AL25" s="77"/>
      <c r="AM25" s="33"/>
    </row>
    <row r="26" spans="1:39" x14ac:dyDescent="0.25">
      <c r="A26" s="92" t="str">
        <f>'Wholesale Transactions'!B25</f>
        <v>Moore Haven</v>
      </c>
      <c r="B26" s="333" t="str">
        <f>'Wholesale Transactions'!P25</f>
        <v>E</v>
      </c>
      <c r="C26" s="93">
        <f>HLOOKUP($C$4,'Wholesale Transactions'!$C$17:$O$27,9,FALSE)</f>
        <v>3.149</v>
      </c>
      <c r="D26" s="94">
        <f>HLOOKUP($D$4,'Wholesale Transactions'!$C$17:$O$27,9,FALSE)</f>
        <v>3.149</v>
      </c>
      <c r="E26" s="94">
        <f>HLOOKUP($E$4,'Wholesale Transactions'!$C$17:$O$27,9,FALSE)</f>
        <v>3.149</v>
      </c>
      <c r="F26" s="94">
        <f>HLOOKUP($F$4,'Wholesale Transactions'!$C$17:$O$27,9,FALSE)</f>
        <v>3.149</v>
      </c>
      <c r="G26" s="94">
        <f>HLOOKUP($G$4,'Wholesale Transactions'!$C$17:$O$27,9,FALSE)</f>
        <v>3.149</v>
      </c>
      <c r="H26" s="94">
        <f>HLOOKUP($H$4,'Wholesale Transactions'!$C$17:$O$27,9,FALSE)</f>
        <v>0</v>
      </c>
      <c r="I26" s="94">
        <f>HLOOKUP($I$4,'Wholesale Transactions'!$C$17:$O$27,9,FALSE)</f>
        <v>0</v>
      </c>
      <c r="J26" s="94">
        <f>HLOOKUP($J$4,'Wholesale Transactions'!$C$17:$O$27,9,FALSE)</f>
        <v>0</v>
      </c>
      <c r="K26" s="94">
        <f>HLOOKUP($K$4,'Wholesale Transactions'!$C$17:$O$27,9,FALSE)</f>
        <v>0</v>
      </c>
      <c r="L26" s="94">
        <f>HLOOKUP($L$4,'Wholesale Transactions'!$C$17:$O$27,9,FALSE)</f>
        <v>0</v>
      </c>
      <c r="M26" s="95">
        <f>HLOOKUP($M$4,'Wholesale Transactions'!$C$17:$O$27,9,FALSE)</f>
        <v>0</v>
      </c>
      <c r="N26" s="97"/>
      <c r="O26" t="s">
        <v>112</v>
      </c>
      <c r="P26" s="57">
        <v>2027</v>
      </c>
      <c r="Q26" s="72">
        <v>4005.2520810826732</v>
      </c>
      <c r="R26" s="73">
        <v>3672.8130770328144</v>
      </c>
      <c r="S26" s="74">
        <v>9.0513455783714614E-2</v>
      </c>
      <c r="T26" s="75">
        <v>5062.98331029581</v>
      </c>
      <c r="U26" s="73">
        <v>4605.5693962281393</v>
      </c>
      <c r="V26" s="74">
        <v>9.9317559831425539E-2</v>
      </c>
      <c r="W26" s="75">
        <v>3026.0868166586565</v>
      </c>
      <c r="X26" s="73">
        <v>3218.5989348593366</v>
      </c>
      <c r="Y26" s="74">
        <v>-5.9812397287422048E-2</v>
      </c>
      <c r="Z26" s="75">
        <v>3596.5032205444136</v>
      </c>
      <c r="AA26" s="73">
        <v>3964.7849337862817</v>
      </c>
      <c r="AB26" s="74">
        <v>-9.2888194288553105E-2</v>
      </c>
      <c r="AC26" s="75">
        <v>5326.831746608158</v>
      </c>
      <c r="AD26" s="73">
        <v>5055.5543858468618</v>
      </c>
      <c r="AE26" s="74">
        <v>5.3659270587760544E-2</v>
      </c>
      <c r="AF26" s="76">
        <v>21017.65717518971</v>
      </c>
      <c r="AG26" s="58">
        <v>20517.320727753435</v>
      </c>
      <c r="AH26" s="74">
        <v>2.4386051866873482E-2</v>
      </c>
      <c r="AI26" s="77">
        <v>905.01906092311856</v>
      </c>
      <c r="AJ26" s="77">
        <v>0</v>
      </c>
      <c r="AK26" s="78">
        <v>21922.676236112828</v>
      </c>
      <c r="AL26" s="77"/>
      <c r="AM26" s="33"/>
    </row>
    <row r="27" spans="1:39" x14ac:dyDescent="0.25">
      <c r="A27" s="92" t="str">
        <f>'Wholesale Transactions'!B26</f>
        <v>FPUC</v>
      </c>
      <c r="B27" s="333" t="str">
        <f>'Wholesale Transactions'!P26</f>
        <v>N</v>
      </c>
      <c r="C27" s="93">
        <f>HLOOKUP($C$4,'Wholesale Transactions'!$C$17:$O$27,10,FALSE)</f>
        <v>59</v>
      </c>
      <c r="D27" s="94">
        <f>HLOOKUP($D$4,'Wholesale Transactions'!$C$17:$O$27,10,FALSE)</f>
        <v>59</v>
      </c>
      <c r="E27" s="94">
        <f>HLOOKUP($E$4,'Wholesale Transactions'!$C$17:$O$27,10,FALSE)</f>
        <v>59</v>
      </c>
      <c r="F27" s="94">
        <f>HLOOKUP($F$4,'Wholesale Transactions'!$C$17:$O$27,10,FALSE)</f>
        <v>59</v>
      </c>
      <c r="G27" s="94">
        <f>HLOOKUP($G$4,'Wholesale Transactions'!$C$17:$O$27,10,FALSE)</f>
        <v>59</v>
      </c>
      <c r="H27" s="94">
        <f>HLOOKUP($H$4,'Wholesale Transactions'!$C$17:$O$27,10,FALSE)</f>
        <v>59</v>
      </c>
      <c r="I27" s="94">
        <f>HLOOKUP($I$4,'Wholesale Transactions'!$C$17:$O$27,10,FALSE)</f>
        <v>0</v>
      </c>
      <c r="J27" s="94">
        <f>HLOOKUP($J$4,'Wholesale Transactions'!$C$17:$O$27,10,FALSE)</f>
        <v>0</v>
      </c>
      <c r="K27" s="94">
        <f>HLOOKUP($K$4,'Wholesale Transactions'!$C$17:$O$27,10,FALSE)</f>
        <v>0</v>
      </c>
      <c r="L27" s="94">
        <f>HLOOKUP($L$4,'Wholesale Transactions'!$C$17:$O$27,10,FALSE)</f>
        <v>0</v>
      </c>
      <c r="M27" s="95">
        <f>HLOOKUP($M$4,'Wholesale Transactions'!$C$17:$O$27,10,FALSE)</f>
        <v>0</v>
      </c>
      <c r="O27" t="s">
        <v>113</v>
      </c>
      <c r="P27" s="57">
        <v>2028</v>
      </c>
      <c r="Q27" s="72">
        <v>4072.5110339638472</v>
      </c>
      <c r="R27" s="73">
        <v>3733.4585220703057</v>
      </c>
      <c r="S27" s="74">
        <v>9.0814591856112958E-2</v>
      </c>
      <c r="T27" s="75">
        <v>5112.7463349126292</v>
      </c>
      <c r="U27" s="73">
        <v>4650.9871784944862</v>
      </c>
      <c r="V27" s="74">
        <v>9.92819671817744E-2</v>
      </c>
      <c r="W27" s="75">
        <v>3058.0909868039953</v>
      </c>
      <c r="X27" s="73">
        <v>3253.003923736761</v>
      </c>
      <c r="Y27" s="74">
        <v>-5.9917830258522153E-2</v>
      </c>
      <c r="Z27" s="75">
        <v>3654.082608701025</v>
      </c>
      <c r="AA27" s="73">
        <v>4029.7284071557042</v>
      </c>
      <c r="AB27" s="74">
        <v>-9.3218639198521247E-2</v>
      </c>
      <c r="AC27" s="75">
        <v>5421.2333611954036</v>
      </c>
      <c r="AD27" s="73">
        <v>5144.5070469170878</v>
      </c>
      <c r="AE27" s="74">
        <v>5.3790637616901948E-2</v>
      </c>
      <c r="AF27" s="76">
        <v>21318.664325576901</v>
      </c>
      <c r="AG27" s="58">
        <v>20811.685078374347</v>
      </c>
      <c r="AH27" s="74">
        <v>2.4360317066750348E-2</v>
      </c>
      <c r="AI27" s="77">
        <v>942.64942669226446</v>
      </c>
      <c r="AJ27" s="77">
        <v>0</v>
      </c>
      <c r="AK27" s="78">
        <v>22261.313752269165</v>
      </c>
      <c r="AL27" s="77"/>
      <c r="AM27" s="33"/>
    </row>
    <row r="28" spans="1:39" ht="15.75" thickBot="1" x14ac:dyDescent="0.3">
      <c r="A28" s="98" t="str">
        <f>'Wholesale Transactions'!B27</f>
        <v>New NSB</v>
      </c>
      <c r="B28" s="334" t="str">
        <f>'Wholesale Transactions'!P27</f>
        <v>N</v>
      </c>
      <c r="C28" s="99">
        <f>HLOOKUP($C$4,'Wholesale Transactions'!$C$17:$O$27,11,FALSE)</f>
        <v>30.13</v>
      </c>
      <c r="D28" s="100">
        <f>HLOOKUP($D$4,'Wholesale Transactions'!$C$17:$O$27,11,FALSE)</f>
        <v>0</v>
      </c>
      <c r="E28" s="100">
        <f>HLOOKUP($E$4,'Wholesale Transactions'!$C$17:$O$27,11,FALSE)</f>
        <v>0</v>
      </c>
      <c r="F28" s="100">
        <f>HLOOKUP($F$4,'Wholesale Transactions'!$C$17:$O$27,11,FALSE)</f>
        <v>0</v>
      </c>
      <c r="G28" s="100">
        <f>HLOOKUP($G$4,'Wholesale Transactions'!$C$17:$O$27,11,FALSE)</f>
        <v>0</v>
      </c>
      <c r="H28" s="100">
        <f>HLOOKUP($H$4,'Wholesale Transactions'!$C$17:$O$27,11,FALSE)</f>
        <v>0</v>
      </c>
      <c r="I28" s="100">
        <f>HLOOKUP($I$4,'Wholesale Transactions'!$C$17:$O$27,11,FALSE)</f>
        <v>0</v>
      </c>
      <c r="J28" s="100">
        <f>HLOOKUP($J$4,'Wholesale Transactions'!$C$17:$O$27,11,FALSE)</f>
        <v>0</v>
      </c>
      <c r="K28" s="100">
        <f>HLOOKUP($K$4,'Wholesale Transactions'!$C$17:$O$27,11,FALSE)</f>
        <v>0</v>
      </c>
      <c r="L28" s="100">
        <f>HLOOKUP($L$4,'Wholesale Transactions'!$C$17:$O$27,11,FALSE)</f>
        <v>0</v>
      </c>
      <c r="M28" s="101">
        <f>HLOOKUP($M$4,'Wholesale Transactions'!$C$17:$O$27,11,FALSE)</f>
        <v>0</v>
      </c>
      <c r="O28" t="s">
        <v>114</v>
      </c>
      <c r="P28" s="57">
        <v>2029</v>
      </c>
      <c r="Q28" s="72">
        <v>4141.2084085799415</v>
      </c>
      <c r="R28" s="73">
        <v>3796.6512890695471</v>
      </c>
      <c r="S28" s="74">
        <v>9.0752901248098539E-2</v>
      </c>
      <c r="T28" s="75">
        <v>5164.4669727243872</v>
      </c>
      <c r="U28" s="73">
        <v>4700.1473961944139</v>
      </c>
      <c r="V28" s="74">
        <v>9.878830117241022E-2</v>
      </c>
      <c r="W28" s="75">
        <v>3091.4688829744541</v>
      </c>
      <c r="X28" s="73">
        <v>3290.2593115034761</v>
      </c>
      <c r="Y28" s="74">
        <v>-6.0417860633052989E-2</v>
      </c>
      <c r="Z28" s="75">
        <v>3713.5246096861842</v>
      </c>
      <c r="AA28" s="73">
        <v>4098.4261910723753</v>
      </c>
      <c r="AB28" s="74">
        <v>-9.3914484107246898E-2</v>
      </c>
      <c r="AC28" s="75">
        <v>5518.6288105996337</v>
      </c>
      <c r="AD28" s="73">
        <v>5238.5582336244315</v>
      </c>
      <c r="AE28" s="74">
        <v>5.3463293617226348E-2</v>
      </c>
      <c r="AF28" s="76">
        <v>21629.297684564604</v>
      </c>
      <c r="AG28" s="58">
        <v>21124.042421464244</v>
      </c>
      <c r="AH28" s="74">
        <v>2.3918493109394978E-2</v>
      </c>
      <c r="AI28" s="77">
        <v>982.06980536177014</v>
      </c>
      <c r="AJ28" s="77">
        <v>0</v>
      </c>
      <c r="AK28" s="78">
        <v>22611.367489926375</v>
      </c>
      <c r="AL28" s="77"/>
      <c r="AM28" s="33"/>
    </row>
    <row r="29" spans="1:39" ht="15.75" thickBot="1" x14ac:dyDescent="0.3">
      <c r="A29" s="284" t="s">
        <v>27</v>
      </c>
      <c r="B29" s="285"/>
      <c r="C29" s="282"/>
      <c r="D29" s="282"/>
      <c r="E29" s="282"/>
      <c r="F29" s="282"/>
      <c r="G29" s="282"/>
      <c r="H29" s="282"/>
      <c r="I29" s="282"/>
      <c r="J29" s="282"/>
      <c r="K29" s="282"/>
      <c r="L29" s="282"/>
      <c r="M29" s="283"/>
      <c r="O29" t="s">
        <v>115</v>
      </c>
      <c r="P29" s="57">
        <v>2030</v>
      </c>
      <c r="Q29" s="102">
        <v>4210.9518451958766</v>
      </c>
      <c r="R29" s="103">
        <v>3864.2138596724449</v>
      </c>
      <c r="S29" s="104">
        <v>8.9730537210179984E-2</v>
      </c>
      <c r="T29" s="105">
        <v>5217.5541450838018</v>
      </c>
      <c r="U29" s="103">
        <v>4754.880218639667</v>
      </c>
      <c r="V29" s="104">
        <v>9.7305064516746587E-2</v>
      </c>
      <c r="W29" s="105">
        <v>3126.1358783424198</v>
      </c>
      <c r="X29" s="103">
        <v>3331.9206986634699</v>
      </c>
      <c r="Y29" s="104">
        <v>-6.1761620078051749E-2</v>
      </c>
      <c r="Z29" s="105">
        <v>3774.4575481362008</v>
      </c>
      <c r="AA29" s="103">
        <v>4172.6474516521512</v>
      </c>
      <c r="AB29" s="104">
        <v>-9.5428599739066811E-2</v>
      </c>
      <c r="AC29" s="105">
        <v>5618.5234025937225</v>
      </c>
      <c r="AD29" s="103">
        <v>5339.8429440240043</v>
      </c>
      <c r="AE29" s="104">
        <v>5.2188886731509454E-2</v>
      </c>
      <c r="AF29" s="106">
        <v>21947.622819352022</v>
      </c>
      <c r="AG29" s="107">
        <v>21463.505172651738</v>
      </c>
      <c r="AH29" s="104">
        <v>2.2555386121980492E-2</v>
      </c>
      <c r="AI29" s="77">
        <v>1023.3684156261099</v>
      </c>
      <c r="AJ29" s="77">
        <v>0</v>
      </c>
      <c r="AK29" s="78">
        <v>22970.991234978133</v>
      </c>
      <c r="AL29" s="77"/>
    </row>
    <row r="30" spans="1:39" ht="15.75" thickBot="1" x14ac:dyDescent="0.3">
      <c r="A30" s="286" t="s">
        <v>28</v>
      </c>
      <c r="B30" s="287"/>
      <c r="C30" s="108">
        <f t="shared" ref="C30:M30" si="14">SUM(C31:C35)</f>
        <v>402.64113194160871</v>
      </c>
      <c r="D30" s="109">
        <f t="shared" si="14"/>
        <v>383.26906213847542</v>
      </c>
      <c r="E30" s="109">
        <f t="shared" si="14"/>
        <v>391.93500997157815</v>
      </c>
      <c r="F30" s="109">
        <f t="shared" si="14"/>
        <v>404.93197176787692</v>
      </c>
      <c r="G30" s="109">
        <f t="shared" si="14"/>
        <v>419.16780556434975</v>
      </c>
      <c r="H30" s="109">
        <f t="shared" si="14"/>
        <v>440.87253614075786</v>
      </c>
      <c r="I30" s="109">
        <f t="shared" si="14"/>
        <v>465.07698284233771</v>
      </c>
      <c r="J30" s="109">
        <f t="shared" si="14"/>
        <v>486.28921266097677</v>
      </c>
      <c r="K30" s="109">
        <f t="shared" si="14"/>
        <v>502.70222491716038</v>
      </c>
      <c r="L30" s="109">
        <f t="shared" si="14"/>
        <v>526.62671660833917</v>
      </c>
      <c r="M30" s="110">
        <f t="shared" si="14"/>
        <v>534.27429830526478</v>
      </c>
      <c r="N30" s="111"/>
      <c r="O30" t="s">
        <v>116</v>
      </c>
      <c r="P30" s="112">
        <f>P29+1</f>
        <v>2031</v>
      </c>
      <c r="Q30" s="113">
        <f>Q29-Q28+Q29</f>
        <v>4280.6952818118116</v>
      </c>
      <c r="R30" s="113">
        <f>R29-R28+R29</f>
        <v>3931.7764302753426</v>
      </c>
      <c r="S30" s="112"/>
      <c r="T30" s="113">
        <f>T29-T28+T29</f>
        <v>5270.6413174432164</v>
      </c>
      <c r="U30" s="113">
        <f>U29-U28+U29</f>
        <v>4809.61304108492</v>
      </c>
      <c r="V30" s="112"/>
      <c r="W30" s="113">
        <f>W29-W28+W29</f>
        <v>3160.8028737103855</v>
      </c>
      <c r="X30" s="113">
        <f>X29-X28+X29</f>
        <v>3373.5820858234638</v>
      </c>
      <c r="Y30" s="112"/>
      <c r="Z30" s="113">
        <f>Z29-Z28+Z29</f>
        <v>3835.3904865862173</v>
      </c>
      <c r="AA30" s="113">
        <f>AA29-AA28+AA29</f>
        <v>4246.868712231927</v>
      </c>
      <c r="AB30" s="112"/>
      <c r="AC30" s="113">
        <f>AC29-AC28+AC29</f>
        <v>5718.4179945878113</v>
      </c>
      <c r="AD30" s="113">
        <f>AD29-AD28+AD29</f>
        <v>5441.127654423577</v>
      </c>
      <c r="AE30" s="112"/>
      <c r="AF30" s="113">
        <f>AF29-AF28+AF29</f>
        <v>22265.947954139439</v>
      </c>
      <c r="AG30" s="113">
        <f>AG29-AG28+AG29</f>
        <v>21802.967923839231</v>
      </c>
    </row>
    <row r="31" spans="1:39" x14ac:dyDescent="0.25">
      <c r="A31" s="9">
        <v>1</v>
      </c>
      <c r="B31" s="10" t="s">
        <v>4</v>
      </c>
      <c r="C31" s="114">
        <f>C5*'Losses Winter'!P6</f>
        <v>50.880365672944407</v>
      </c>
      <c r="D31" s="115">
        <f>D5*'Losses Winter'!Q6</f>
        <v>36.094313830810144</v>
      </c>
      <c r="E31" s="115">
        <f>E5*'Losses Winter'!R6</f>
        <v>37.075235520554905</v>
      </c>
      <c r="F31" s="115">
        <f>F5*'Losses Winter'!S6</f>
        <v>40.557375837085019</v>
      </c>
      <c r="G31" s="115">
        <f>G5*'Losses Winter'!T6</f>
        <v>47.524505285515154</v>
      </c>
      <c r="H31" s="115">
        <f>H5*'Losses Winter'!U6</f>
        <v>47.817165780377387</v>
      </c>
      <c r="I31" s="115">
        <f>I5*'Losses Winter'!V6</f>
        <v>55.321771306186399</v>
      </c>
      <c r="J31" s="115">
        <f>J5*'Losses Winter'!W6</f>
        <v>55.614630076911133</v>
      </c>
      <c r="K31" s="115">
        <f>K5*'Losses Winter'!X6</f>
        <v>56.011204800287288</v>
      </c>
      <c r="L31" s="115">
        <f>L5*'Losses Winter'!Y6</f>
        <v>56.215631722118339</v>
      </c>
      <c r="M31" s="116">
        <f>M5*'Losses Winter'!Z6</f>
        <v>57.10873077934145</v>
      </c>
      <c r="O31" t="s">
        <v>117</v>
      </c>
      <c r="P31" s="112">
        <f>P30+1</f>
        <v>2032</v>
      </c>
      <c r="Q31" s="113">
        <f>Q30-Q29+Q30</f>
        <v>4350.4387184277466</v>
      </c>
      <c r="R31" s="113">
        <f>R30-R29+R30</f>
        <v>3999.3390008782403</v>
      </c>
      <c r="S31" s="112"/>
      <c r="T31" s="113">
        <f>T30-T29+T30</f>
        <v>5323.728489802631</v>
      </c>
      <c r="U31" s="113">
        <f>U30-U29+U30</f>
        <v>4864.3458635301731</v>
      </c>
      <c r="V31" s="112"/>
      <c r="W31" s="113">
        <f>W30-W29+W30</f>
        <v>3195.4698690783512</v>
      </c>
      <c r="X31" s="113">
        <f>X30-X29+X30</f>
        <v>3415.2434729834577</v>
      </c>
      <c r="Y31" s="112"/>
      <c r="Z31" s="113">
        <f>Z30-Z29+Z30</f>
        <v>3896.3234250362339</v>
      </c>
      <c r="AA31" s="113">
        <f>AA30-AA29+AA30</f>
        <v>4321.0899728117029</v>
      </c>
      <c r="AB31" s="112"/>
      <c r="AC31" s="117">
        <f>AC30-AC29+AC30</f>
        <v>5818.3125865819002</v>
      </c>
      <c r="AD31" s="113">
        <f>AD30-AD29+AD30</f>
        <v>5542.4123648231498</v>
      </c>
      <c r="AE31" s="112"/>
      <c r="AF31" s="113">
        <f>AF30-AF29+AF30</f>
        <v>22584.273088926857</v>
      </c>
      <c r="AG31" s="113">
        <f>AG30-AG29+AG30</f>
        <v>22142.430675026724</v>
      </c>
    </row>
    <row r="32" spans="1:39" x14ac:dyDescent="0.25">
      <c r="A32" s="18">
        <v>2</v>
      </c>
      <c r="B32" s="19" t="s">
        <v>5</v>
      </c>
      <c r="C32" s="118">
        <f>C6*'Losses Winter'!P7</f>
        <v>14.379370216112024</v>
      </c>
      <c r="D32" s="119">
        <f>D6*'Losses Winter'!Q7</f>
        <v>17.812221257557685</v>
      </c>
      <c r="E32" s="119">
        <f>E6*'Losses Winter'!R7</f>
        <v>17.684368989689972</v>
      </c>
      <c r="F32" s="119">
        <f>F6*'Losses Winter'!S7</f>
        <v>17.81232144687181</v>
      </c>
      <c r="G32" s="119">
        <f>G6*'Losses Winter'!T7</f>
        <v>17.915458206884175</v>
      </c>
      <c r="H32" s="119">
        <f>H6*'Losses Winter'!U7</f>
        <v>18.115144604606574</v>
      </c>
      <c r="I32" s="119">
        <f>I6*'Losses Winter'!V7</f>
        <v>18.652564690074858</v>
      </c>
      <c r="J32" s="119">
        <f>J6*'Losses Winter'!W7</f>
        <v>18.693865282898429</v>
      </c>
      <c r="K32" s="119">
        <f>K6*'Losses Winter'!X7</f>
        <v>18.912051898190477</v>
      </c>
      <c r="L32" s="119">
        <f>L6*'Losses Winter'!Y7</f>
        <v>18.753038253553441</v>
      </c>
      <c r="M32" s="120">
        <f>M6*'Losses Winter'!Z7</f>
        <v>18.95871748008112</v>
      </c>
      <c r="R32" s="113">
        <f>Q31-R31</f>
        <v>351.09971754950629</v>
      </c>
      <c r="S32" s="113"/>
      <c r="T32" s="113"/>
      <c r="U32" s="113">
        <f>T31-U31</f>
        <v>459.38262627245786</v>
      </c>
      <c r="V32" s="113"/>
      <c r="W32" s="113"/>
      <c r="X32" s="113">
        <f>W31-X31</f>
        <v>-219.77360390510648</v>
      </c>
      <c r="Y32" s="113"/>
      <c r="Z32" s="113"/>
      <c r="AA32" s="113">
        <f>Z31-AA31</f>
        <v>-424.76654777546901</v>
      </c>
      <c r="AB32" s="113"/>
      <c r="AC32" s="113"/>
      <c r="AD32" s="117">
        <f>AC31-AD31</f>
        <v>275.90022175875038</v>
      </c>
      <c r="AG32" s="117">
        <f>AF31-AG31</f>
        <v>441.84241390013267</v>
      </c>
    </row>
    <row r="33" spans="1:32" x14ac:dyDescent="0.25">
      <c r="A33" s="18">
        <v>3</v>
      </c>
      <c r="B33" s="19" t="s">
        <v>6</v>
      </c>
      <c r="C33" s="118">
        <f>C7*'Losses Winter'!P8</f>
        <v>111.95219123900252</v>
      </c>
      <c r="D33" s="119">
        <f>D7*'Losses Winter'!Q8</f>
        <v>103.49237568475985</v>
      </c>
      <c r="E33" s="119">
        <f>E7*'Losses Winter'!R8</f>
        <v>109.75890933703489</v>
      </c>
      <c r="F33" s="119">
        <f>F7*'Losses Winter'!S8</f>
        <v>112.42273031582047</v>
      </c>
      <c r="G33" s="119">
        <f>G7*'Losses Winter'!T8</f>
        <v>113.39891488075742</v>
      </c>
      <c r="H33" s="119">
        <f>H7*'Losses Winter'!U8</f>
        <v>120.62896882691371</v>
      </c>
      <c r="I33" s="119">
        <f>I7*'Losses Winter'!V8</f>
        <v>126.06344801080874</v>
      </c>
      <c r="J33" s="119">
        <f>J7*'Losses Winter'!W8</f>
        <v>137.12547875008772</v>
      </c>
      <c r="K33" s="119">
        <f>K7*'Losses Winter'!X8</f>
        <v>143.10071872880147</v>
      </c>
      <c r="L33" s="119">
        <f>L7*'Losses Winter'!Y8</f>
        <v>157.5007243517459</v>
      </c>
      <c r="M33" s="120">
        <f>M7*'Losses Winter'!Z8</f>
        <v>159.08710968833145</v>
      </c>
    </row>
    <row r="34" spans="1:32" ht="18.75" x14ac:dyDescent="0.25">
      <c r="A34" s="18">
        <v>4</v>
      </c>
      <c r="B34" s="19" t="s">
        <v>7</v>
      </c>
      <c r="C34" s="118">
        <f>C8*'Losses Winter'!P9</f>
        <v>118.88796639799872</v>
      </c>
      <c r="D34" s="119">
        <f>D8*'Losses Winter'!Q9</f>
        <v>111.37482825000579</v>
      </c>
      <c r="E34" s="119">
        <f>E8*'Losses Winter'!R9</f>
        <v>113.77819242394</v>
      </c>
      <c r="F34" s="119">
        <f>F8*'Losses Winter'!S9</f>
        <v>116.99159969511929</v>
      </c>
      <c r="G34" s="119">
        <f>G8*'Losses Winter'!T9</f>
        <v>119.09922855831259</v>
      </c>
      <c r="H34" s="119">
        <f>H8*'Losses Winter'!U9</f>
        <v>124.74545032382287</v>
      </c>
      <c r="I34" s="119">
        <f>I8*'Losses Winter'!V9</f>
        <v>130.61932025701165</v>
      </c>
      <c r="J34" s="119">
        <f>J8*'Losses Winter'!W9</f>
        <v>135.82525984827748</v>
      </c>
      <c r="K34" s="119">
        <f>K8*'Losses Winter'!X9</f>
        <v>140.63642235395372</v>
      </c>
      <c r="L34" s="119">
        <f>L8*'Losses Winter'!Y9</f>
        <v>144.38079979117182</v>
      </c>
      <c r="M34" s="120">
        <f>M8*'Losses Winter'!Z9</f>
        <v>146.90297657163276</v>
      </c>
      <c r="T34" s="121" t="s">
        <v>29</v>
      </c>
      <c r="U34" s="122" t="s">
        <v>121</v>
      </c>
      <c r="V34" s="123"/>
      <c r="W34" s="123"/>
      <c r="X34" s="123"/>
      <c r="Y34" s="123"/>
    </row>
    <row r="35" spans="1:32" ht="15.75" thickBot="1" x14ac:dyDescent="0.3">
      <c r="A35" s="27">
        <v>5</v>
      </c>
      <c r="B35" s="28" t="s">
        <v>8</v>
      </c>
      <c r="C35" s="124">
        <f>C9*'Losses Winter'!P10</f>
        <v>106.54123841555101</v>
      </c>
      <c r="D35" s="125">
        <f>D9*'Losses Winter'!Q10</f>
        <v>114.49532311534195</v>
      </c>
      <c r="E35" s="125">
        <f>E9*'Losses Winter'!R10</f>
        <v>113.63830370035838</v>
      </c>
      <c r="F35" s="125">
        <f>F9*'Losses Winter'!S10</f>
        <v>117.14794447298036</v>
      </c>
      <c r="G35" s="125">
        <f>G9*'Losses Winter'!T10</f>
        <v>121.22969863288039</v>
      </c>
      <c r="H35" s="125">
        <f>H9*'Losses Winter'!U10</f>
        <v>129.56580660503732</v>
      </c>
      <c r="I35" s="125">
        <f>I9*'Losses Winter'!V10</f>
        <v>134.41987857825603</v>
      </c>
      <c r="J35" s="125">
        <f>J9*'Losses Winter'!W10</f>
        <v>139.02997870280197</v>
      </c>
      <c r="K35" s="125">
        <f>K9*'Losses Winter'!X10</f>
        <v>144.04182713592741</v>
      </c>
      <c r="L35" s="125">
        <f>L9*'Losses Winter'!Y10</f>
        <v>149.77652248974962</v>
      </c>
      <c r="M35" s="126">
        <f>M9*'Losses Winter'!Z10</f>
        <v>152.21676378587799</v>
      </c>
      <c r="U35" s="123"/>
      <c r="V35" s="122" t="s">
        <v>119</v>
      </c>
      <c r="W35" s="123"/>
      <c r="X35" s="123"/>
      <c r="Y35" s="123"/>
    </row>
    <row r="36" spans="1:32" ht="15.75" thickBot="1" x14ac:dyDescent="0.3">
      <c r="A36" s="270" t="s">
        <v>30</v>
      </c>
      <c r="B36" s="271"/>
      <c r="C36" s="288"/>
      <c r="D36" s="288"/>
      <c r="E36" s="288"/>
      <c r="F36" s="288"/>
      <c r="G36" s="289">
        <f>C4</f>
        <v>2021</v>
      </c>
      <c r="H36" s="289"/>
      <c r="I36" s="289"/>
      <c r="J36" s="289"/>
      <c r="K36" s="289"/>
      <c r="L36" s="289"/>
      <c r="M36" s="290"/>
      <c r="U36" s="123"/>
      <c r="V36" s="122" t="s">
        <v>118</v>
      </c>
      <c r="W36" s="123"/>
      <c r="X36" s="123"/>
      <c r="Y36" s="123"/>
    </row>
    <row r="37" spans="1:32" x14ac:dyDescent="0.25">
      <c r="A37" s="9">
        <v>1</v>
      </c>
      <c r="B37" s="10" t="s">
        <v>4</v>
      </c>
      <c r="C37" s="323">
        <f>C5-C13-C19-C24-C31</f>
        <v>3083.1270859969254</v>
      </c>
      <c r="D37" s="324">
        <f t="shared" ref="D37:M37" si="15">D5-D13-D19-D24-D31</f>
        <v>3158.1558846979779</v>
      </c>
      <c r="E37" s="324">
        <f t="shared" si="15"/>
        <v>3218.7429339664395</v>
      </c>
      <c r="F37" s="324">
        <f t="shared" si="15"/>
        <v>3263.3995011369379</v>
      </c>
      <c r="G37" s="324">
        <f t="shared" si="15"/>
        <v>3308.4232006254229</v>
      </c>
      <c r="H37" s="324">
        <f t="shared" si="15"/>
        <v>3344.6056019650996</v>
      </c>
      <c r="I37" s="324">
        <f t="shared" si="15"/>
        <v>3448.1020976020786</v>
      </c>
      <c r="J37" s="324">
        <f t="shared" si="15"/>
        <v>3504.6242883412228</v>
      </c>
      <c r="K37" s="324">
        <f t="shared" si="15"/>
        <v>3562.4842901631309</v>
      </c>
      <c r="L37" s="324">
        <f t="shared" si="15"/>
        <v>3620.4866984786963</v>
      </c>
      <c r="M37" s="325">
        <f t="shared" si="15"/>
        <v>3677.7497095715462</v>
      </c>
      <c r="N37" s="127"/>
      <c r="O37" s="127"/>
      <c r="S37" s="33"/>
      <c r="T37" s="33"/>
      <c r="U37" s="97" t="s">
        <v>120</v>
      </c>
      <c r="AF37" s="33"/>
    </row>
    <row r="38" spans="1:32" x14ac:dyDescent="0.25">
      <c r="A38" s="18">
        <v>2</v>
      </c>
      <c r="B38" s="19" t="s">
        <v>5</v>
      </c>
      <c r="C38" s="326">
        <f>C6-C14-C32</f>
        <v>2854.4588444487144</v>
      </c>
      <c r="D38" s="327">
        <f t="shared" ref="D38:M38" si="16">D6-D14-D32</f>
        <v>2887.1298796260921</v>
      </c>
      <c r="E38" s="327">
        <f t="shared" si="16"/>
        <v>2925.0038373642055</v>
      </c>
      <c r="F38" s="327">
        <f t="shared" si="16"/>
        <v>2951.2109652843628</v>
      </c>
      <c r="G38" s="327">
        <f t="shared" si="16"/>
        <v>2980.4858562427485</v>
      </c>
      <c r="H38" s="327">
        <f t="shared" si="16"/>
        <v>2996.6492970144382</v>
      </c>
      <c r="I38" s="327">
        <f t="shared" si="16"/>
        <v>3028.1578567091606</v>
      </c>
      <c r="J38" s="327">
        <f t="shared" si="16"/>
        <v>3061.5351055065216</v>
      </c>
      <c r="K38" s="327">
        <f t="shared" si="16"/>
        <v>3096.0227227072573</v>
      </c>
      <c r="L38" s="327">
        <f t="shared" si="16"/>
        <v>3130.8864305179318</v>
      </c>
      <c r="M38" s="328">
        <f t="shared" si="16"/>
        <v>3165.3843827289729</v>
      </c>
      <c r="N38" s="127"/>
      <c r="O38" s="127"/>
      <c r="S38" s="33"/>
      <c r="T38" s="33"/>
    </row>
    <row r="39" spans="1:32" x14ac:dyDescent="0.25">
      <c r="A39" s="18">
        <v>3</v>
      </c>
      <c r="B39" s="19" t="s">
        <v>6</v>
      </c>
      <c r="C39" s="326">
        <f>C7-C15-C23-C26-C33</f>
        <v>4682.6246956580426</v>
      </c>
      <c r="D39" s="327">
        <f t="shared" ref="D39:M39" si="17">D7-D15-D23-D26-D33</f>
        <v>4751.6821853350411</v>
      </c>
      <c r="E39" s="327">
        <f t="shared" si="17"/>
        <v>4807.2887504611681</v>
      </c>
      <c r="F39" s="327">
        <f t="shared" si="17"/>
        <v>4857.5583911643162</v>
      </c>
      <c r="G39" s="327">
        <f t="shared" si="17"/>
        <v>4903.4085269263724</v>
      </c>
      <c r="H39" s="327">
        <f t="shared" si="17"/>
        <v>4923.4107356401109</v>
      </c>
      <c r="I39" s="327">
        <f t="shared" si="17"/>
        <v>4967.8231898954855</v>
      </c>
      <c r="J39" s="327">
        <f t="shared" si="17"/>
        <v>5008.5646091168728</v>
      </c>
      <c r="K39" s="327">
        <f t="shared" si="17"/>
        <v>5055.7586646726195</v>
      </c>
      <c r="L39" s="327">
        <f t="shared" si="17"/>
        <v>5094.5256064361183</v>
      </c>
      <c r="M39" s="328">
        <f t="shared" si="17"/>
        <v>5146.1039196293386</v>
      </c>
      <c r="N39" s="127"/>
      <c r="O39" s="127"/>
      <c r="S39" s="33"/>
      <c r="T39" s="33"/>
    </row>
    <row r="40" spans="1:32" x14ac:dyDescent="0.25">
      <c r="A40" s="18">
        <v>4</v>
      </c>
      <c r="B40" s="19" t="s">
        <v>7</v>
      </c>
      <c r="C40" s="326">
        <f>C8-C16-C34</f>
        <v>4732.892581690443</v>
      </c>
      <c r="D40" s="327">
        <f t="shared" ref="D40:L40" si="18">D8-D16-D34</f>
        <v>4846.9523065217318</v>
      </c>
      <c r="E40" s="327">
        <f t="shared" si="18"/>
        <v>4950.4670558399957</v>
      </c>
      <c r="F40" s="327">
        <f t="shared" si="18"/>
        <v>5032.432754299025</v>
      </c>
      <c r="G40" s="327">
        <f t="shared" si="18"/>
        <v>5120.6957908879613</v>
      </c>
      <c r="H40" s="327">
        <f t="shared" si="18"/>
        <v>5182.1554778834916</v>
      </c>
      <c r="I40" s="327">
        <f t="shared" si="18"/>
        <v>5270.616409157873</v>
      </c>
      <c r="J40" s="327">
        <f t="shared" si="18"/>
        <v>5362.7390100553303</v>
      </c>
      <c r="K40" s="327">
        <f t="shared" si="18"/>
        <v>5457.7555253285936</v>
      </c>
      <c r="L40" s="327">
        <f t="shared" si="18"/>
        <v>5553.8407389485274</v>
      </c>
      <c r="M40" s="328">
        <f>M8-M16-M34</f>
        <v>5651.1499856005112</v>
      </c>
      <c r="N40" s="127"/>
      <c r="O40" s="127"/>
      <c r="Q40" s="33"/>
      <c r="S40" s="33"/>
      <c r="T40" s="33"/>
    </row>
    <row r="41" spans="1:32" ht="15.75" thickBot="1" x14ac:dyDescent="0.3">
      <c r="A41" s="27">
        <v>5</v>
      </c>
      <c r="B41" s="28" t="s">
        <v>8</v>
      </c>
      <c r="C41" s="329">
        <f>C9-C17-C22-C25-C27-C28-C35</f>
        <v>3419.1888258030522</v>
      </c>
      <c r="D41" s="330">
        <f t="shared" ref="D41:M41" si="19">D9-D17-D22-D25-D27-D28-D35</f>
        <v>3550.2109720890335</v>
      </c>
      <c r="E41" s="330">
        <f t="shared" si="19"/>
        <v>3626.4443792139082</v>
      </c>
      <c r="F41" s="330">
        <f t="shared" si="19"/>
        <v>3702.4009950357395</v>
      </c>
      <c r="G41" s="330">
        <f t="shared" si="19"/>
        <v>3762.9341165417909</v>
      </c>
      <c r="H41" s="330">
        <f t="shared" si="19"/>
        <v>3801.7002648428302</v>
      </c>
      <c r="I41" s="330">
        <f t="shared" si="19"/>
        <v>3923.0686373249869</v>
      </c>
      <c r="J41" s="330">
        <f t="shared" si="19"/>
        <v>3987.1218918318405</v>
      </c>
      <c r="K41" s="330">
        <f t="shared" si="19"/>
        <v>4051.8219635783107</v>
      </c>
      <c r="L41" s="330">
        <f t="shared" si="19"/>
        <v>4115.8000895535779</v>
      </c>
      <c r="M41" s="331">
        <f t="shared" si="19"/>
        <v>4183.0735326309459</v>
      </c>
      <c r="N41" s="127"/>
      <c r="O41" s="127"/>
      <c r="S41" s="33"/>
      <c r="T41" s="33"/>
    </row>
    <row r="42" spans="1:32" ht="15.75" thickBot="1" x14ac:dyDescent="0.3">
      <c r="A42" s="267" t="s">
        <v>31</v>
      </c>
      <c r="B42" s="268"/>
      <c r="C42" s="128">
        <f t="shared" ref="C42:M42" si="20">SUM(C37:C41)</f>
        <v>18772.292033597179</v>
      </c>
      <c r="D42" s="129">
        <f t="shared" si="20"/>
        <v>19194.131228269875</v>
      </c>
      <c r="E42" s="129">
        <f t="shared" si="20"/>
        <v>19527.946956845717</v>
      </c>
      <c r="F42" s="129">
        <f t="shared" si="20"/>
        <v>19807.002606920381</v>
      </c>
      <c r="G42" s="129">
        <f t="shared" si="20"/>
        <v>20075.947491224295</v>
      </c>
      <c r="H42" s="129">
        <f t="shared" si="20"/>
        <v>20248.521377345973</v>
      </c>
      <c r="I42" s="129">
        <f t="shared" si="20"/>
        <v>20637.768190689585</v>
      </c>
      <c r="J42" s="129">
        <f t="shared" si="20"/>
        <v>20924.584904851788</v>
      </c>
      <c r="K42" s="129">
        <f t="shared" si="20"/>
        <v>21223.843166449911</v>
      </c>
      <c r="L42" s="129">
        <f t="shared" si="20"/>
        <v>21515.539563934854</v>
      </c>
      <c r="M42" s="130">
        <f t="shared" si="20"/>
        <v>21823.461530161316</v>
      </c>
      <c r="Q42" s="33"/>
      <c r="S42" s="33"/>
      <c r="T42" s="33"/>
      <c r="U42" s="33"/>
      <c r="V42" s="33"/>
      <c r="W42" s="33"/>
      <c r="X42" s="33"/>
      <c r="Y42" s="33"/>
      <c r="Z42" s="33"/>
      <c r="AA42" s="33"/>
      <c r="AB42" s="33"/>
      <c r="AC42" s="33"/>
      <c r="AD42" s="33"/>
      <c r="AE42" s="33"/>
    </row>
    <row r="43" spans="1:32" ht="15.75" thickBot="1" x14ac:dyDescent="0.3">
      <c r="A43" s="267" t="s">
        <v>32</v>
      </c>
      <c r="B43" s="268"/>
      <c r="C43" s="131"/>
      <c r="D43" s="132">
        <f t="shared" ref="D43:M43" si="21">D42-C42</f>
        <v>421.83919467269516</v>
      </c>
      <c r="E43" s="132">
        <f t="shared" si="21"/>
        <v>333.81572857584251</v>
      </c>
      <c r="F43" s="132">
        <f t="shared" si="21"/>
        <v>279.0556500746643</v>
      </c>
      <c r="G43" s="132">
        <f t="shared" si="21"/>
        <v>268.94488430391357</v>
      </c>
      <c r="H43" s="132">
        <f t="shared" si="21"/>
        <v>172.57388612167779</v>
      </c>
      <c r="I43" s="132">
        <f t="shared" si="21"/>
        <v>389.2468133436123</v>
      </c>
      <c r="J43" s="132">
        <f t="shared" si="21"/>
        <v>286.81671416220343</v>
      </c>
      <c r="K43" s="132">
        <f t="shared" si="21"/>
        <v>299.25826159812277</v>
      </c>
      <c r="L43" s="132">
        <f t="shared" si="21"/>
        <v>291.69639748494228</v>
      </c>
      <c r="M43" s="133">
        <f t="shared" si="21"/>
        <v>307.92196622646225</v>
      </c>
      <c r="S43" s="134"/>
      <c r="T43" s="33"/>
    </row>
    <row r="44" spans="1:32" ht="15.75" thickBot="1" x14ac:dyDescent="0.3">
      <c r="S44" s="33"/>
      <c r="T44" s="33"/>
    </row>
    <row r="45" spans="1:32" ht="15.75" thickBot="1" x14ac:dyDescent="0.3">
      <c r="A45" s="270" t="s">
        <v>30</v>
      </c>
      <c r="B45" s="271"/>
      <c r="C45" s="271"/>
      <c r="D45" s="271"/>
      <c r="E45" s="271"/>
      <c r="F45" s="271"/>
      <c r="G45" s="272">
        <f>G36-1</f>
        <v>2020</v>
      </c>
      <c r="H45" s="272"/>
      <c r="I45" s="272"/>
      <c r="J45" s="272"/>
      <c r="K45" s="272"/>
      <c r="L45" s="272"/>
      <c r="M45" s="273"/>
      <c r="S45" s="33"/>
      <c r="T45" s="33"/>
    </row>
    <row r="46" spans="1:32" ht="15.75" thickBot="1" x14ac:dyDescent="0.3">
      <c r="A46" s="274" t="s">
        <v>33</v>
      </c>
      <c r="B46" s="275"/>
      <c r="C46" s="135">
        <f>C4</f>
        <v>2021</v>
      </c>
      <c r="D46" s="3">
        <f>D4</f>
        <v>2022</v>
      </c>
      <c r="E46" s="3">
        <f t="shared" ref="E46:L46" si="22">E4</f>
        <v>2023</v>
      </c>
      <c r="F46" s="3">
        <f t="shared" si="22"/>
        <v>2024</v>
      </c>
      <c r="G46" s="3">
        <f t="shared" si="22"/>
        <v>2025</v>
      </c>
      <c r="H46" s="3">
        <f t="shared" si="22"/>
        <v>2026</v>
      </c>
      <c r="I46" s="3">
        <f t="shared" si="22"/>
        <v>2027</v>
      </c>
      <c r="J46" s="3">
        <f t="shared" si="22"/>
        <v>2028</v>
      </c>
      <c r="K46" s="3">
        <f t="shared" si="22"/>
        <v>2029</v>
      </c>
      <c r="L46" s="3">
        <f t="shared" si="22"/>
        <v>2030</v>
      </c>
      <c r="M46" s="136">
        <f>M4</f>
        <v>2031</v>
      </c>
      <c r="S46" s="33"/>
      <c r="T46" s="33"/>
    </row>
    <row r="47" spans="1:32" x14ac:dyDescent="0.25">
      <c r="A47" s="9">
        <v>1</v>
      </c>
      <c r="B47" s="10" t="s">
        <v>4</v>
      </c>
      <c r="C47" s="137">
        <v>3515.0267853955374</v>
      </c>
      <c r="D47" s="138">
        <v>3572.8701705607969</v>
      </c>
      <c r="E47" s="138">
        <v>3613.0721517694842</v>
      </c>
      <c r="F47" s="138">
        <v>3692.5826923804702</v>
      </c>
      <c r="G47" s="138">
        <v>3733.9826276167041</v>
      </c>
      <c r="H47" s="138">
        <v>3796.1711458263503</v>
      </c>
      <c r="I47" s="138">
        <v>3848.5844102299648</v>
      </c>
      <c r="J47" s="138">
        <v>3909.0628545392683</v>
      </c>
      <c r="K47" s="138">
        <v>3988.4915730971056</v>
      </c>
      <c r="L47" s="138">
        <v>4054.7964999204869</v>
      </c>
      <c r="M47" s="139">
        <v>4121.1014267438677</v>
      </c>
      <c r="S47" s="33"/>
      <c r="T47" s="33"/>
    </row>
    <row r="48" spans="1:32" x14ac:dyDescent="0.25">
      <c r="A48" s="18">
        <v>2</v>
      </c>
      <c r="B48" s="19" t="s">
        <v>5</v>
      </c>
      <c r="C48" s="140">
        <v>3097.5633963743608</v>
      </c>
      <c r="D48" s="141">
        <v>3109.3049487558369</v>
      </c>
      <c r="E48" s="141">
        <v>3126.252019402953</v>
      </c>
      <c r="F48" s="141">
        <v>3144.0850966469079</v>
      </c>
      <c r="G48" s="141">
        <v>3169.28849718635</v>
      </c>
      <c r="H48" s="141">
        <v>3186.2628968185882</v>
      </c>
      <c r="I48" s="141">
        <v>3221.112008228914</v>
      </c>
      <c r="J48" s="141">
        <v>3258.4101110248548</v>
      </c>
      <c r="K48" s="141">
        <v>3299.9122470193788</v>
      </c>
      <c r="L48" s="141">
        <v>3341.6131141305541</v>
      </c>
      <c r="M48" s="142">
        <v>3383.3139812417294</v>
      </c>
      <c r="S48" s="33"/>
      <c r="T48" s="33"/>
    </row>
    <row r="49" spans="1:20" x14ac:dyDescent="0.25">
      <c r="A49" s="18">
        <v>3</v>
      </c>
      <c r="B49" s="19" t="s">
        <v>6</v>
      </c>
      <c r="C49" s="140">
        <v>4352.0565863053826</v>
      </c>
      <c r="D49" s="141">
        <v>4380.5106986318333</v>
      </c>
      <c r="E49" s="141">
        <v>4408.4806631817828</v>
      </c>
      <c r="F49" s="141">
        <v>4431.6615369004285</v>
      </c>
      <c r="G49" s="141">
        <v>4468.1099326299072</v>
      </c>
      <c r="H49" s="141">
        <v>4485.4605597834334</v>
      </c>
      <c r="I49" s="141">
        <v>4537.8557692377926</v>
      </c>
      <c r="J49" s="141">
        <v>4583.1922191128406</v>
      </c>
      <c r="K49" s="141">
        <v>4635.3006245533079</v>
      </c>
      <c r="L49" s="141">
        <v>4690.1066764048874</v>
      </c>
      <c r="M49" s="142">
        <v>4744.9127282564668</v>
      </c>
      <c r="S49" s="33"/>
      <c r="T49" s="33"/>
    </row>
    <row r="50" spans="1:20" x14ac:dyDescent="0.25">
      <c r="A50" s="18">
        <v>4</v>
      </c>
      <c r="B50" s="19" t="s">
        <v>7</v>
      </c>
      <c r="C50" s="140">
        <v>4599.8442018643273</v>
      </c>
      <c r="D50" s="141">
        <v>4668.310416138178</v>
      </c>
      <c r="E50" s="141">
        <v>4729.8355983242154</v>
      </c>
      <c r="F50" s="141">
        <v>4788.5778537589003</v>
      </c>
      <c r="G50" s="141">
        <v>4859.2102697636128</v>
      </c>
      <c r="H50" s="141">
        <v>4918.9348567802499</v>
      </c>
      <c r="I50" s="141">
        <v>5004.5259772608642</v>
      </c>
      <c r="J50" s="141">
        <v>5096.4149879487113</v>
      </c>
      <c r="K50" s="141">
        <v>5194.2375511823648</v>
      </c>
      <c r="L50" s="141">
        <v>5295.4620496248381</v>
      </c>
      <c r="M50" s="142">
        <v>5396.6865480673114</v>
      </c>
      <c r="S50" s="33"/>
      <c r="T50" s="33"/>
    </row>
    <row r="51" spans="1:20" ht="15.75" thickBot="1" x14ac:dyDescent="0.3">
      <c r="A51" s="27">
        <v>5</v>
      </c>
      <c r="B51" s="28" t="s">
        <v>8</v>
      </c>
      <c r="C51" s="143">
        <v>3286.9192450048172</v>
      </c>
      <c r="D51" s="144">
        <v>3321.5497774743794</v>
      </c>
      <c r="E51" s="144">
        <v>3384.2576902401993</v>
      </c>
      <c r="F51" s="144">
        <v>3423.7593770691701</v>
      </c>
      <c r="G51" s="144">
        <v>3472.3438419260083</v>
      </c>
      <c r="H51" s="144">
        <v>3572.450268544811</v>
      </c>
      <c r="I51" s="144">
        <v>3630.6659134168099</v>
      </c>
      <c r="J51" s="144">
        <v>3691.4322488385678</v>
      </c>
      <c r="K51" s="144">
        <v>3756.2710144507569</v>
      </c>
      <c r="L51" s="144">
        <v>3823.8105213297004</v>
      </c>
      <c r="M51" s="145">
        <v>3891.3500282086438</v>
      </c>
    </row>
    <row r="52" spans="1:20" ht="15.75" thickBot="1" x14ac:dyDescent="0.3">
      <c r="A52" s="267" t="s">
        <v>34</v>
      </c>
      <c r="B52" s="268"/>
      <c r="C52" s="146">
        <f t="shared" ref="C52:M52" si="23">SUM(C47:C51)</f>
        <v>18851.410214944422</v>
      </c>
      <c r="D52" s="147">
        <f t="shared" si="23"/>
        <v>19052.546011561022</v>
      </c>
      <c r="E52" s="147">
        <f t="shared" si="23"/>
        <v>19261.898122918636</v>
      </c>
      <c r="F52" s="147">
        <f t="shared" si="23"/>
        <v>19480.666556755878</v>
      </c>
      <c r="G52" s="147">
        <f t="shared" si="23"/>
        <v>19702.935169122582</v>
      </c>
      <c r="H52" s="147">
        <f t="shared" si="23"/>
        <v>19959.279727753434</v>
      </c>
      <c r="I52" s="147">
        <f t="shared" si="23"/>
        <v>20242.744078374348</v>
      </c>
      <c r="J52" s="147">
        <f t="shared" si="23"/>
        <v>20538.512421464242</v>
      </c>
      <c r="K52" s="147">
        <f t="shared" si="23"/>
        <v>20874.213010302912</v>
      </c>
      <c r="L52" s="147">
        <f t="shared" si="23"/>
        <v>21205.788861410467</v>
      </c>
      <c r="M52" s="148">
        <f t="shared" si="23"/>
        <v>21537.364712518018</v>
      </c>
    </row>
    <row r="53" spans="1:20" ht="15.75" thickBot="1" x14ac:dyDescent="0.3">
      <c r="A53" s="267" t="s">
        <v>35</v>
      </c>
      <c r="B53" s="268"/>
      <c r="C53" s="149">
        <f>C42-C52</f>
        <v>-79.11818134724308</v>
      </c>
      <c r="D53" s="150">
        <f t="shared" ref="D53:M53" si="24">D42-D52</f>
        <v>141.58521670885239</v>
      </c>
      <c r="E53" s="150">
        <f t="shared" si="24"/>
        <v>266.04883392708143</v>
      </c>
      <c r="F53" s="150">
        <f t="shared" si="24"/>
        <v>326.33605016450383</v>
      </c>
      <c r="G53" s="150">
        <f t="shared" si="24"/>
        <v>373.01232210171293</v>
      </c>
      <c r="H53" s="150">
        <f t="shared" si="24"/>
        <v>289.24164959253903</v>
      </c>
      <c r="I53" s="150">
        <f t="shared" si="24"/>
        <v>395.02411231523729</v>
      </c>
      <c r="J53" s="150">
        <f t="shared" si="24"/>
        <v>386.07248338754653</v>
      </c>
      <c r="K53" s="150">
        <f t="shared" si="24"/>
        <v>349.63015614699907</v>
      </c>
      <c r="L53" s="150">
        <f t="shared" si="24"/>
        <v>309.75070252438672</v>
      </c>
      <c r="M53" s="151">
        <f t="shared" si="24"/>
        <v>286.09681764329798</v>
      </c>
    </row>
    <row r="54" spans="1:20" ht="15.75" thickBot="1" x14ac:dyDescent="0.3"/>
    <row r="55" spans="1:20" ht="15.75" thickBot="1" x14ac:dyDescent="0.3">
      <c r="A55" s="262" t="s">
        <v>36</v>
      </c>
      <c r="B55" s="263"/>
      <c r="C55" s="263"/>
      <c r="D55" s="263"/>
      <c r="E55" s="263"/>
      <c r="F55" s="263"/>
      <c r="G55" s="263"/>
      <c r="H55" s="263"/>
      <c r="I55" s="263"/>
      <c r="J55" s="263"/>
      <c r="K55" s="263"/>
      <c r="L55" s="263"/>
      <c r="M55" s="264"/>
    </row>
    <row r="56" spans="1:20" ht="15.75" thickBot="1" x14ac:dyDescent="0.3">
      <c r="A56" s="265" t="s">
        <v>33</v>
      </c>
      <c r="B56" s="266"/>
      <c r="C56" s="6">
        <f>C46</f>
        <v>2021</v>
      </c>
      <c r="D56" s="7">
        <f>D46</f>
        <v>2022</v>
      </c>
      <c r="E56" s="7">
        <f t="shared" ref="E56:L56" si="25">E46</f>
        <v>2023</v>
      </c>
      <c r="F56" s="7">
        <f t="shared" si="25"/>
        <v>2024</v>
      </c>
      <c r="G56" s="7">
        <f t="shared" si="25"/>
        <v>2025</v>
      </c>
      <c r="H56" s="7">
        <f t="shared" si="25"/>
        <v>2026</v>
      </c>
      <c r="I56" s="7">
        <f t="shared" si="25"/>
        <v>2027</v>
      </c>
      <c r="J56" s="7">
        <f t="shared" si="25"/>
        <v>2028</v>
      </c>
      <c r="K56" s="7">
        <f t="shared" si="25"/>
        <v>2029</v>
      </c>
      <c r="L56" s="7">
        <f t="shared" si="25"/>
        <v>2030</v>
      </c>
      <c r="M56" s="8">
        <f>M46</f>
        <v>2031</v>
      </c>
    </row>
    <row r="57" spans="1:20" x14ac:dyDescent="0.25">
      <c r="A57" s="9">
        <v>1</v>
      </c>
      <c r="B57" s="152" t="s">
        <v>4</v>
      </c>
      <c r="C57" s="153">
        <f t="shared" ref="C57:M61" si="26">C37-C47</f>
        <v>-431.89969939861203</v>
      </c>
      <c r="D57" s="154">
        <f t="shared" si="26"/>
        <v>-414.714285862819</v>
      </c>
      <c r="E57" s="154">
        <f t="shared" si="26"/>
        <v>-394.32921780304468</v>
      </c>
      <c r="F57" s="154">
        <f t="shared" si="26"/>
        <v>-429.18319124353229</v>
      </c>
      <c r="G57" s="154">
        <f t="shared" si="26"/>
        <v>-425.55942699128127</v>
      </c>
      <c r="H57" s="154">
        <f t="shared" si="26"/>
        <v>-451.56554386125072</v>
      </c>
      <c r="I57" s="154">
        <f t="shared" si="26"/>
        <v>-400.48231262788613</v>
      </c>
      <c r="J57" s="154">
        <f t="shared" si="26"/>
        <v>-404.43856619804546</v>
      </c>
      <c r="K57" s="154">
        <f t="shared" si="26"/>
        <v>-426.00728293397469</v>
      </c>
      <c r="L57" s="154">
        <f t="shared" si="26"/>
        <v>-434.30980144179057</v>
      </c>
      <c r="M57" s="155">
        <f t="shared" si="26"/>
        <v>-443.35171717232151</v>
      </c>
    </row>
    <row r="58" spans="1:20" x14ac:dyDescent="0.25">
      <c r="A58" s="18">
        <v>2</v>
      </c>
      <c r="B58" s="19" t="s">
        <v>5</v>
      </c>
      <c r="C58" s="156">
        <f t="shared" si="26"/>
        <v>-243.10455192564632</v>
      </c>
      <c r="D58" s="157">
        <f t="shared" si="26"/>
        <v>-222.17506912974477</v>
      </c>
      <c r="E58" s="157">
        <f t="shared" si="26"/>
        <v>-201.24818203874747</v>
      </c>
      <c r="F58" s="157">
        <f t="shared" si="26"/>
        <v>-192.87413136254509</v>
      </c>
      <c r="G58" s="157">
        <f t="shared" si="26"/>
        <v>-188.80264094360155</v>
      </c>
      <c r="H58" s="157">
        <f t="shared" si="26"/>
        <v>-189.61359980415</v>
      </c>
      <c r="I58" s="157">
        <f t="shared" si="26"/>
        <v>-192.9541515197534</v>
      </c>
      <c r="J58" s="157">
        <f t="shared" si="26"/>
        <v>-196.87500551833318</v>
      </c>
      <c r="K58" s="157">
        <f t="shared" si="26"/>
        <v>-203.88952431212147</v>
      </c>
      <c r="L58" s="157">
        <f t="shared" si="26"/>
        <v>-210.72668361262231</v>
      </c>
      <c r="M58" s="158">
        <f t="shared" si="26"/>
        <v>-217.92959851275646</v>
      </c>
    </row>
    <row r="59" spans="1:20" x14ac:dyDescent="0.25">
      <c r="A59" s="18">
        <v>3</v>
      </c>
      <c r="B59" s="19" t="s">
        <v>6</v>
      </c>
      <c r="C59" s="156">
        <f t="shared" si="26"/>
        <v>330.56810935266003</v>
      </c>
      <c r="D59" s="157">
        <f t="shared" si="26"/>
        <v>371.17148670320785</v>
      </c>
      <c r="E59" s="157">
        <f t="shared" si="26"/>
        <v>398.80808727938529</v>
      </c>
      <c r="F59" s="157">
        <f t="shared" si="26"/>
        <v>425.89685426388769</v>
      </c>
      <c r="G59" s="157">
        <f t="shared" si="26"/>
        <v>435.29859429646513</v>
      </c>
      <c r="H59" s="157">
        <f t="shared" si="26"/>
        <v>437.95017585667756</v>
      </c>
      <c r="I59" s="157">
        <f t="shared" si="26"/>
        <v>429.96742065769286</v>
      </c>
      <c r="J59" s="157">
        <f t="shared" si="26"/>
        <v>425.37239000403224</v>
      </c>
      <c r="K59" s="157">
        <f t="shared" si="26"/>
        <v>420.45804011931159</v>
      </c>
      <c r="L59" s="157">
        <f t="shared" si="26"/>
        <v>404.41893003123096</v>
      </c>
      <c r="M59" s="158">
        <f t="shared" si="26"/>
        <v>401.1911913728718</v>
      </c>
    </row>
    <row r="60" spans="1:20" x14ac:dyDescent="0.25">
      <c r="A60" s="18">
        <v>4</v>
      </c>
      <c r="B60" s="19" t="s">
        <v>7</v>
      </c>
      <c r="C60" s="156">
        <f t="shared" si="26"/>
        <v>133.04837982611571</v>
      </c>
      <c r="D60" s="157">
        <f t="shared" si="26"/>
        <v>178.6418903835538</v>
      </c>
      <c r="E60" s="157">
        <f t="shared" si="26"/>
        <v>220.63145751578031</v>
      </c>
      <c r="F60" s="157">
        <f t="shared" si="26"/>
        <v>243.85490054012462</v>
      </c>
      <c r="G60" s="157">
        <f t="shared" si="26"/>
        <v>261.48552112434845</v>
      </c>
      <c r="H60" s="157">
        <f t="shared" si="26"/>
        <v>263.22062110324168</v>
      </c>
      <c r="I60" s="157">
        <f t="shared" si="26"/>
        <v>266.09043189700878</v>
      </c>
      <c r="J60" s="157">
        <f t="shared" si="26"/>
        <v>266.32402210661894</v>
      </c>
      <c r="K60" s="157">
        <f t="shared" si="26"/>
        <v>263.51797414622888</v>
      </c>
      <c r="L60" s="157">
        <f t="shared" si="26"/>
        <v>258.37868932368929</v>
      </c>
      <c r="M60" s="158">
        <f t="shared" si="26"/>
        <v>254.46343753319979</v>
      </c>
    </row>
    <row r="61" spans="1:20" ht="15.75" thickBot="1" x14ac:dyDescent="0.3">
      <c r="A61" s="27">
        <v>5</v>
      </c>
      <c r="B61" s="28" t="s">
        <v>8</v>
      </c>
      <c r="C61" s="159">
        <f t="shared" si="26"/>
        <v>132.26958079823498</v>
      </c>
      <c r="D61" s="160">
        <f t="shared" si="26"/>
        <v>228.66119461465405</v>
      </c>
      <c r="E61" s="160">
        <f t="shared" si="26"/>
        <v>242.1866889737089</v>
      </c>
      <c r="F61" s="160">
        <f t="shared" si="26"/>
        <v>278.64161796656936</v>
      </c>
      <c r="G61" s="160">
        <f t="shared" si="26"/>
        <v>290.59027461578262</v>
      </c>
      <c r="H61" s="160">
        <f t="shared" si="26"/>
        <v>229.24999629801914</v>
      </c>
      <c r="I61" s="160">
        <f t="shared" si="26"/>
        <v>292.40272390817699</v>
      </c>
      <c r="J61" s="160">
        <f t="shared" si="26"/>
        <v>295.68964299327263</v>
      </c>
      <c r="K61" s="160">
        <f t="shared" si="26"/>
        <v>295.55094912755385</v>
      </c>
      <c r="L61" s="160">
        <f t="shared" si="26"/>
        <v>291.98956822387754</v>
      </c>
      <c r="M61" s="161">
        <f t="shared" si="26"/>
        <v>291.72350442230209</v>
      </c>
    </row>
    <row r="62" spans="1:20" ht="15.75" thickBot="1" x14ac:dyDescent="0.3">
      <c r="A62" s="267" t="s">
        <v>37</v>
      </c>
      <c r="B62" s="268"/>
      <c r="C62" s="37">
        <f t="shared" ref="C62:M62" si="27">SUM(C57:C61)</f>
        <v>-79.118181347247628</v>
      </c>
      <c r="D62" s="38">
        <f t="shared" si="27"/>
        <v>141.58521670885193</v>
      </c>
      <c r="E62" s="38">
        <f t="shared" si="27"/>
        <v>266.04883392708234</v>
      </c>
      <c r="F62" s="38">
        <f t="shared" si="27"/>
        <v>326.33605016450429</v>
      </c>
      <c r="G62" s="38">
        <f t="shared" si="27"/>
        <v>373.01232210171338</v>
      </c>
      <c r="H62" s="38">
        <f t="shared" si="27"/>
        <v>289.24164959253767</v>
      </c>
      <c r="I62" s="38">
        <f t="shared" si="27"/>
        <v>395.02411231523911</v>
      </c>
      <c r="J62" s="38">
        <f t="shared" si="27"/>
        <v>386.07248338754516</v>
      </c>
      <c r="K62" s="38">
        <f t="shared" si="27"/>
        <v>349.63015614699816</v>
      </c>
      <c r="L62" s="38">
        <f t="shared" si="27"/>
        <v>309.75070252438491</v>
      </c>
      <c r="M62" s="162">
        <f t="shared" si="27"/>
        <v>286.09681764329571</v>
      </c>
    </row>
    <row r="64" spans="1:20" x14ac:dyDescent="0.25">
      <c r="A64" s="269" t="s">
        <v>38</v>
      </c>
      <c r="B64" s="269"/>
      <c r="C64" s="157" t="str">
        <f t="shared" ref="C64:M64" si="28">IF(INT(C42-C52)=INT(C62),"Ok","Check")</f>
        <v>Ok</v>
      </c>
      <c r="D64" s="157" t="str">
        <f t="shared" si="28"/>
        <v>Ok</v>
      </c>
      <c r="E64" s="157" t="str">
        <f t="shared" si="28"/>
        <v>Ok</v>
      </c>
      <c r="F64" s="157" t="str">
        <f t="shared" si="28"/>
        <v>Ok</v>
      </c>
      <c r="G64" s="157" t="str">
        <f t="shared" si="28"/>
        <v>Ok</v>
      </c>
      <c r="H64" s="157" t="str">
        <f t="shared" si="28"/>
        <v>Ok</v>
      </c>
      <c r="I64" s="157" t="str">
        <f t="shared" si="28"/>
        <v>Ok</v>
      </c>
      <c r="J64" s="157" t="str">
        <f t="shared" si="28"/>
        <v>Ok</v>
      </c>
      <c r="K64" s="157" t="str">
        <f t="shared" si="28"/>
        <v>Ok</v>
      </c>
      <c r="L64" s="157" t="str">
        <f t="shared" si="28"/>
        <v>Ok</v>
      </c>
      <c r="M64" s="157" t="str">
        <f t="shared" si="28"/>
        <v>Ok</v>
      </c>
    </row>
    <row r="69" spans="3:12" x14ac:dyDescent="0.25">
      <c r="C69" s="33"/>
      <c r="D69" s="33"/>
      <c r="E69" s="33"/>
      <c r="F69" s="33"/>
      <c r="G69" s="33"/>
      <c r="H69" s="33"/>
      <c r="I69" s="33"/>
      <c r="J69" s="33"/>
      <c r="K69" s="33"/>
      <c r="L69" s="33"/>
    </row>
    <row r="70" spans="3:12" x14ac:dyDescent="0.25">
      <c r="C70" s="33"/>
      <c r="D70" s="33"/>
      <c r="E70" s="33"/>
      <c r="F70" s="33"/>
      <c r="G70" s="33"/>
      <c r="H70" s="33"/>
      <c r="I70" s="33"/>
      <c r="J70" s="33"/>
      <c r="K70" s="33"/>
      <c r="L70" s="33"/>
    </row>
    <row r="71" spans="3:12" x14ac:dyDescent="0.25">
      <c r="C71" s="33"/>
      <c r="D71" s="33"/>
      <c r="E71" s="33"/>
      <c r="F71" s="33"/>
      <c r="G71" s="33"/>
      <c r="H71" s="33"/>
      <c r="I71" s="33"/>
      <c r="J71" s="33"/>
      <c r="K71" s="33"/>
      <c r="L71" s="33"/>
    </row>
    <row r="72" spans="3:12" x14ac:dyDescent="0.25">
      <c r="C72" s="33"/>
      <c r="D72" s="33"/>
      <c r="E72" s="33"/>
      <c r="F72" s="33"/>
      <c r="G72" s="33"/>
      <c r="H72" s="33"/>
      <c r="I72" s="33"/>
      <c r="J72" s="33"/>
      <c r="K72" s="33"/>
      <c r="L72" s="33"/>
    </row>
    <row r="73" spans="3:12" x14ac:dyDescent="0.25">
      <c r="C73" s="33"/>
      <c r="D73" s="33"/>
      <c r="E73" s="33"/>
      <c r="F73" s="33"/>
      <c r="G73" s="33"/>
      <c r="H73" s="33"/>
      <c r="I73" s="33"/>
      <c r="J73" s="33"/>
      <c r="K73" s="33"/>
      <c r="L73" s="33"/>
    </row>
  </sheetData>
  <mergeCells count="29">
    <mergeCell ref="A3:M3"/>
    <mergeCell ref="R3:AB3"/>
    <mergeCell ref="A10:B10"/>
    <mergeCell ref="A11:M11"/>
    <mergeCell ref="A12:B12"/>
    <mergeCell ref="Q12:AH12"/>
    <mergeCell ref="A42:B42"/>
    <mergeCell ref="Q13:AH13"/>
    <mergeCell ref="Q14:S14"/>
    <mergeCell ref="T14:V14"/>
    <mergeCell ref="W14:Y14"/>
    <mergeCell ref="Z14:AB14"/>
    <mergeCell ref="AC14:AE14"/>
    <mergeCell ref="AF14:AH14"/>
    <mergeCell ref="A18:M18"/>
    <mergeCell ref="A29:M29"/>
    <mergeCell ref="A30:B30"/>
    <mergeCell ref="A36:F36"/>
    <mergeCell ref="G36:M36"/>
    <mergeCell ref="A55:M55"/>
    <mergeCell ref="A56:B56"/>
    <mergeCell ref="A62:B62"/>
    <mergeCell ref="A64:B64"/>
    <mergeCell ref="A43:B43"/>
    <mergeCell ref="A45:F45"/>
    <mergeCell ref="G45:M45"/>
    <mergeCell ref="A46:B46"/>
    <mergeCell ref="A52:B52"/>
    <mergeCell ref="A53:B53"/>
  </mergeCells>
  <phoneticPr fontId="2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CB40-B140-40FC-AF35-166DBDE44897}">
  <dimension ref="A1:Y34"/>
  <sheetViews>
    <sheetView topLeftCell="A22" workbookViewId="0">
      <selection sqref="A1:A2"/>
    </sheetView>
  </sheetViews>
  <sheetFormatPr defaultColWidth="38.85546875" defaultRowHeight="15" x14ac:dyDescent="0.25"/>
  <cols>
    <col min="1" max="1" width="5.7109375" style="163" customWidth="1"/>
    <col min="2" max="2" width="7.85546875" style="163" customWidth="1"/>
    <col min="3" max="3" width="9.140625" style="163" bestFit="1" customWidth="1"/>
    <col min="4" max="4" width="10.7109375" style="163" bestFit="1" customWidth="1"/>
    <col min="5" max="5" width="9.140625" style="163" bestFit="1" customWidth="1"/>
    <col min="6" max="6" width="12.7109375" style="163" bestFit="1" customWidth="1"/>
    <col min="7" max="7" width="16" style="163" bestFit="1" customWidth="1"/>
    <col min="8" max="8" width="13" style="163" bestFit="1" customWidth="1"/>
    <col min="9" max="9" width="14.140625" style="163" bestFit="1" customWidth="1"/>
    <col min="10" max="10" width="13" style="163" bestFit="1" customWidth="1"/>
    <col min="11" max="11" width="9.140625" style="163" bestFit="1" customWidth="1"/>
    <col min="12" max="13" width="5.7109375" style="163" customWidth="1"/>
    <col min="14" max="15" width="5.5703125" style="163" bestFit="1" customWidth="1"/>
    <col min="16" max="25" width="6.5703125" style="163" bestFit="1" customWidth="1"/>
    <col min="26" max="16384" width="38.85546875" style="163"/>
  </cols>
  <sheetData>
    <row r="1" spans="1:25" x14ac:dyDescent="0.25">
      <c r="A1" s="261" t="s">
        <v>124</v>
      </c>
    </row>
    <row r="2" spans="1:25" ht="15.75" thickBot="1" x14ac:dyDescent="0.3">
      <c r="A2" s="261" t="s">
        <v>122</v>
      </c>
    </row>
    <row r="3" spans="1:25" ht="16.5" customHeight="1" thickBot="1" x14ac:dyDescent="0.3">
      <c r="B3" s="304" t="s">
        <v>39</v>
      </c>
      <c r="C3" s="305"/>
      <c r="D3" s="305"/>
      <c r="E3" s="305"/>
      <c r="F3" s="305"/>
      <c r="G3" s="305"/>
      <c r="H3" s="305"/>
      <c r="I3" s="305"/>
      <c r="J3" s="305"/>
      <c r="K3" s="306"/>
      <c r="N3" s="307" t="s">
        <v>40</v>
      </c>
      <c r="O3" s="308"/>
      <c r="P3" s="308"/>
      <c r="Q3" s="308"/>
      <c r="R3" s="308"/>
      <c r="S3" s="308"/>
      <c r="T3" s="308"/>
      <c r="U3" s="308"/>
      <c r="V3" s="308"/>
      <c r="W3" s="308"/>
      <c r="X3" s="308"/>
      <c r="Y3" s="309"/>
    </row>
    <row r="4" spans="1:25" ht="30.75" thickBot="1" x14ac:dyDescent="0.3">
      <c r="B4" s="164" t="s">
        <v>41</v>
      </c>
      <c r="C4" s="165" t="s">
        <v>9</v>
      </c>
      <c r="D4" s="165" t="s">
        <v>42</v>
      </c>
      <c r="E4" s="165" t="s">
        <v>43</v>
      </c>
      <c r="F4" s="165" t="s">
        <v>44</v>
      </c>
      <c r="G4" s="165" t="s">
        <v>45</v>
      </c>
      <c r="H4" s="165" t="s">
        <v>46</v>
      </c>
      <c r="I4" s="165" t="s">
        <v>47</v>
      </c>
      <c r="J4" s="165" t="s">
        <v>48</v>
      </c>
      <c r="K4" s="166" t="s">
        <v>49</v>
      </c>
      <c r="N4" s="167">
        <f>B5</f>
        <v>2021</v>
      </c>
      <c r="O4" s="168">
        <f>B6</f>
        <v>2022</v>
      </c>
      <c r="P4" s="168">
        <f>B7</f>
        <v>2023</v>
      </c>
      <c r="Q4" s="168">
        <f>B8</f>
        <v>2024</v>
      </c>
      <c r="R4" s="168">
        <f>B9</f>
        <v>2025</v>
      </c>
      <c r="S4" s="168">
        <f>B10</f>
        <v>2026</v>
      </c>
      <c r="T4" s="168">
        <f>B11</f>
        <v>2027</v>
      </c>
      <c r="U4" s="168">
        <f>B12</f>
        <v>2028</v>
      </c>
      <c r="V4" s="169">
        <f>B13</f>
        <v>2029</v>
      </c>
      <c r="W4" s="170">
        <f>B14</f>
        <v>2030</v>
      </c>
      <c r="X4" s="170">
        <f>B15</f>
        <v>2031</v>
      </c>
      <c r="Y4" s="171">
        <f>B16</f>
        <v>2032</v>
      </c>
    </row>
    <row r="5" spans="1:25" ht="15.75" thickBot="1" x14ac:dyDescent="0.3">
      <c r="B5" s="167">
        <v>2021</v>
      </c>
      <c r="C5" s="172">
        <v>24719.722254290846</v>
      </c>
      <c r="D5" s="172">
        <v>1366.8792262527836</v>
      </c>
      <c r="E5" s="172">
        <v>23352.843028038063</v>
      </c>
      <c r="F5" s="172">
        <v>0</v>
      </c>
      <c r="G5" s="172">
        <v>865.16725058433315</v>
      </c>
      <c r="H5" s="172">
        <v>22.990330084300481</v>
      </c>
      <c r="I5" s="172">
        <v>917.59884708103982</v>
      </c>
      <c r="J5" s="172">
        <v>26.859127322815951</v>
      </c>
      <c r="K5" s="173">
        <v>22887.106699218355</v>
      </c>
      <c r="N5" s="174">
        <f>H5+J5</f>
        <v>49.849457407116432</v>
      </c>
      <c r="O5" s="175">
        <f>H6+J6</f>
        <v>77.98249462451588</v>
      </c>
      <c r="P5" s="175">
        <f>H7+J7</f>
        <v>107.24325614851472</v>
      </c>
      <c r="Q5" s="175">
        <f>H8+J8</f>
        <v>137.6140470127406</v>
      </c>
      <c r="R5" s="175">
        <f>H9+J9</f>
        <v>147.7632102212138</v>
      </c>
      <c r="S5" s="175">
        <f>H10+J10</f>
        <v>147.7632102212138</v>
      </c>
      <c r="T5" s="175">
        <f>H11+J11</f>
        <v>147.7632102212138</v>
      </c>
      <c r="U5" s="175">
        <f>H12+J12</f>
        <v>147.7632102212138</v>
      </c>
      <c r="V5" s="176">
        <f>H13+J13</f>
        <v>147.7632102212138</v>
      </c>
      <c r="W5" s="177">
        <f>H14+J14</f>
        <v>147.7632102212138</v>
      </c>
      <c r="X5" s="177">
        <f>H15+J15</f>
        <v>147.7632102212138</v>
      </c>
      <c r="Y5" s="178">
        <f>H16+J16</f>
        <v>147.7632102212138</v>
      </c>
    </row>
    <row r="6" spans="1:25" x14ac:dyDescent="0.25">
      <c r="B6" s="179">
        <v>2022</v>
      </c>
      <c r="C6" s="180">
        <v>24857.559855309395</v>
      </c>
      <c r="D6" s="180">
        <v>1320.5457277296402</v>
      </c>
      <c r="E6" s="180">
        <v>23537.014127579754</v>
      </c>
      <c r="F6" s="180">
        <v>0</v>
      </c>
      <c r="G6" s="180">
        <v>873.2475412572503</v>
      </c>
      <c r="H6" s="180">
        <v>35.093684118630101</v>
      </c>
      <c r="I6" s="180">
        <v>928.38294292232922</v>
      </c>
      <c r="J6" s="180">
        <v>42.888810505885786</v>
      </c>
      <c r="K6" s="181">
        <v>22977.946876505299</v>
      </c>
      <c r="N6" s="182"/>
      <c r="O6" s="182"/>
      <c r="P6" s="182"/>
      <c r="Q6" s="182"/>
      <c r="R6" s="182"/>
      <c r="S6" s="182"/>
      <c r="T6" s="182"/>
      <c r="U6" s="182"/>
      <c r="V6" s="182"/>
      <c r="W6" s="182"/>
    </row>
    <row r="7" spans="1:25" x14ac:dyDescent="0.25">
      <c r="B7" s="179">
        <v>2023</v>
      </c>
      <c r="C7" s="180">
        <v>25180.966944632877</v>
      </c>
      <c r="D7" s="180">
        <v>1343.8391316447328</v>
      </c>
      <c r="E7" s="180">
        <v>23837.127812988143</v>
      </c>
      <c r="F7" s="180">
        <v>0</v>
      </c>
      <c r="G7" s="180">
        <v>881.55266738146122</v>
      </c>
      <c r="H7" s="180">
        <v>47.633414641288915</v>
      </c>
      <c r="I7" s="180">
        <v>938.90970751239911</v>
      </c>
      <c r="J7" s="180">
        <v>59.609841507225795</v>
      </c>
      <c r="K7" s="181">
        <v>23253.261313590505</v>
      </c>
      <c r="N7" s="182"/>
      <c r="O7" s="182"/>
      <c r="P7" s="182"/>
      <c r="Q7" s="182"/>
      <c r="R7" s="182"/>
      <c r="S7" s="182"/>
      <c r="T7" s="182"/>
      <c r="U7" s="182"/>
      <c r="V7" s="182"/>
      <c r="W7" s="182"/>
    </row>
    <row r="8" spans="1:25" x14ac:dyDescent="0.25">
      <c r="B8" s="179">
        <v>2024</v>
      </c>
      <c r="C8" s="180">
        <v>25549.847644028268</v>
      </c>
      <c r="D8" s="180">
        <v>1336.7184396473988</v>
      </c>
      <c r="E8" s="180">
        <v>24213.129204380868</v>
      </c>
      <c r="F8" s="180">
        <v>0</v>
      </c>
      <c r="G8" s="180">
        <v>894.23335962038766</v>
      </c>
      <c r="H8" s="180">
        <v>60.616775313592683</v>
      </c>
      <c r="I8" s="180">
        <v>949.2676550455302</v>
      </c>
      <c r="J8" s="180">
        <v>76.997271699147916</v>
      </c>
      <c r="K8" s="181">
        <v>23568.732582349614</v>
      </c>
      <c r="N8" s="182"/>
      <c r="O8" s="182"/>
      <c r="P8" s="182"/>
      <c r="Q8" s="182"/>
      <c r="R8" s="182"/>
      <c r="S8" s="182"/>
      <c r="T8" s="182"/>
      <c r="U8" s="182"/>
      <c r="V8" s="182"/>
      <c r="W8" s="182"/>
    </row>
    <row r="9" spans="1:25" x14ac:dyDescent="0.25">
      <c r="B9" s="179">
        <v>2025</v>
      </c>
      <c r="C9" s="180">
        <v>25938.368071937846</v>
      </c>
      <c r="D9" s="180">
        <v>1343.039390414634</v>
      </c>
      <c r="E9" s="180">
        <v>24595.328681523213</v>
      </c>
      <c r="F9" s="180">
        <v>0</v>
      </c>
      <c r="G9" s="180">
        <v>914.94629909700427</v>
      </c>
      <c r="H9" s="180">
        <v>64.326170543200021</v>
      </c>
      <c r="I9" s="180">
        <v>960.07267674811123</v>
      </c>
      <c r="J9" s="180">
        <v>83.437039678013761</v>
      </c>
      <c r="K9" s="181">
        <v>23915.585885871515</v>
      </c>
      <c r="N9" s="182"/>
      <c r="O9" s="182"/>
      <c r="P9" s="182"/>
      <c r="Q9" s="182"/>
      <c r="R9" s="182"/>
      <c r="S9" s="182"/>
      <c r="T9" s="182"/>
      <c r="U9" s="182"/>
      <c r="V9" s="182"/>
      <c r="W9" s="182"/>
    </row>
    <row r="10" spans="1:25" x14ac:dyDescent="0.25">
      <c r="B10" s="179">
        <v>2026</v>
      </c>
      <c r="C10" s="180">
        <v>26356.818068077224</v>
      </c>
      <c r="D10" s="180">
        <v>1363.3502308123259</v>
      </c>
      <c r="E10" s="180">
        <v>24993.4678372649</v>
      </c>
      <c r="F10" s="180">
        <v>0</v>
      </c>
      <c r="G10" s="180">
        <v>939.19468452384501</v>
      </c>
      <c r="H10" s="180">
        <v>64.326170543200021</v>
      </c>
      <c r="I10" s="180">
        <v>971.11836838099498</v>
      </c>
      <c r="J10" s="180">
        <v>83.437039678013761</v>
      </c>
      <c r="K10" s="181">
        <v>24298.741804951169</v>
      </c>
      <c r="N10" s="182"/>
      <c r="O10" s="182"/>
      <c r="P10" s="182"/>
      <c r="Q10" s="182"/>
      <c r="R10" s="182"/>
      <c r="S10" s="182"/>
      <c r="T10" s="182"/>
      <c r="U10" s="182"/>
      <c r="V10" s="182"/>
      <c r="W10" s="182"/>
    </row>
    <row r="11" spans="1:25" x14ac:dyDescent="0.25">
      <c r="B11" s="179">
        <v>2027</v>
      </c>
      <c r="C11" s="180">
        <v>26716.878504310156</v>
      </c>
      <c r="D11" s="180">
        <v>1295.7623247773813</v>
      </c>
      <c r="E11" s="180">
        <v>25421.116179532775</v>
      </c>
      <c r="F11" s="180">
        <v>0</v>
      </c>
      <c r="G11" s="180">
        <v>963.34618748550565</v>
      </c>
      <c r="H11" s="180">
        <v>64.326170543200021</v>
      </c>
      <c r="I11" s="180">
        <v>982.16406001387895</v>
      </c>
      <c r="J11" s="180">
        <v>83.437039678013761</v>
      </c>
      <c r="K11" s="181">
        <v>24623.605046589557</v>
      </c>
      <c r="N11" s="182"/>
      <c r="O11" s="182"/>
      <c r="P11" s="182"/>
      <c r="Q11" s="182"/>
      <c r="R11" s="182"/>
      <c r="S11" s="182"/>
      <c r="T11" s="182"/>
      <c r="U11" s="182"/>
      <c r="V11" s="182"/>
      <c r="W11" s="182"/>
    </row>
    <row r="12" spans="1:25" x14ac:dyDescent="0.25">
      <c r="B12" s="179">
        <v>2028</v>
      </c>
      <c r="C12" s="180">
        <v>27156.99611033938</v>
      </c>
      <c r="D12" s="180">
        <v>1315.4505261079539</v>
      </c>
      <c r="E12" s="180">
        <v>25841.545584231426</v>
      </c>
      <c r="F12" s="180">
        <v>0</v>
      </c>
      <c r="G12" s="180">
        <v>987.40119506835401</v>
      </c>
      <c r="H12" s="180">
        <v>64.326170543200021</v>
      </c>
      <c r="I12" s="180">
        <v>993.20975164676281</v>
      </c>
      <c r="J12" s="180">
        <v>83.437039678013761</v>
      </c>
      <c r="K12" s="181">
        <v>25028.62195340305</v>
      </c>
      <c r="N12" s="182"/>
      <c r="O12" s="182"/>
      <c r="P12" s="182"/>
      <c r="Q12" s="182"/>
      <c r="R12" s="182"/>
      <c r="S12" s="182"/>
      <c r="T12" s="182"/>
      <c r="U12" s="182"/>
      <c r="V12" s="182"/>
      <c r="W12" s="182"/>
    </row>
    <row r="13" spans="1:25" x14ac:dyDescent="0.25">
      <c r="B13" s="183">
        <v>2029</v>
      </c>
      <c r="C13" s="184">
        <v>27742.785396745945</v>
      </c>
      <c r="D13" s="184">
        <v>1335.4382320776115</v>
      </c>
      <c r="E13" s="184">
        <v>26407.347164668332</v>
      </c>
      <c r="F13" s="184">
        <v>0</v>
      </c>
      <c r="G13" s="184">
        <v>1011.5431289324894</v>
      </c>
      <c r="H13" s="184">
        <v>64.326170543200021</v>
      </c>
      <c r="I13" s="184">
        <v>1004.2554432796467</v>
      </c>
      <c r="J13" s="184">
        <v>83.437039678013761</v>
      </c>
      <c r="K13" s="185">
        <v>25579.223614312596</v>
      </c>
      <c r="N13" s="182"/>
      <c r="O13" s="182"/>
      <c r="P13" s="182"/>
      <c r="Q13" s="182"/>
      <c r="R13" s="182"/>
      <c r="S13" s="182"/>
      <c r="T13" s="182"/>
      <c r="U13" s="182"/>
      <c r="V13" s="182"/>
      <c r="W13" s="182"/>
    </row>
    <row r="14" spans="1:25" x14ac:dyDescent="0.25">
      <c r="B14" s="186">
        <f>B13+1</f>
        <v>2030</v>
      </c>
      <c r="C14" s="187">
        <f>C13+(C13-C12)</f>
        <v>28328.57468315251</v>
      </c>
      <c r="D14" s="187">
        <f t="shared" ref="D14:K16" si="0">D13+(D13-D12)</f>
        <v>1355.425938047269</v>
      </c>
      <c r="E14" s="187">
        <f t="shared" si="0"/>
        <v>26973.148745105238</v>
      </c>
      <c r="F14" s="187">
        <f t="shared" si="0"/>
        <v>0</v>
      </c>
      <c r="G14" s="187">
        <f t="shared" si="0"/>
        <v>1035.6850627966246</v>
      </c>
      <c r="H14" s="187">
        <f t="shared" si="0"/>
        <v>64.326170543200021</v>
      </c>
      <c r="I14" s="187">
        <f t="shared" si="0"/>
        <v>1015.3011349125305</v>
      </c>
      <c r="J14" s="187">
        <f t="shared" si="0"/>
        <v>83.437039678013761</v>
      </c>
      <c r="K14" s="188">
        <f t="shared" si="0"/>
        <v>26129.825275222141</v>
      </c>
      <c r="N14" s="182"/>
      <c r="O14" s="182"/>
      <c r="P14" s="182"/>
      <c r="Q14" s="182"/>
      <c r="R14" s="182"/>
      <c r="S14" s="182"/>
      <c r="T14" s="182"/>
      <c r="U14" s="182"/>
      <c r="V14" s="182"/>
      <c r="W14" s="182"/>
    </row>
    <row r="15" spans="1:25" x14ac:dyDescent="0.25">
      <c r="B15" s="186">
        <f>B14+1</f>
        <v>2031</v>
      </c>
      <c r="C15" s="187">
        <f t="shared" ref="C15:C16" si="1">C14+(C14-C13)</f>
        <v>28914.363969559075</v>
      </c>
      <c r="D15" s="187">
        <f t="shared" si="0"/>
        <v>1375.4136440169266</v>
      </c>
      <c r="E15" s="187">
        <f t="shared" si="0"/>
        <v>27538.950325542144</v>
      </c>
      <c r="F15" s="187">
        <f t="shared" si="0"/>
        <v>0</v>
      </c>
      <c r="G15" s="187">
        <f t="shared" si="0"/>
        <v>1059.82699666076</v>
      </c>
      <c r="H15" s="187">
        <f t="shared" si="0"/>
        <v>64.326170543200021</v>
      </c>
      <c r="I15" s="187">
        <f t="shared" si="0"/>
        <v>1026.3468265454144</v>
      </c>
      <c r="J15" s="187">
        <f t="shared" si="0"/>
        <v>83.437039678013761</v>
      </c>
      <c r="K15" s="188">
        <f t="shared" si="0"/>
        <v>26680.426936131687</v>
      </c>
      <c r="N15" s="182"/>
      <c r="O15" s="182"/>
      <c r="P15" s="182"/>
      <c r="Q15" s="182"/>
      <c r="R15" s="182"/>
      <c r="S15" s="182"/>
      <c r="T15" s="182"/>
      <c r="U15" s="182"/>
      <c r="V15" s="182"/>
      <c r="W15" s="182"/>
    </row>
    <row r="16" spans="1:25" ht="15.75" thickBot="1" x14ac:dyDescent="0.3">
      <c r="B16" s="189">
        <f>B15+1</f>
        <v>2032</v>
      </c>
      <c r="C16" s="190">
        <f t="shared" si="1"/>
        <v>29500.153255965641</v>
      </c>
      <c r="D16" s="190">
        <f t="shared" si="0"/>
        <v>1395.4013499865841</v>
      </c>
      <c r="E16" s="190">
        <f t="shared" si="0"/>
        <v>28104.75190597905</v>
      </c>
      <c r="F16" s="190">
        <f t="shared" si="0"/>
        <v>0</v>
      </c>
      <c r="G16" s="190">
        <f t="shared" si="0"/>
        <v>1083.9689305248953</v>
      </c>
      <c r="H16" s="190">
        <f t="shared" si="0"/>
        <v>64.326170543200021</v>
      </c>
      <c r="I16" s="190">
        <f t="shared" si="0"/>
        <v>1037.3925181782984</v>
      </c>
      <c r="J16" s="190">
        <f t="shared" si="0"/>
        <v>83.437039678013761</v>
      </c>
      <c r="K16" s="191">
        <f t="shared" si="0"/>
        <v>27231.028597041233</v>
      </c>
      <c r="N16" s="182"/>
      <c r="O16" s="182"/>
      <c r="P16" s="182"/>
      <c r="Q16" s="182"/>
      <c r="R16" s="182"/>
      <c r="S16" s="182"/>
      <c r="T16" s="182"/>
      <c r="U16" s="182"/>
      <c r="V16" s="182"/>
      <c r="W16" s="182"/>
    </row>
    <row r="17" spans="2:24" x14ac:dyDescent="0.25">
      <c r="N17" s="182"/>
      <c r="O17" s="182"/>
      <c r="P17" s="182"/>
      <c r="Q17" s="182"/>
      <c r="R17" s="182"/>
      <c r="S17" s="182"/>
      <c r="T17" s="182"/>
      <c r="U17" s="182"/>
      <c r="V17" s="182"/>
      <c r="W17" s="182"/>
    </row>
    <row r="18" spans="2:24" ht="15.75" thickBot="1" x14ac:dyDescent="0.3">
      <c r="N18" s="182"/>
      <c r="O18" s="182"/>
      <c r="P18" s="182"/>
      <c r="Q18" s="182"/>
      <c r="R18" s="182"/>
      <c r="S18" s="182"/>
      <c r="T18" s="182"/>
      <c r="U18" s="182"/>
      <c r="V18" s="182"/>
      <c r="W18" s="182"/>
    </row>
    <row r="19" spans="2:24" ht="16.5" customHeight="1" thickBot="1" x14ac:dyDescent="0.3">
      <c r="B19" s="310" t="s">
        <v>50</v>
      </c>
      <c r="C19" s="311"/>
      <c r="D19" s="311"/>
      <c r="E19" s="311"/>
      <c r="F19" s="311"/>
      <c r="G19" s="311"/>
      <c r="H19" s="311"/>
      <c r="I19" s="311"/>
      <c r="J19" s="311"/>
      <c r="K19" s="312"/>
      <c r="N19" s="313" t="s">
        <v>51</v>
      </c>
      <c r="O19" s="314"/>
      <c r="P19" s="314"/>
      <c r="Q19" s="314"/>
      <c r="R19" s="314"/>
      <c r="S19" s="314"/>
      <c r="T19" s="314"/>
      <c r="U19" s="314"/>
      <c r="V19" s="314"/>
      <c r="W19" s="314"/>
      <c r="X19" s="315"/>
    </row>
    <row r="20" spans="2:24" ht="30.75" thickBot="1" x14ac:dyDescent="0.3">
      <c r="B20" s="192" t="s">
        <v>52</v>
      </c>
      <c r="C20" s="193" t="s">
        <v>9</v>
      </c>
      <c r="D20" s="193" t="s">
        <v>53</v>
      </c>
      <c r="E20" s="193" t="s">
        <v>43</v>
      </c>
      <c r="F20" s="193" t="s">
        <v>44</v>
      </c>
      <c r="G20" s="193" t="s">
        <v>45</v>
      </c>
      <c r="H20" s="193" t="s">
        <v>46</v>
      </c>
      <c r="I20" s="193" t="s">
        <v>47</v>
      </c>
      <c r="J20" s="193" t="s">
        <v>48</v>
      </c>
      <c r="K20" s="194" t="s">
        <v>49</v>
      </c>
      <c r="N20" s="167">
        <f>B21</f>
        <v>2021</v>
      </c>
      <c r="O20" s="168">
        <f>B22</f>
        <v>2022</v>
      </c>
      <c r="P20" s="168">
        <f>B23</f>
        <v>2023</v>
      </c>
      <c r="Q20" s="168">
        <f>B24</f>
        <v>2024</v>
      </c>
      <c r="R20" s="168">
        <f>B25</f>
        <v>2025</v>
      </c>
      <c r="S20" s="168">
        <f>B26</f>
        <v>2026</v>
      </c>
      <c r="T20" s="168">
        <f>B27</f>
        <v>2027</v>
      </c>
      <c r="U20" s="168">
        <f>B28</f>
        <v>2028</v>
      </c>
      <c r="V20" s="195">
        <f>B29</f>
        <v>2029</v>
      </c>
      <c r="W20" s="195">
        <f>B30</f>
        <v>2030</v>
      </c>
      <c r="X20" s="196">
        <f>B31</f>
        <v>2031</v>
      </c>
    </row>
    <row r="21" spans="2:24" ht="15.75" thickBot="1" x14ac:dyDescent="0.3">
      <c r="B21" s="197">
        <v>2021</v>
      </c>
      <c r="C21" s="198">
        <v>20250.13325548112</v>
      </c>
      <c r="D21" s="198">
        <v>1247.8127913440233</v>
      </c>
      <c r="E21" s="198">
        <v>19002.320464137098</v>
      </c>
      <c r="F21" s="198">
        <v>0</v>
      </c>
      <c r="G21" s="198">
        <v>721.20372358152008</v>
      </c>
      <c r="H21" s="198">
        <v>5.2307858487641203</v>
      </c>
      <c r="I21" s="198">
        <v>640.23386676455232</v>
      </c>
      <c r="J21" s="198">
        <v>20.288595152183074</v>
      </c>
      <c r="K21" s="199">
        <v>18863.176284134101</v>
      </c>
      <c r="N21" s="174">
        <f>H22+J22</f>
        <v>38.019538470949968</v>
      </c>
      <c r="O21" s="175">
        <f>H23+J23</f>
        <v>51.225272844001687</v>
      </c>
      <c r="P21" s="175">
        <f>H24+J24</f>
        <v>65.246985042611783</v>
      </c>
      <c r="Q21" s="175">
        <f>H25+J25</f>
        <v>78.639448042754111</v>
      </c>
      <c r="R21" s="175">
        <f>H26+J26</f>
        <v>78.639448042754111</v>
      </c>
      <c r="S21" s="175">
        <f>H27+J27</f>
        <v>78.639448042754111</v>
      </c>
      <c r="T21" s="175">
        <f>H28+J28</f>
        <v>78.639448042754111</v>
      </c>
      <c r="U21" s="175">
        <f>H29+J29</f>
        <v>78.639448042754111</v>
      </c>
      <c r="V21" s="200">
        <f>H30+J30</f>
        <v>78.639448042754111</v>
      </c>
      <c r="W21" s="200">
        <f>H31+J31</f>
        <v>78.639448042754111</v>
      </c>
      <c r="X21" s="201">
        <f>H32+J32</f>
        <v>78.639448042754111</v>
      </c>
    </row>
    <row r="22" spans="2:24" x14ac:dyDescent="0.25">
      <c r="B22" s="183">
        <v>2022</v>
      </c>
      <c r="C22" s="184">
        <v>20232.409879789677</v>
      </c>
      <c r="D22" s="184">
        <v>999.9065969306381</v>
      </c>
      <c r="E22" s="184">
        <v>19232.503282859037</v>
      </c>
      <c r="F22" s="184">
        <v>0</v>
      </c>
      <c r="G22" s="184">
        <v>733.43507400124702</v>
      </c>
      <c r="H22" s="184">
        <v>7.5791933556488633</v>
      </c>
      <c r="I22" s="184">
        <v>646.59274553949979</v>
      </c>
      <c r="J22" s="184">
        <v>30.440345115301103</v>
      </c>
      <c r="K22" s="185">
        <v>18814.362521777977</v>
      </c>
    </row>
    <row r="23" spans="2:24" x14ac:dyDescent="0.25">
      <c r="B23" s="183">
        <v>2023</v>
      </c>
      <c r="C23" s="184">
        <v>20464.579759275992</v>
      </c>
      <c r="D23" s="184">
        <v>1040.1783205670672</v>
      </c>
      <c r="E23" s="184">
        <v>19424.401438708926</v>
      </c>
      <c r="F23" s="184">
        <v>0</v>
      </c>
      <c r="G23" s="184">
        <v>745.98009479400218</v>
      </c>
      <c r="H23" s="184">
        <v>10.288568112533609</v>
      </c>
      <c r="I23" s="184">
        <v>653.00868052456315</v>
      </c>
      <c r="J23" s="184">
        <v>40.936704731468076</v>
      </c>
      <c r="K23" s="185">
        <v>19014.365711113427</v>
      </c>
      <c r="N23" s="202" t="s">
        <v>54</v>
      </c>
    </row>
    <row r="24" spans="2:24" x14ac:dyDescent="0.25">
      <c r="B24" s="183">
        <v>2024</v>
      </c>
      <c r="C24" s="184">
        <v>20698.468782247739</v>
      </c>
      <c r="D24" s="184">
        <v>1072.05467464455</v>
      </c>
      <c r="E24" s="184">
        <v>19626.414107603188</v>
      </c>
      <c r="F24" s="184">
        <v>0</v>
      </c>
      <c r="G24" s="184">
        <v>758.34228842781511</v>
      </c>
      <c r="H24" s="184">
        <v>13.352295921501195</v>
      </c>
      <c r="I24" s="184">
        <v>659.3829839884994</v>
      </c>
      <c r="J24" s="184">
        <v>51.894689121110595</v>
      </c>
      <c r="K24" s="185">
        <v>19215.496524788814</v>
      </c>
    </row>
    <row r="25" spans="2:24" x14ac:dyDescent="0.25">
      <c r="B25" s="183">
        <v>2025</v>
      </c>
      <c r="C25" s="184">
        <v>20936.233381668135</v>
      </c>
      <c r="D25" s="184">
        <v>1073.3221991200264</v>
      </c>
      <c r="E25" s="184">
        <v>19862.911182548109</v>
      </c>
      <c r="F25" s="184">
        <v>0</v>
      </c>
      <c r="G25" s="184">
        <v>778.21398664515016</v>
      </c>
      <c r="H25" s="184">
        <v>16.463639270024114</v>
      </c>
      <c r="I25" s="184">
        <v>665.6519574389356</v>
      </c>
      <c r="J25" s="184">
        <v>62.175808772730001</v>
      </c>
      <c r="K25" s="185">
        <v>19413.727989541298</v>
      </c>
    </row>
    <row r="26" spans="2:24" x14ac:dyDescent="0.25">
      <c r="B26" s="183">
        <v>2026</v>
      </c>
      <c r="C26" s="184">
        <v>21222.132499922718</v>
      </c>
      <c r="D26" s="184">
        <v>1104.7994432439086</v>
      </c>
      <c r="E26" s="184">
        <v>20117.33305667881</v>
      </c>
      <c r="F26" s="184">
        <v>0</v>
      </c>
      <c r="G26" s="184">
        <v>803.89898204505096</v>
      </c>
      <c r="H26" s="184">
        <v>16.463639270024114</v>
      </c>
      <c r="I26" s="184">
        <v>670.7623007408697</v>
      </c>
      <c r="J26" s="184">
        <v>62.175808772730001</v>
      </c>
      <c r="K26" s="185">
        <v>19668.831769094046</v>
      </c>
    </row>
    <row r="27" spans="2:24" x14ac:dyDescent="0.25">
      <c r="B27" s="183">
        <v>2027</v>
      </c>
      <c r="C27" s="184">
        <v>21443.470370915496</v>
      </c>
      <c r="D27" s="184">
        <v>1051.3497653728393</v>
      </c>
      <c r="E27" s="184">
        <v>20392.120605542656</v>
      </c>
      <c r="F27" s="184">
        <v>0</v>
      </c>
      <c r="G27" s="184">
        <v>829.4813704282567</v>
      </c>
      <c r="H27" s="184">
        <v>16.463639270024114</v>
      </c>
      <c r="I27" s="184">
        <v>675.87264404280393</v>
      </c>
      <c r="J27" s="184">
        <v>62.175808772730001</v>
      </c>
      <c r="K27" s="185">
        <v>19859.476908401684</v>
      </c>
    </row>
    <row r="28" spans="2:24" x14ac:dyDescent="0.25">
      <c r="B28" s="183">
        <v>2028</v>
      </c>
      <c r="C28" s="184">
        <v>21772.887349129825</v>
      </c>
      <c r="D28" s="184">
        <v>1088.4818567199436</v>
      </c>
      <c r="E28" s="184">
        <v>20684.405492409882</v>
      </c>
      <c r="F28" s="184">
        <v>0</v>
      </c>
      <c r="G28" s="184">
        <v>854.96156169194819</v>
      </c>
      <c r="H28" s="184">
        <v>16.463639270024114</v>
      </c>
      <c r="I28" s="184">
        <v>680.98298734473804</v>
      </c>
      <c r="J28" s="184">
        <v>62.175808772730001</v>
      </c>
      <c r="K28" s="185">
        <v>20158.303352050389</v>
      </c>
    </row>
    <row r="29" spans="2:24" x14ac:dyDescent="0.25">
      <c r="B29" s="183">
        <v>2029</v>
      </c>
      <c r="C29" s="184">
        <v>22121.669941986856</v>
      </c>
      <c r="D29" s="184">
        <v>1127.0211083021186</v>
      </c>
      <c r="E29" s="184">
        <v>20994.64883368474</v>
      </c>
      <c r="F29" s="184">
        <v>0</v>
      </c>
      <c r="G29" s="184">
        <v>880.33443152724931</v>
      </c>
      <c r="H29" s="184">
        <v>16.463639270024114</v>
      </c>
      <c r="I29" s="184">
        <v>686.09333064667237</v>
      </c>
      <c r="J29" s="184">
        <v>62.175808772730001</v>
      </c>
      <c r="K29" s="185">
        <v>20476.602731770185</v>
      </c>
    </row>
    <row r="30" spans="2:24" x14ac:dyDescent="0.25">
      <c r="B30" s="203">
        <f>B29+1</f>
        <v>2030</v>
      </c>
      <c r="C30" s="204">
        <f>C29+(C29-C28)</f>
        <v>22470.452534843887</v>
      </c>
      <c r="D30" s="204">
        <f t="shared" ref="D30:K32" si="2">D29+(D29-D28)</f>
        <v>1165.5603598842936</v>
      </c>
      <c r="E30" s="204">
        <f t="shared" si="2"/>
        <v>21304.892174959597</v>
      </c>
      <c r="F30" s="204">
        <f t="shared" si="2"/>
        <v>0</v>
      </c>
      <c r="G30" s="204">
        <f t="shared" si="2"/>
        <v>905.70730136255042</v>
      </c>
      <c r="H30" s="204">
        <f t="shared" si="2"/>
        <v>16.463639270024114</v>
      </c>
      <c r="I30" s="204">
        <f t="shared" si="2"/>
        <v>691.20367394860671</v>
      </c>
      <c r="J30" s="204">
        <f t="shared" si="2"/>
        <v>62.175808772730001</v>
      </c>
      <c r="K30" s="205">
        <f t="shared" si="2"/>
        <v>20794.902111489981</v>
      </c>
    </row>
    <row r="31" spans="2:24" x14ac:dyDescent="0.25">
      <c r="B31" s="203">
        <f t="shared" ref="B31:B32" si="3">B30+1</f>
        <v>2031</v>
      </c>
      <c r="C31" s="204">
        <f t="shared" ref="C31:C32" si="4">C30+(C30-C29)</f>
        <v>22819.235127700918</v>
      </c>
      <c r="D31" s="204">
        <f t="shared" si="2"/>
        <v>1204.0996114664686</v>
      </c>
      <c r="E31" s="204">
        <f t="shared" si="2"/>
        <v>21615.135516234455</v>
      </c>
      <c r="F31" s="204">
        <f t="shared" si="2"/>
        <v>0</v>
      </c>
      <c r="G31" s="204">
        <f t="shared" si="2"/>
        <v>931.08017119785154</v>
      </c>
      <c r="H31" s="204">
        <f t="shared" si="2"/>
        <v>16.463639270024114</v>
      </c>
      <c r="I31" s="204">
        <f t="shared" si="2"/>
        <v>696.31401725054104</v>
      </c>
      <c r="J31" s="204">
        <f t="shared" si="2"/>
        <v>62.175808772730001</v>
      </c>
      <c r="K31" s="205">
        <f t="shared" si="2"/>
        <v>21113.201491209777</v>
      </c>
    </row>
    <row r="32" spans="2:24" ht="15.75" thickBot="1" x14ac:dyDescent="0.3">
      <c r="B32" s="206">
        <f t="shared" si="3"/>
        <v>2032</v>
      </c>
      <c r="C32" s="207">
        <f t="shared" si="4"/>
        <v>23168.017720557949</v>
      </c>
      <c r="D32" s="207">
        <f t="shared" si="2"/>
        <v>1242.6388630486435</v>
      </c>
      <c r="E32" s="207">
        <f t="shared" si="2"/>
        <v>21925.378857509313</v>
      </c>
      <c r="F32" s="207">
        <f t="shared" si="2"/>
        <v>0</v>
      </c>
      <c r="G32" s="207">
        <f t="shared" si="2"/>
        <v>956.45304103315266</v>
      </c>
      <c r="H32" s="207">
        <f t="shared" si="2"/>
        <v>16.463639270024114</v>
      </c>
      <c r="I32" s="207">
        <f t="shared" si="2"/>
        <v>701.42436055247538</v>
      </c>
      <c r="J32" s="207">
        <f t="shared" si="2"/>
        <v>62.175808772730001</v>
      </c>
      <c r="K32" s="208">
        <f t="shared" si="2"/>
        <v>21431.500870929573</v>
      </c>
    </row>
    <row r="34" spans="2:2" x14ac:dyDescent="0.25">
      <c r="B34" t="s">
        <v>55</v>
      </c>
    </row>
  </sheetData>
  <mergeCells count="4">
    <mergeCell ref="B3:K3"/>
    <mergeCell ref="N3:Y3"/>
    <mergeCell ref="B19:K19"/>
    <mergeCell ref="N19:X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DD5D-0683-405C-AA8E-42AC12332A00}">
  <dimension ref="A1:Q31"/>
  <sheetViews>
    <sheetView topLeftCell="A25" workbookViewId="0">
      <selection activeCell="D43" sqref="D43"/>
    </sheetView>
  </sheetViews>
  <sheetFormatPr defaultColWidth="13" defaultRowHeight="15" x14ac:dyDescent="0.25"/>
  <cols>
    <col min="1" max="1" width="13" style="209"/>
    <col min="2" max="2" width="25.85546875" style="209" bestFit="1" customWidth="1"/>
    <col min="3" max="14" width="8.140625" style="209" bestFit="1" customWidth="1"/>
    <col min="15" max="15" width="5" style="209" customWidth="1"/>
    <col min="16" max="16" width="5.140625" style="210" bestFit="1" customWidth="1"/>
    <col min="17" max="16384" width="13" style="209"/>
  </cols>
  <sheetData>
    <row r="1" spans="1:17" x14ac:dyDescent="0.2">
      <c r="A1" s="260" t="s">
        <v>125</v>
      </c>
    </row>
    <row r="2" spans="1:17" ht="15.75" thickBot="1" x14ac:dyDescent="0.25">
      <c r="A2" s="260" t="s">
        <v>122</v>
      </c>
    </row>
    <row r="3" spans="1:17" ht="26.25" thickBot="1" x14ac:dyDescent="0.3">
      <c r="B3" s="211" t="s">
        <v>56</v>
      </c>
      <c r="C3" s="212">
        <v>2021</v>
      </c>
      <c r="D3" s="212">
        <f>C3+1</f>
        <v>2022</v>
      </c>
      <c r="E3" s="212">
        <f t="shared" ref="E3:O3" si="0">D3+1</f>
        <v>2023</v>
      </c>
      <c r="F3" s="212">
        <f t="shared" si="0"/>
        <v>2024</v>
      </c>
      <c r="G3" s="212">
        <f t="shared" si="0"/>
        <v>2025</v>
      </c>
      <c r="H3" s="212">
        <f t="shared" si="0"/>
        <v>2026</v>
      </c>
      <c r="I3" s="212">
        <f t="shared" si="0"/>
        <v>2027</v>
      </c>
      <c r="J3" s="212">
        <f t="shared" si="0"/>
        <v>2028</v>
      </c>
      <c r="K3" s="212">
        <f t="shared" si="0"/>
        <v>2029</v>
      </c>
      <c r="L3" s="212">
        <f t="shared" si="0"/>
        <v>2030</v>
      </c>
      <c r="M3" s="212">
        <f t="shared" si="0"/>
        <v>2031</v>
      </c>
      <c r="N3" s="212">
        <f t="shared" si="0"/>
        <v>2032</v>
      </c>
      <c r="O3" s="213">
        <f t="shared" si="0"/>
        <v>2033</v>
      </c>
      <c r="P3" s="214" t="s">
        <v>57</v>
      </c>
    </row>
    <row r="4" spans="1:17" x14ac:dyDescent="0.25">
      <c r="B4" s="215" t="s">
        <v>58</v>
      </c>
      <c r="C4" s="81">
        <v>159.39683310498401</v>
      </c>
      <c r="D4" s="81">
        <v>162.42304975418571</v>
      </c>
      <c r="E4" s="81">
        <v>165.50672041316651</v>
      </c>
      <c r="F4" s="81">
        <v>168.64893587073004</v>
      </c>
      <c r="G4" s="81">
        <v>171.85080762476969</v>
      </c>
      <c r="H4" s="81">
        <v>175.11346827543878</v>
      </c>
      <c r="I4" s="81">
        <v>178.43807192578623</v>
      </c>
      <c r="J4" s="81">
        <v>181.825794589998</v>
      </c>
      <c r="K4" s="81">
        <v>185.27783460938937</v>
      </c>
      <c r="L4" s="81">
        <v>188.79541307629501</v>
      </c>
      <c r="M4" s="81">
        <v>192.37977426600676</v>
      </c>
      <c r="N4" s="81">
        <v>196.03218607691196</v>
      </c>
      <c r="O4" s="216"/>
      <c r="P4" s="217" t="s">
        <v>4</v>
      </c>
    </row>
    <row r="5" spans="1:17" x14ac:dyDescent="0.25">
      <c r="B5" s="218" t="s">
        <v>59</v>
      </c>
      <c r="C5" s="219">
        <v>1030.4150500000001</v>
      </c>
      <c r="D5" s="219">
        <v>1050.8047480000002</v>
      </c>
      <c r="E5" s="219">
        <v>1071.6281450000001</v>
      </c>
      <c r="F5" s="94">
        <v>1092.8922550000002</v>
      </c>
      <c r="G5" s="94">
        <v>1114.6099370000002</v>
      </c>
      <c r="H5" s="94">
        <v>1136.791712</v>
      </c>
      <c r="I5" s="94">
        <v>1159.4457629999999</v>
      </c>
      <c r="J5" s="94">
        <v>1179.9359131454582</v>
      </c>
      <c r="K5" s="94">
        <v>1200.7881727283577</v>
      </c>
      <c r="L5" s="94">
        <v>1222.0089410792914</v>
      </c>
      <c r="M5" s="94">
        <v>1243.6047306201663</v>
      </c>
      <c r="N5" s="220">
        <v>1265.5821688627946</v>
      </c>
      <c r="O5" s="221"/>
      <c r="P5" s="222" t="s">
        <v>60</v>
      </c>
    </row>
    <row r="6" spans="1:17" x14ac:dyDescent="0.25">
      <c r="B6" s="218" t="s">
        <v>61</v>
      </c>
      <c r="C6" s="187"/>
      <c r="D6" s="187"/>
      <c r="E6" s="187"/>
      <c r="F6" s="187"/>
      <c r="G6" s="187"/>
      <c r="H6" s="187"/>
      <c r="I6" s="187"/>
      <c r="J6" s="187"/>
      <c r="K6" s="187"/>
      <c r="L6" s="187"/>
      <c r="M6" s="187"/>
      <c r="N6" s="187"/>
      <c r="O6" s="187"/>
      <c r="P6" s="222" t="s">
        <v>60</v>
      </c>
    </row>
    <row r="7" spans="1:17" ht="15" customHeight="1" x14ac:dyDescent="0.25">
      <c r="B7" s="218" t="s">
        <v>62</v>
      </c>
      <c r="C7" s="184">
        <v>50.958104395604394</v>
      </c>
      <c r="D7" s="187"/>
      <c r="E7" s="187"/>
      <c r="F7" s="187"/>
      <c r="G7" s="187"/>
      <c r="H7" s="187"/>
      <c r="I7" s="187"/>
      <c r="J7" s="187"/>
      <c r="K7" s="187"/>
      <c r="L7" s="187"/>
      <c r="M7" s="187"/>
      <c r="N7" s="187"/>
      <c r="O7" s="187"/>
      <c r="P7" s="222" t="s">
        <v>8</v>
      </c>
    </row>
    <row r="8" spans="1:17" x14ac:dyDescent="0.25">
      <c r="B8" s="218" t="s">
        <v>63</v>
      </c>
      <c r="C8" s="219">
        <v>13.56</v>
      </c>
      <c r="D8" s="219">
        <v>13.56</v>
      </c>
      <c r="E8" s="219">
        <v>13.56</v>
      </c>
      <c r="F8" s="219"/>
      <c r="G8" s="219"/>
      <c r="H8" s="219"/>
      <c r="I8" s="219"/>
      <c r="J8" s="219"/>
      <c r="K8" s="219"/>
      <c r="L8" s="219"/>
      <c r="M8" s="180"/>
      <c r="N8" s="187"/>
      <c r="O8" s="187"/>
      <c r="P8" s="222" t="s">
        <v>6</v>
      </c>
    </row>
    <row r="9" spans="1:17" x14ac:dyDescent="0.25">
      <c r="B9" s="218" t="s">
        <v>64</v>
      </c>
      <c r="C9" s="219">
        <f>51+C14</f>
        <v>61</v>
      </c>
      <c r="D9" s="219">
        <f t="shared" ref="D9:H9" si="1">51+D14</f>
        <v>61</v>
      </c>
      <c r="E9" s="219">
        <f t="shared" si="1"/>
        <v>61</v>
      </c>
      <c r="F9" s="219">
        <f t="shared" si="1"/>
        <v>61</v>
      </c>
      <c r="G9" s="219">
        <f t="shared" si="1"/>
        <v>61</v>
      </c>
      <c r="H9" s="219">
        <f t="shared" si="1"/>
        <v>61</v>
      </c>
      <c r="I9" s="219"/>
      <c r="J9" s="219"/>
      <c r="K9" s="219"/>
      <c r="L9" s="219"/>
      <c r="M9" s="180"/>
      <c r="N9" s="187"/>
      <c r="O9" s="187"/>
      <c r="P9" s="222" t="s">
        <v>4</v>
      </c>
    </row>
    <row r="10" spans="1:17" x14ac:dyDescent="0.25">
      <c r="B10" s="218" t="s">
        <v>65</v>
      </c>
      <c r="C10" s="219">
        <v>18</v>
      </c>
      <c r="D10" s="219">
        <v>18</v>
      </c>
      <c r="E10" s="219">
        <v>18</v>
      </c>
      <c r="F10" s="219"/>
      <c r="G10" s="219"/>
      <c r="H10" s="219"/>
      <c r="I10" s="219"/>
      <c r="J10" s="219"/>
      <c r="K10" s="219"/>
      <c r="L10" s="219"/>
      <c r="M10" s="180"/>
      <c r="N10" s="187"/>
      <c r="O10" s="187"/>
      <c r="P10" s="222" t="s">
        <v>8</v>
      </c>
    </row>
    <row r="11" spans="1:17" x14ac:dyDescent="0.25">
      <c r="B11" s="218" t="s">
        <v>66</v>
      </c>
      <c r="C11" s="219">
        <v>3.919</v>
      </c>
      <c r="D11" s="219">
        <v>3.919</v>
      </c>
      <c r="E11" s="219">
        <v>3.919</v>
      </c>
      <c r="F11" s="219">
        <v>3.919</v>
      </c>
      <c r="G11" s="219">
        <v>3.919</v>
      </c>
      <c r="H11" s="223"/>
      <c r="I11" s="223"/>
      <c r="J11" s="223"/>
      <c r="K11" s="223"/>
      <c r="L11" s="223"/>
      <c r="M11" s="187"/>
      <c r="N11" s="187"/>
      <c r="O11" s="187"/>
      <c r="P11" s="222" t="s">
        <v>6</v>
      </c>
    </row>
    <row r="12" spans="1:17" x14ac:dyDescent="0.25">
      <c r="B12" s="218" t="s">
        <v>67</v>
      </c>
      <c r="C12" s="223">
        <v>54</v>
      </c>
      <c r="D12" s="223">
        <v>54</v>
      </c>
      <c r="E12" s="223">
        <v>54</v>
      </c>
      <c r="F12" s="223">
        <v>54</v>
      </c>
      <c r="G12" s="223">
        <v>54</v>
      </c>
      <c r="H12" s="223">
        <v>54</v>
      </c>
      <c r="I12" s="223"/>
      <c r="J12" s="223"/>
      <c r="K12" s="223"/>
      <c r="L12" s="223"/>
      <c r="M12" s="187"/>
      <c r="N12" s="187"/>
      <c r="O12" s="187"/>
      <c r="P12" s="222" t="s">
        <v>8</v>
      </c>
    </row>
    <row r="13" spans="1:17" x14ac:dyDescent="0.25">
      <c r="B13" s="218" t="s">
        <v>68</v>
      </c>
      <c r="C13" s="223">
        <v>44.04</v>
      </c>
      <c r="D13" s="223"/>
      <c r="E13" s="223"/>
      <c r="F13" s="223"/>
      <c r="G13" s="223"/>
      <c r="H13" s="223"/>
      <c r="I13" s="223"/>
      <c r="J13" s="223"/>
      <c r="K13" s="223"/>
      <c r="L13" s="223"/>
      <c r="M13" s="187"/>
      <c r="N13" s="187"/>
      <c r="O13" s="187"/>
      <c r="P13" s="224" t="s">
        <v>8</v>
      </c>
    </row>
    <row r="14" spans="1:17" ht="26.25" thickBot="1" x14ac:dyDescent="0.3">
      <c r="B14" s="319" t="s">
        <v>69</v>
      </c>
      <c r="C14" s="320">
        <v>10</v>
      </c>
      <c r="D14" s="320">
        <v>10</v>
      </c>
      <c r="E14" s="320">
        <v>10</v>
      </c>
      <c r="F14" s="320">
        <v>10</v>
      </c>
      <c r="G14" s="320">
        <v>10</v>
      </c>
      <c r="H14" s="320">
        <v>10</v>
      </c>
      <c r="I14" s="320"/>
      <c r="J14" s="320"/>
      <c r="K14" s="320"/>
      <c r="L14" s="320"/>
      <c r="M14" s="321"/>
      <c r="N14" s="321"/>
      <c r="O14" s="321"/>
      <c r="P14" s="322" t="s">
        <v>4</v>
      </c>
      <c r="Q14" s="123" t="s">
        <v>70</v>
      </c>
    </row>
    <row r="15" spans="1:17" x14ac:dyDescent="0.25">
      <c r="B15" s="209" t="s">
        <v>71</v>
      </c>
      <c r="C15" s="225">
        <f>SUM(C4:C14)</f>
        <v>1445.2889875005885</v>
      </c>
      <c r="D15" s="225">
        <f t="shared" ref="D15:N15" si="2">SUM(D4:D14)</f>
        <v>1373.706797754186</v>
      </c>
      <c r="E15" s="225">
        <f t="shared" si="2"/>
        <v>1397.6138654131666</v>
      </c>
      <c r="F15" s="225">
        <f t="shared" si="2"/>
        <v>1390.4601908707302</v>
      </c>
      <c r="G15" s="225">
        <f t="shared" si="2"/>
        <v>1415.37974462477</v>
      </c>
      <c r="H15" s="225">
        <f t="shared" si="2"/>
        <v>1436.9051802754389</v>
      </c>
      <c r="I15" s="225">
        <f t="shared" si="2"/>
        <v>1337.8838349257862</v>
      </c>
      <c r="J15" s="225">
        <f t="shared" si="2"/>
        <v>1361.7617077354562</v>
      </c>
      <c r="K15" s="225">
        <f t="shared" si="2"/>
        <v>1386.0660073377471</v>
      </c>
      <c r="L15" s="225">
        <f t="shared" si="2"/>
        <v>1410.8043541555865</v>
      </c>
      <c r="M15" s="225">
        <f t="shared" si="2"/>
        <v>1435.984504886173</v>
      </c>
      <c r="N15" s="225">
        <f t="shared" si="2"/>
        <v>1461.6143549397066</v>
      </c>
    </row>
    <row r="16" spans="1:17" ht="15.75" thickBot="1" x14ac:dyDescent="0.3">
      <c r="C16" s="225"/>
      <c r="D16" s="225"/>
      <c r="E16" s="225"/>
      <c r="F16" s="225"/>
      <c r="G16" s="225"/>
      <c r="H16" s="225"/>
      <c r="I16" s="225"/>
      <c r="J16" s="225"/>
      <c r="K16" s="225"/>
      <c r="L16" s="225"/>
      <c r="M16" s="225"/>
      <c r="N16" s="225"/>
    </row>
    <row r="17" spans="2:17" ht="15.75" thickBot="1" x14ac:dyDescent="0.3">
      <c r="B17" s="226" t="s">
        <v>72</v>
      </c>
      <c r="C17" s="227">
        <v>2021</v>
      </c>
      <c r="D17" s="227">
        <f>C17+1</f>
        <v>2022</v>
      </c>
      <c r="E17" s="227">
        <f t="shared" ref="E17:O17" si="3">D17+1</f>
        <v>2023</v>
      </c>
      <c r="F17" s="227">
        <f t="shared" si="3"/>
        <v>2024</v>
      </c>
      <c r="G17" s="227">
        <f t="shared" si="3"/>
        <v>2025</v>
      </c>
      <c r="H17" s="227">
        <f t="shared" si="3"/>
        <v>2026</v>
      </c>
      <c r="I17" s="227">
        <f t="shared" si="3"/>
        <v>2027</v>
      </c>
      <c r="J17" s="227">
        <f t="shared" si="3"/>
        <v>2028</v>
      </c>
      <c r="K17" s="227">
        <f t="shared" si="3"/>
        <v>2029</v>
      </c>
      <c r="L17" s="227">
        <f t="shared" si="3"/>
        <v>2030</v>
      </c>
      <c r="M17" s="227">
        <f t="shared" si="3"/>
        <v>2031</v>
      </c>
      <c r="N17" s="227">
        <f t="shared" si="3"/>
        <v>2032</v>
      </c>
      <c r="O17" s="228">
        <f t="shared" si="3"/>
        <v>2033</v>
      </c>
      <c r="P17" s="229" t="s">
        <v>57</v>
      </c>
    </row>
    <row r="18" spans="2:17" x14ac:dyDescent="0.25">
      <c r="B18" s="230" t="s">
        <v>58</v>
      </c>
      <c r="C18" s="231">
        <v>122.5411715574229</v>
      </c>
      <c r="D18" s="231">
        <v>124.86766780177149</v>
      </c>
      <c r="E18" s="231">
        <v>127.23833356650393</v>
      </c>
      <c r="F18" s="231">
        <v>129.65400742874482</v>
      </c>
      <c r="G18" s="231">
        <v>132.11554388636199</v>
      </c>
      <c r="H18" s="231">
        <v>134.62381366022862</v>
      </c>
      <c r="I18" s="231">
        <v>137.1797040022239</v>
      </c>
      <c r="J18" s="231">
        <v>139.78411900908117</v>
      </c>
      <c r="K18" s="231">
        <v>142.43797994219466</v>
      </c>
      <c r="L18" s="231">
        <v>145.14222555349784</v>
      </c>
      <c r="M18" s="231">
        <v>147.89781241752883</v>
      </c>
      <c r="N18" s="231">
        <v>150.70571526980007</v>
      </c>
      <c r="O18" s="232"/>
      <c r="P18" s="217" t="s">
        <v>4</v>
      </c>
    </row>
    <row r="19" spans="2:17" x14ac:dyDescent="0.25">
      <c r="B19" s="218" t="s">
        <v>59</v>
      </c>
      <c r="C19" s="219">
        <v>763.77805439827159</v>
      </c>
      <c r="D19" s="219">
        <v>794.35762424979544</v>
      </c>
      <c r="E19" s="219">
        <v>826.37586807301614</v>
      </c>
      <c r="F19" s="94">
        <v>859.90347041532937</v>
      </c>
      <c r="G19" s="94">
        <v>895.01463008092958</v>
      </c>
      <c r="H19" s="94">
        <v>931.78723548935159</v>
      </c>
      <c r="I19" s="94">
        <v>970.3030487952567</v>
      </c>
      <c r="J19" s="94">
        <v>1010.6478992074013</v>
      </c>
      <c r="K19" s="94">
        <v>1052.9118859666087</v>
      </c>
      <c r="L19" s="94">
        <v>1097.1895914655652</v>
      </c>
      <c r="M19" s="94">
        <v>1107.1469638181902</v>
      </c>
      <c r="N19" s="220">
        <v>1117.1947027445963</v>
      </c>
      <c r="O19" s="221"/>
      <c r="P19" s="222" t="s">
        <v>60</v>
      </c>
    </row>
    <row r="20" spans="2:17" x14ac:dyDescent="0.25">
      <c r="B20" s="218" t="s">
        <v>61</v>
      </c>
      <c r="C20" s="184">
        <v>200</v>
      </c>
      <c r="D20" s="187"/>
      <c r="E20" s="187"/>
      <c r="F20" s="187"/>
      <c r="G20" s="187"/>
      <c r="H20" s="187"/>
      <c r="I20" s="187"/>
      <c r="J20" s="187"/>
      <c r="K20" s="187"/>
      <c r="L20" s="187"/>
      <c r="M20" s="187"/>
      <c r="N20" s="187"/>
      <c r="O20" s="187"/>
      <c r="P20" s="222" t="s">
        <v>60</v>
      </c>
    </row>
    <row r="21" spans="2:17" x14ac:dyDescent="0.25">
      <c r="B21" s="218" t="s">
        <v>62</v>
      </c>
      <c r="C21" s="187">
        <v>34.866071428571431</v>
      </c>
      <c r="D21" s="187"/>
      <c r="E21" s="187"/>
      <c r="F21" s="187"/>
      <c r="G21" s="187"/>
      <c r="H21" s="187"/>
      <c r="I21" s="187"/>
      <c r="J21" s="187"/>
      <c r="K21" s="187"/>
      <c r="L21" s="187"/>
      <c r="M21" s="187"/>
      <c r="N21" s="187"/>
      <c r="O21" s="187"/>
      <c r="P21" s="222" t="s">
        <v>8</v>
      </c>
    </row>
    <row r="22" spans="2:17" x14ac:dyDescent="0.25">
      <c r="B22" s="218" t="s">
        <v>63</v>
      </c>
      <c r="C22" s="219">
        <v>10.866</v>
      </c>
      <c r="D22" s="219">
        <v>10.866</v>
      </c>
      <c r="E22" s="219">
        <v>10.866</v>
      </c>
      <c r="F22" s="219"/>
      <c r="G22" s="219"/>
      <c r="H22" s="219"/>
      <c r="I22" s="219"/>
      <c r="J22" s="219"/>
      <c r="K22" s="219"/>
      <c r="L22" s="219"/>
      <c r="M22" s="180"/>
      <c r="N22" s="187"/>
      <c r="O22" s="187"/>
      <c r="P22" s="222" t="s">
        <v>6</v>
      </c>
    </row>
    <row r="23" spans="2:17" x14ac:dyDescent="0.25">
      <c r="B23" s="218" t="s">
        <v>64</v>
      </c>
      <c r="C23" s="219">
        <f>46+C28</f>
        <v>56</v>
      </c>
      <c r="D23" s="219">
        <f t="shared" ref="D23:H23" si="4">46+D28</f>
        <v>56</v>
      </c>
      <c r="E23" s="219">
        <f t="shared" si="4"/>
        <v>56</v>
      </c>
      <c r="F23" s="219">
        <f t="shared" si="4"/>
        <v>56</v>
      </c>
      <c r="G23" s="219">
        <f t="shared" si="4"/>
        <v>56</v>
      </c>
      <c r="H23" s="219">
        <f t="shared" si="4"/>
        <v>56</v>
      </c>
      <c r="I23" s="219"/>
      <c r="J23" s="219"/>
      <c r="K23" s="219"/>
      <c r="L23" s="219"/>
      <c r="M23" s="180"/>
      <c r="N23" s="187"/>
      <c r="O23" s="187"/>
      <c r="P23" s="222" t="s">
        <v>4</v>
      </c>
    </row>
    <row r="24" spans="2:17" x14ac:dyDescent="0.25">
      <c r="B24" s="218" t="s">
        <v>65</v>
      </c>
      <c r="C24" s="219">
        <v>19</v>
      </c>
      <c r="D24" s="219">
        <v>19</v>
      </c>
      <c r="E24" s="219">
        <v>19</v>
      </c>
      <c r="F24" s="219"/>
      <c r="G24" s="219"/>
      <c r="H24" s="219"/>
      <c r="I24" s="219"/>
      <c r="J24" s="219"/>
      <c r="K24" s="219"/>
      <c r="L24" s="219"/>
      <c r="M24" s="180"/>
      <c r="N24" s="187"/>
      <c r="O24" s="187"/>
      <c r="P24" s="222" t="s">
        <v>8</v>
      </c>
    </row>
    <row r="25" spans="2:17" x14ac:dyDescent="0.25">
      <c r="B25" s="218" t="s">
        <v>66</v>
      </c>
      <c r="C25" s="223">
        <v>3.149</v>
      </c>
      <c r="D25" s="223">
        <v>3.149</v>
      </c>
      <c r="E25" s="223">
        <v>3.149</v>
      </c>
      <c r="F25" s="223">
        <v>3.149</v>
      </c>
      <c r="G25" s="223">
        <v>3.149</v>
      </c>
      <c r="H25" s="223"/>
      <c r="I25" s="223"/>
      <c r="J25" s="223"/>
      <c r="K25" s="223"/>
      <c r="L25" s="223"/>
      <c r="M25" s="187"/>
      <c r="N25" s="187"/>
      <c r="O25" s="187"/>
      <c r="P25" s="222" t="s">
        <v>6</v>
      </c>
    </row>
    <row r="26" spans="2:17" x14ac:dyDescent="0.25">
      <c r="B26" s="218" t="s">
        <v>67</v>
      </c>
      <c r="C26" s="223">
        <v>59</v>
      </c>
      <c r="D26" s="223">
        <v>59</v>
      </c>
      <c r="E26" s="223">
        <v>59</v>
      </c>
      <c r="F26" s="223">
        <v>59</v>
      </c>
      <c r="G26" s="223">
        <v>59</v>
      </c>
      <c r="H26" s="223">
        <v>59</v>
      </c>
      <c r="I26" s="223"/>
      <c r="J26" s="223"/>
      <c r="K26" s="223"/>
      <c r="L26" s="223"/>
      <c r="M26" s="187"/>
      <c r="N26" s="187"/>
      <c r="O26" s="187"/>
      <c r="P26" s="222" t="s">
        <v>8</v>
      </c>
    </row>
    <row r="27" spans="2:17" x14ac:dyDescent="0.25">
      <c r="B27" s="218" t="s">
        <v>68</v>
      </c>
      <c r="C27" s="223">
        <v>30.13</v>
      </c>
      <c r="D27" s="223"/>
      <c r="E27" s="223"/>
      <c r="F27" s="223"/>
      <c r="G27" s="223"/>
      <c r="H27" s="223"/>
      <c r="I27" s="223"/>
      <c r="J27" s="223"/>
      <c r="K27" s="223"/>
      <c r="L27" s="223"/>
      <c r="M27" s="187"/>
      <c r="N27" s="187"/>
      <c r="O27" s="187"/>
      <c r="P27" s="224" t="s">
        <v>8</v>
      </c>
    </row>
    <row r="28" spans="2:17" ht="26.25" thickBot="1" x14ac:dyDescent="0.3">
      <c r="B28" s="319" t="s">
        <v>69</v>
      </c>
      <c r="C28" s="320">
        <v>10</v>
      </c>
      <c r="D28" s="320">
        <v>10</v>
      </c>
      <c r="E28" s="320">
        <v>10</v>
      </c>
      <c r="F28" s="320">
        <v>10</v>
      </c>
      <c r="G28" s="320">
        <v>10</v>
      </c>
      <c r="H28" s="320">
        <v>10</v>
      </c>
      <c r="I28" s="320"/>
      <c r="J28" s="320"/>
      <c r="K28" s="320"/>
      <c r="L28" s="320"/>
      <c r="M28" s="321"/>
      <c r="N28" s="321"/>
      <c r="O28" s="321"/>
      <c r="P28" s="322" t="s">
        <v>4</v>
      </c>
      <c r="Q28" s="123" t="s">
        <v>70</v>
      </c>
    </row>
    <row r="29" spans="2:17" x14ac:dyDescent="0.25">
      <c r="B29" s="209" t="s">
        <v>71</v>
      </c>
      <c r="C29" s="225">
        <f>SUM(C18:C28)</f>
        <v>1309.3302973842658</v>
      </c>
      <c r="D29" s="225">
        <f t="shared" ref="D29:N29" si="5">SUM(D18:D28)</f>
        <v>1077.2402920515669</v>
      </c>
      <c r="E29" s="225">
        <f t="shared" si="5"/>
        <v>1111.62920163952</v>
      </c>
      <c r="F29" s="225">
        <f t="shared" si="5"/>
        <v>1117.706477844074</v>
      </c>
      <c r="G29" s="225">
        <f t="shared" si="5"/>
        <v>1155.2791739672914</v>
      </c>
      <c r="H29" s="225">
        <f t="shared" si="5"/>
        <v>1191.4110491495803</v>
      </c>
      <c r="I29" s="225">
        <f t="shared" si="5"/>
        <v>1107.4827527974805</v>
      </c>
      <c r="J29" s="225">
        <f t="shared" si="5"/>
        <v>1150.4320182164824</v>
      </c>
      <c r="K29" s="225">
        <f t="shared" si="5"/>
        <v>1195.3498659088034</v>
      </c>
      <c r="L29" s="225">
        <f t="shared" si="5"/>
        <v>1242.331817019063</v>
      </c>
      <c r="M29" s="225">
        <f t="shared" si="5"/>
        <v>1255.0447762357189</v>
      </c>
      <c r="N29" s="225">
        <f t="shared" si="5"/>
        <v>1267.9004180143963</v>
      </c>
    </row>
    <row r="30" spans="2:17" ht="15.75" thickBot="1" x14ac:dyDescent="0.3"/>
    <row r="31" spans="2:17" ht="15.75" thickBot="1" x14ac:dyDescent="0.3">
      <c r="B31" s="336" t="s">
        <v>73</v>
      </c>
      <c r="C31" s="337"/>
      <c r="D31" s="337"/>
      <c r="E31" s="337"/>
      <c r="F31" s="337"/>
      <c r="G31" s="337"/>
      <c r="H31" s="337"/>
      <c r="I31" s="337"/>
      <c r="J31" s="337"/>
      <c r="K31" s="337"/>
      <c r="L31" s="337"/>
      <c r="M31" s="337"/>
      <c r="N31" s="337"/>
      <c r="O31" s="337"/>
      <c r="P31" s="338"/>
    </row>
  </sheetData>
  <mergeCells count="1">
    <mergeCell ref="B31:P3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0AD4E-95CC-4BA5-BE5C-7EE18A700035}">
  <sheetPr>
    <tabColor theme="3" tint="0.79998168889431442"/>
  </sheetPr>
  <dimension ref="A1:Z81"/>
  <sheetViews>
    <sheetView tabSelected="1" topLeftCell="A67" workbookViewId="0">
      <selection sqref="A1:A2"/>
    </sheetView>
  </sheetViews>
  <sheetFormatPr defaultColWidth="9.140625" defaultRowHeight="15" x14ac:dyDescent="0.25"/>
  <cols>
    <col min="1" max="1" width="19.28515625" style="239" bestFit="1" customWidth="1"/>
    <col min="2" max="2" width="15.28515625" bestFit="1" customWidth="1"/>
    <col min="3" max="3" width="12.5703125" bestFit="1" customWidth="1"/>
    <col min="4" max="5" width="12" bestFit="1" customWidth="1"/>
    <col min="6" max="6" width="12.85546875" bestFit="1" customWidth="1"/>
    <col min="7" max="7" width="2.7109375" customWidth="1"/>
    <col min="8" max="8" width="10.85546875" style="123" bestFit="1" customWidth="1"/>
    <col min="9" max="9" width="7.7109375" bestFit="1" customWidth="1"/>
    <col min="10" max="10" width="12.5703125" bestFit="1" customWidth="1"/>
    <col min="11" max="11" width="5.85546875" bestFit="1" customWidth="1"/>
    <col min="12" max="12" width="6.5703125" bestFit="1" customWidth="1"/>
    <col min="13" max="13" width="8" bestFit="1" customWidth="1"/>
    <col min="15" max="15" width="3" bestFit="1" customWidth="1"/>
    <col min="16" max="26" width="8.140625" bestFit="1" customWidth="1"/>
  </cols>
  <sheetData>
    <row r="1" spans="1:26" x14ac:dyDescent="0.25">
      <c r="A1" s="259" t="s">
        <v>126</v>
      </c>
    </row>
    <row r="2" spans="1:26" x14ac:dyDescent="0.25">
      <c r="A2" s="259" t="s">
        <v>122</v>
      </c>
    </row>
    <row r="3" spans="1:26" ht="16.5" thickBot="1" x14ac:dyDescent="0.3">
      <c r="A3" s="233" t="s">
        <v>74</v>
      </c>
      <c r="B3" s="234" t="s">
        <v>75</v>
      </c>
      <c r="I3" s="235" t="s">
        <v>17</v>
      </c>
      <c r="J3" s="235" t="s">
        <v>76</v>
      </c>
      <c r="K3" s="235" t="s">
        <v>77</v>
      </c>
      <c r="L3" s="235" t="s">
        <v>18</v>
      </c>
      <c r="M3" s="235" t="s">
        <v>78</v>
      </c>
    </row>
    <row r="4" spans="1:26" ht="19.5" thickBot="1" x14ac:dyDescent="0.3">
      <c r="A4" s="236" t="s">
        <v>79</v>
      </c>
      <c r="B4" s="237" t="s">
        <v>80</v>
      </c>
      <c r="C4" s="237" t="s">
        <v>81</v>
      </c>
      <c r="D4" s="237" t="s">
        <v>82</v>
      </c>
      <c r="E4" s="237" t="s">
        <v>83</v>
      </c>
      <c r="F4" s="237" t="s">
        <v>84</v>
      </c>
      <c r="H4" s="238" t="str">
        <f>CONCATENATE(MID(B3,5,3),"Totals")</f>
        <v>21wTotals</v>
      </c>
      <c r="P4" s="316" t="s">
        <v>85</v>
      </c>
      <c r="Q4" s="317"/>
      <c r="R4" s="317"/>
      <c r="S4" s="317"/>
      <c r="T4" s="317"/>
      <c r="U4" s="317"/>
      <c r="V4" s="317"/>
      <c r="W4" s="317"/>
      <c r="X4" s="317"/>
      <c r="Y4" s="317"/>
      <c r="Z4" s="318"/>
    </row>
    <row r="5" spans="1:26" ht="15.75" thickBot="1" x14ac:dyDescent="0.3">
      <c r="A5" s="239" t="s">
        <v>86</v>
      </c>
      <c r="B5">
        <v>3515</v>
      </c>
      <c r="C5">
        <v>3097.6</v>
      </c>
      <c r="D5">
        <v>4351.3999999999996</v>
      </c>
      <c r="E5">
        <v>4599.8</v>
      </c>
      <c r="F5">
        <v>3286.9</v>
      </c>
      <c r="H5" s="240">
        <f>SUM(B5:F5)</f>
        <v>18850.7</v>
      </c>
      <c r="P5" s="241" t="str">
        <f>CONCATENATE(20,MID(B3,5,2))</f>
        <v>2021</v>
      </c>
      <c r="Q5" s="242">
        <f>P5+1</f>
        <v>2022</v>
      </c>
      <c r="R5" s="242">
        <f t="shared" ref="R5:Z5" si="0">Q5+1</f>
        <v>2023</v>
      </c>
      <c r="S5" s="242">
        <f t="shared" si="0"/>
        <v>2024</v>
      </c>
      <c r="T5" s="242">
        <f t="shared" si="0"/>
        <v>2025</v>
      </c>
      <c r="U5" s="242">
        <f t="shared" si="0"/>
        <v>2026</v>
      </c>
      <c r="V5" s="242">
        <f t="shared" si="0"/>
        <v>2027</v>
      </c>
      <c r="W5" s="242">
        <f t="shared" si="0"/>
        <v>2028</v>
      </c>
      <c r="X5" s="242">
        <f t="shared" si="0"/>
        <v>2029</v>
      </c>
      <c r="Y5" s="242">
        <f t="shared" si="0"/>
        <v>2030</v>
      </c>
      <c r="Z5" s="242">
        <f t="shared" si="0"/>
        <v>2031</v>
      </c>
    </row>
    <row r="6" spans="1:26" x14ac:dyDescent="0.25">
      <c r="A6" s="239" t="s">
        <v>87</v>
      </c>
      <c r="B6">
        <v>53.9</v>
      </c>
      <c r="C6">
        <v>15.5</v>
      </c>
      <c r="D6">
        <v>101.1</v>
      </c>
      <c r="E6">
        <v>112.5</v>
      </c>
      <c r="F6">
        <v>95.3</v>
      </c>
      <c r="H6" s="240">
        <f>SUM(B6:F6)</f>
        <v>378.3</v>
      </c>
      <c r="O6" s="243" t="s">
        <v>4</v>
      </c>
      <c r="P6" s="244">
        <f>B7</f>
        <v>1.53300117624E-2</v>
      </c>
      <c r="Q6" s="244">
        <f>B14</f>
        <v>1.06667117079E-2</v>
      </c>
      <c r="R6" s="244">
        <f>B21</f>
        <v>1.0745923358899999E-2</v>
      </c>
      <c r="S6" s="244">
        <f>B28</f>
        <v>1.1577819684799999E-2</v>
      </c>
      <c r="T6" s="244">
        <f>B35</f>
        <v>1.3358969993E-2</v>
      </c>
      <c r="U6" s="244">
        <f>B42</f>
        <v>1.3295460298E-2</v>
      </c>
      <c r="V6" s="244">
        <f>B49</f>
        <v>1.51397155539E-2</v>
      </c>
      <c r="W6" s="244">
        <f>B56</f>
        <v>1.4976238458699999E-2</v>
      </c>
      <c r="X6" s="244">
        <f>B63</f>
        <v>1.4839537625199999E-2</v>
      </c>
      <c r="Y6" s="244">
        <f>B70</f>
        <v>1.46570817023E-2</v>
      </c>
      <c r="Z6" s="245">
        <f>B77</f>
        <v>1.46570817023E-2</v>
      </c>
    </row>
    <row r="7" spans="1:26" x14ac:dyDescent="0.25">
      <c r="A7" s="239" t="s">
        <v>88</v>
      </c>
      <c r="B7">
        <v>1.53300117624E-2</v>
      </c>
      <c r="C7">
        <v>5.0025142450300002E-3</v>
      </c>
      <c r="D7">
        <v>2.3236419319400001E-2</v>
      </c>
      <c r="E7">
        <v>2.44563294109E-2</v>
      </c>
      <c r="F7">
        <v>2.89839100359E-2</v>
      </c>
      <c r="H7" s="240">
        <f t="shared" ref="H7:H8" si="1">SUM(B7:F7)</f>
        <v>9.7009184773630019E-2</v>
      </c>
      <c r="J7" s="246"/>
      <c r="O7" s="247" t="s">
        <v>5</v>
      </c>
      <c r="P7" s="248">
        <f>C7</f>
        <v>5.0025142450300002E-3</v>
      </c>
      <c r="Q7" s="248">
        <f>C14</f>
        <v>6.1159131801700002E-3</v>
      </c>
      <c r="R7" s="248">
        <f>C21</f>
        <v>5.9902431446899997E-3</v>
      </c>
      <c r="S7" s="248">
        <f>C28</f>
        <v>5.97641651375E-3</v>
      </c>
      <c r="T7" s="248">
        <f>C35</f>
        <v>5.9524395583900004E-3</v>
      </c>
      <c r="U7" s="248">
        <f>C42</f>
        <v>5.9863267983199997E-3</v>
      </c>
      <c r="V7" s="248">
        <f>C49</f>
        <v>6.09941455979E-3</v>
      </c>
      <c r="W7" s="249">
        <f>C56</f>
        <v>6.0469200857400001E-3</v>
      </c>
      <c r="X7" s="248">
        <f>C63</f>
        <v>6.0496576713800002E-3</v>
      </c>
      <c r="Y7" s="248">
        <f>C70</f>
        <v>5.9329983560600002E-3</v>
      </c>
      <c r="Z7" s="250">
        <f>C77</f>
        <v>5.9329983560600002E-3</v>
      </c>
    </row>
    <row r="8" spans="1:26" x14ac:dyDescent="0.25">
      <c r="A8" s="239" t="s">
        <v>89</v>
      </c>
      <c r="B8">
        <v>0.186465830104</v>
      </c>
      <c r="C8">
        <v>0.16431958920600001</v>
      </c>
      <c r="D8">
        <v>0.23083644657899999</v>
      </c>
      <c r="E8">
        <v>0.24401285729300001</v>
      </c>
      <c r="F8">
        <v>0.17436527681899999</v>
      </c>
      <c r="H8" s="240">
        <f t="shared" si="1"/>
        <v>1.0000000000010001</v>
      </c>
      <c r="O8" s="247" t="s">
        <v>6</v>
      </c>
      <c r="P8" s="248">
        <f>D7</f>
        <v>2.3236419319400001E-2</v>
      </c>
      <c r="Q8" s="248">
        <f>D14</f>
        <v>2.11998303424E-2</v>
      </c>
      <c r="R8" s="248">
        <f>D21</f>
        <v>2.2186990281000001E-2</v>
      </c>
      <c r="S8" s="248">
        <f>D28</f>
        <v>2.2519474029500001E-2</v>
      </c>
      <c r="T8" s="248">
        <f>D35</f>
        <v>2.25043142483E-2</v>
      </c>
      <c r="U8" s="248">
        <f>D42</f>
        <v>2.38256698539E-2</v>
      </c>
      <c r="V8" s="248">
        <f>D49</f>
        <v>2.4656699111000002E-2</v>
      </c>
      <c r="W8" s="248">
        <f>D56</f>
        <v>2.6551719562599999E-2</v>
      </c>
      <c r="X8" s="248">
        <f>D63</f>
        <v>2.7426781735199999E-2</v>
      </c>
      <c r="Y8" s="248">
        <f>D70</f>
        <v>2.9882648973000001E-2</v>
      </c>
      <c r="Z8" s="250">
        <f>D77</f>
        <v>2.9882648973000001E-2</v>
      </c>
    </row>
    <row r="9" spans="1:26" x14ac:dyDescent="0.25">
      <c r="A9" s="239" t="s">
        <v>90</v>
      </c>
      <c r="H9" s="251"/>
      <c r="O9" s="247" t="s">
        <v>7</v>
      </c>
      <c r="P9" s="248">
        <f>E7</f>
        <v>2.44563294109E-2</v>
      </c>
      <c r="Q9" s="248">
        <f>E14</f>
        <v>2.2404362033900001E-2</v>
      </c>
      <c r="R9" s="248">
        <f>E21</f>
        <v>2.2394606312799999E-2</v>
      </c>
      <c r="S9" s="248">
        <f>E28</f>
        <v>2.26323647513E-2</v>
      </c>
      <c r="T9" s="248">
        <f>E35</f>
        <v>2.2643913350699998E-2</v>
      </c>
      <c r="U9" s="248">
        <f>E42</f>
        <v>2.3418319980400001E-2</v>
      </c>
      <c r="V9" s="248">
        <f>E49</f>
        <v>2.4094022808899999E-2</v>
      </c>
      <c r="W9" s="248">
        <f>E56</f>
        <v>2.4612139085600001E-2</v>
      </c>
      <c r="X9" s="248">
        <f>E63</f>
        <v>2.50308510398E-2</v>
      </c>
      <c r="Y9" s="248">
        <f>E70</f>
        <v>2.5248381620199999E-2</v>
      </c>
      <c r="Z9" s="250">
        <f>E77</f>
        <v>2.5248381620199999E-2</v>
      </c>
    </row>
    <row r="10" spans="1:26" ht="15.75" thickBot="1" x14ac:dyDescent="0.3">
      <c r="A10" s="239" t="s">
        <v>74</v>
      </c>
      <c r="B10" s="234" t="s">
        <v>91</v>
      </c>
      <c r="H10" s="251"/>
      <c r="O10" s="252" t="s">
        <v>8</v>
      </c>
      <c r="P10" s="253">
        <f>F7</f>
        <v>2.89839100359E-2</v>
      </c>
      <c r="Q10" s="253">
        <f>F14</f>
        <v>3.0512845546399998E-2</v>
      </c>
      <c r="R10" s="253">
        <f>F21</f>
        <v>2.9667335621200001E-2</v>
      </c>
      <c r="S10" s="253">
        <f>F28</f>
        <v>3.0088416623800001E-2</v>
      </c>
      <c r="T10" s="253">
        <f>F35</f>
        <v>3.0628169323600001E-2</v>
      </c>
      <c r="U10" s="253">
        <f>F42</f>
        <v>3.2348976788999999E-2</v>
      </c>
      <c r="V10" s="253">
        <f>F49</f>
        <v>3.3006633366299998E-2</v>
      </c>
      <c r="W10" s="253">
        <f>F56</f>
        <v>3.3572321164699999E-2</v>
      </c>
      <c r="X10" s="253">
        <f>F63</f>
        <v>3.4206476927600003E-2</v>
      </c>
      <c r="Y10" s="253">
        <f>F70</f>
        <v>3.4988830699099999E-2</v>
      </c>
      <c r="Z10" s="254">
        <f>F77</f>
        <v>3.4988830699099999E-2</v>
      </c>
    </row>
    <row r="11" spans="1:26" ht="16.5" thickBot="1" x14ac:dyDescent="0.3">
      <c r="A11" s="236" t="s">
        <v>79</v>
      </c>
      <c r="B11" s="237" t="s">
        <v>80</v>
      </c>
      <c r="C11" s="237" t="s">
        <v>81</v>
      </c>
      <c r="D11" s="237" t="s">
        <v>82</v>
      </c>
      <c r="E11" s="237" t="s">
        <v>83</v>
      </c>
      <c r="F11" s="237" t="s">
        <v>84</v>
      </c>
      <c r="H11" s="238" t="str">
        <f>CONCATENATE(MID(B10,5,3),"Totals")</f>
        <v>22wTotals</v>
      </c>
      <c r="P11" t="str">
        <f>IF(SUM(P6:P10)=SUM($B$7:$F$7),"Ok","Check")</f>
        <v>Ok</v>
      </c>
      <c r="Q11" t="str">
        <f>IF(SUM(Q6:Q10)=SUM($B$14:$F$14),"Ok","Check")</f>
        <v>Ok</v>
      </c>
      <c r="R11" t="str">
        <f>IF(SUM(R6:R10)=SUM($B$21:$F$21),"Ok","Check")</f>
        <v>Ok</v>
      </c>
      <c r="S11" t="str">
        <f>IF(SUM(S6:S10)=SUM($B$28:$F$28),"Ok","Check")</f>
        <v>Ok</v>
      </c>
      <c r="T11" t="str">
        <f>IF(SUM(T6:T10)=SUM($B$35:$F$35),"Ok","Check")</f>
        <v>Ok</v>
      </c>
      <c r="U11" t="str">
        <f>IF(SUM(U6:U10)=SUM($B$42:$F$42),"Ok","Check")</f>
        <v>Ok</v>
      </c>
      <c r="V11" t="str">
        <f>IF(SUM(V6:V10)=SUM($B$49:$F$49),"Ok","Check")</f>
        <v>Ok</v>
      </c>
      <c r="W11" t="str">
        <f>IF(SUM(W6:W10)=SUM($B$56:$F$56),"Ok","Check")</f>
        <v>Ok</v>
      </c>
      <c r="X11" t="str">
        <f>IF(SUM(X6:X10)=SUM($B$63:$F$63),"Ok","Check")</f>
        <v>Ok</v>
      </c>
      <c r="Y11" t="str">
        <f>IF(SUM(Y6:Y10)=SUM($B$70:$F$70),"Ok","Check")</f>
        <v>Ok</v>
      </c>
      <c r="Z11" t="str">
        <f>IF(SUM(Z6:Z10)=SUM($B$77:$F$77),"Ok","Check")</f>
        <v>Ok</v>
      </c>
    </row>
    <row r="12" spans="1:26" x14ac:dyDescent="0.25">
      <c r="A12" s="239" t="s">
        <v>86</v>
      </c>
      <c r="B12">
        <v>3559.2</v>
      </c>
      <c r="C12">
        <v>3109.3</v>
      </c>
      <c r="D12">
        <v>4361.1000000000004</v>
      </c>
      <c r="E12">
        <v>4654.1000000000004</v>
      </c>
      <c r="F12">
        <v>3320.9</v>
      </c>
      <c r="H12" s="240">
        <f>SUM(B12:F12)</f>
        <v>19004.600000000002</v>
      </c>
      <c r="P12" s="255"/>
      <c r="Q12" s="255"/>
      <c r="R12" s="255"/>
      <c r="S12" s="255"/>
      <c r="T12" s="255"/>
      <c r="U12" s="255"/>
      <c r="V12" s="255"/>
      <c r="W12" s="255"/>
      <c r="X12" s="255"/>
      <c r="Y12" s="255"/>
      <c r="Z12" s="255"/>
    </row>
    <row r="13" spans="1:26" x14ac:dyDescent="0.25">
      <c r="A13" s="239" t="s">
        <v>87</v>
      </c>
      <c r="B13">
        <v>38</v>
      </c>
      <c r="C13">
        <v>19</v>
      </c>
      <c r="D13">
        <v>92.5</v>
      </c>
      <c r="E13">
        <v>104.3</v>
      </c>
      <c r="F13">
        <v>101.3</v>
      </c>
      <c r="H13" s="240">
        <f>SUM(B13:F13)</f>
        <v>355.1</v>
      </c>
      <c r="P13" s="256"/>
      <c r="Q13" s="256"/>
      <c r="R13" s="256"/>
      <c r="S13" s="256"/>
      <c r="T13" s="256"/>
      <c r="U13" s="256"/>
      <c r="V13" s="256"/>
      <c r="W13" s="256"/>
      <c r="X13" s="256"/>
      <c r="Y13" s="256"/>
      <c r="Z13" s="256"/>
    </row>
    <row r="14" spans="1:26" x14ac:dyDescent="0.25">
      <c r="A14" s="239" t="s">
        <v>88</v>
      </c>
      <c r="B14">
        <v>1.06667117079E-2</v>
      </c>
      <c r="C14">
        <v>6.1159131801700002E-3</v>
      </c>
      <c r="D14">
        <v>2.11998303424E-2</v>
      </c>
      <c r="E14">
        <v>2.2404362033900001E-2</v>
      </c>
      <c r="F14">
        <v>3.0512845546399998E-2</v>
      </c>
      <c r="H14" s="240">
        <f t="shared" ref="H14:H15" si="2">SUM(B14:F14)</f>
        <v>9.0899662810769999E-2</v>
      </c>
    </row>
    <row r="15" spans="1:26" x14ac:dyDescent="0.25">
      <c r="A15" s="239" t="s">
        <v>89</v>
      </c>
      <c r="B15">
        <v>0.187279576557</v>
      </c>
      <c r="C15">
        <v>0.16360836958200001</v>
      </c>
      <c r="D15">
        <v>0.22947666520900001</v>
      </c>
      <c r="E15">
        <v>0.244894566147</v>
      </c>
      <c r="F15">
        <v>0.174740822504</v>
      </c>
      <c r="H15" s="240">
        <f t="shared" si="2"/>
        <v>0.99999999999900002</v>
      </c>
    </row>
    <row r="16" spans="1:26" x14ac:dyDescent="0.25">
      <c r="A16" s="239" t="s">
        <v>90</v>
      </c>
      <c r="H16" s="251"/>
    </row>
    <row r="17" spans="1:26" ht="15.75" thickBot="1" x14ac:dyDescent="0.3">
      <c r="A17" s="239" t="s">
        <v>74</v>
      </c>
      <c r="B17" s="234" t="s">
        <v>92</v>
      </c>
      <c r="H17" s="251"/>
    </row>
    <row r="18" spans="1:26" ht="16.5" thickBot="1" x14ac:dyDescent="0.3">
      <c r="A18" s="236" t="s">
        <v>79</v>
      </c>
      <c r="B18" s="237" t="s">
        <v>80</v>
      </c>
      <c r="C18" s="237" t="s">
        <v>81</v>
      </c>
      <c r="D18" s="237" t="s">
        <v>82</v>
      </c>
      <c r="E18" s="237" t="s">
        <v>83</v>
      </c>
      <c r="F18" s="237" t="s">
        <v>84</v>
      </c>
      <c r="H18" s="238" t="str">
        <f>CONCATENATE(MID(B17,5,3),"Totals")</f>
        <v>23wTotals</v>
      </c>
      <c r="Q18" s="255"/>
    </row>
    <row r="19" spans="1:26" x14ac:dyDescent="0.25">
      <c r="A19" s="239" t="s">
        <v>86</v>
      </c>
      <c r="B19">
        <v>3585.5</v>
      </c>
      <c r="C19">
        <v>3126.2</v>
      </c>
      <c r="D19">
        <v>4389.2</v>
      </c>
      <c r="E19">
        <v>4706.3</v>
      </c>
      <c r="F19">
        <v>3384.3</v>
      </c>
      <c r="H19" s="240">
        <f>SUM(B19:F19)</f>
        <v>19191.5</v>
      </c>
      <c r="Q19" s="255"/>
    </row>
    <row r="20" spans="1:26" x14ac:dyDescent="0.25">
      <c r="A20" s="239" t="s">
        <v>87</v>
      </c>
      <c r="B20">
        <v>38.5</v>
      </c>
      <c r="C20">
        <v>18.7</v>
      </c>
      <c r="D20">
        <v>97.4</v>
      </c>
      <c r="E20">
        <v>105.4</v>
      </c>
      <c r="F20">
        <v>100.4</v>
      </c>
      <c r="H20" s="240">
        <f>SUM(B20:F20)</f>
        <v>360.4</v>
      </c>
      <c r="Q20" s="255"/>
    </row>
    <row r="21" spans="1:26" x14ac:dyDescent="0.25">
      <c r="A21" s="239" t="s">
        <v>88</v>
      </c>
      <c r="B21">
        <v>1.0745923358899999E-2</v>
      </c>
      <c r="C21">
        <v>5.9902431446899997E-3</v>
      </c>
      <c r="D21">
        <v>2.2186990281000001E-2</v>
      </c>
      <c r="E21">
        <v>2.2394606312799999E-2</v>
      </c>
      <c r="F21">
        <v>2.9667335621200001E-2</v>
      </c>
      <c r="H21" s="240">
        <f t="shared" ref="H21:H22" si="3">SUM(B21:F21)</f>
        <v>9.0985098718590007E-2</v>
      </c>
      <c r="Q21" s="255"/>
    </row>
    <row r="22" spans="1:26" x14ac:dyDescent="0.25">
      <c r="A22" s="239" t="s">
        <v>89</v>
      </c>
      <c r="B22">
        <v>0.18682699421999999</v>
      </c>
      <c r="C22">
        <v>0.16289817968199999</v>
      </c>
      <c r="D22">
        <v>0.22870480491199999</v>
      </c>
      <c r="E22">
        <v>0.24522771344399999</v>
      </c>
      <c r="F22">
        <v>0.17634230774199999</v>
      </c>
      <c r="H22" s="240">
        <f t="shared" si="3"/>
        <v>0.99999999999999989</v>
      </c>
      <c r="Q22" s="255"/>
      <c r="S22" s="255"/>
    </row>
    <row r="23" spans="1:26" ht="15.75" thickBot="1" x14ac:dyDescent="0.3">
      <c r="A23" s="239" t="s">
        <v>90</v>
      </c>
      <c r="H23" s="251"/>
      <c r="Q23" s="255"/>
      <c r="R23" s="255"/>
      <c r="S23" s="255"/>
    </row>
    <row r="24" spans="1:26" ht="19.5" thickBot="1" x14ac:dyDescent="0.3">
      <c r="A24" s="239" t="s">
        <v>74</v>
      </c>
      <c r="B24" s="234" t="s">
        <v>93</v>
      </c>
      <c r="H24" s="251"/>
      <c r="P24" s="316" t="s">
        <v>94</v>
      </c>
      <c r="Q24" s="317"/>
      <c r="R24" s="317"/>
      <c r="S24" s="317"/>
      <c r="T24" s="317"/>
      <c r="U24" s="317"/>
      <c r="V24" s="317"/>
      <c r="W24" s="317"/>
      <c r="X24" s="317"/>
      <c r="Y24" s="317"/>
      <c r="Z24" s="318"/>
    </row>
    <row r="25" spans="1:26" ht="16.5" thickBot="1" x14ac:dyDescent="0.3">
      <c r="A25" s="236" t="s">
        <v>79</v>
      </c>
      <c r="B25" s="237" t="s">
        <v>80</v>
      </c>
      <c r="C25" s="237" t="s">
        <v>81</v>
      </c>
      <c r="D25" s="237" t="s">
        <v>82</v>
      </c>
      <c r="E25" s="237" t="s">
        <v>83</v>
      </c>
      <c r="F25" s="237" t="s">
        <v>84</v>
      </c>
      <c r="H25" s="238" t="str">
        <f>CONCATENATE(MID(B24,5,3),"Totals")</f>
        <v>24wTotals</v>
      </c>
      <c r="P25" s="241" t="str">
        <f>P5</f>
        <v>2021</v>
      </c>
      <c r="Q25" s="241">
        <f t="shared" ref="Q25:Z25" si="4">Q5</f>
        <v>2022</v>
      </c>
      <c r="R25" s="241">
        <f t="shared" si="4"/>
        <v>2023</v>
      </c>
      <c r="S25" s="241">
        <f t="shared" si="4"/>
        <v>2024</v>
      </c>
      <c r="T25" s="241">
        <f t="shared" si="4"/>
        <v>2025</v>
      </c>
      <c r="U25" s="241">
        <f t="shared" si="4"/>
        <v>2026</v>
      </c>
      <c r="V25" s="241">
        <f t="shared" si="4"/>
        <v>2027</v>
      </c>
      <c r="W25" s="241">
        <f t="shared" si="4"/>
        <v>2028</v>
      </c>
      <c r="X25" s="241">
        <f t="shared" si="4"/>
        <v>2029</v>
      </c>
      <c r="Y25" s="241">
        <f t="shared" si="4"/>
        <v>2030</v>
      </c>
      <c r="Z25" s="241">
        <f t="shared" si="4"/>
        <v>2031</v>
      </c>
    </row>
    <row r="26" spans="1:26" x14ac:dyDescent="0.25">
      <c r="A26" s="239" t="s">
        <v>86</v>
      </c>
      <c r="B26">
        <v>3666.4</v>
      </c>
      <c r="C26">
        <v>3144.1</v>
      </c>
      <c r="D26">
        <v>4412.3</v>
      </c>
      <c r="E26">
        <v>4765.5</v>
      </c>
      <c r="F26">
        <v>3423.8</v>
      </c>
      <c r="H26" s="240">
        <f>SUM(B26:F26)</f>
        <v>19412.099999999999</v>
      </c>
      <c r="O26" s="243" t="s">
        <v>4</v>
      </c>
      <c r="P26" s="244">
        <f>B8</f>
        <v>0.186465830104</v>
      </c>
      <c r="Q26" s="244">
        <f>B15</f>
        <v>0.187279576557</v>
      </c>
      <c r="R26" s="244">
        <f>B22</f>
        <v>0.18682699421999999</v>
      </c>
      <c r="S26" s="244">
        <f>B29</f>
        <v>0.18887039268</v>
      </c>
      <c r="T26" s="244">
        <f>B36</f>
        <v>0.189088787472</v>
      </c>
      <c r="U26" s="244">
        <f>B43</f>
        <v>0.189767403049</v>
      </c>
      <c r="V26" s="244">
        <f>B50</f>
        <v>0.189692695956</v>
      </c>
      <c r="W26" s="244">
        <f>B57</f>
        <v>0.18989806040900001</v>
      </c>
      <c r="X26" s="244">
        <f>B64</f>
        <v>0.19064000946000001</v>
      </c>
      <c r="Y26" s="244">
        <f>B71</f>
        <v>0.190777970317</v>
      </c>
      <c r="Z26" s="245">
        <f>B78</f>
        <v>0.190777970317</v>
      </c>
    </row>
    <row r="27" spans="1:26" x14ac:dyDescent="0.25">
      <c r="A27" s="239" t="s">
        <v>87</v>
      </c>
      <c r="B27">
        <v>42.4</v>
      </c>
      <c r="C27">
        <v>18.8</v>
      </c>
      <c r="D27">
        <v>99.4</v>
      </c>
      <c r="E27">
        <v>107.9</v>
      </c>
      <c r="F27">
        <v>103</v>
      </c>
      <c r="H27" s="240">
        <f>SUM(B27:F27)</f>
        <v>371.5</v>
      </c>
      <c r="O27" s="247" t="s">
        <v>5</v>
      </c>
      <c r="P27" s="248">
        <f>C8</f>
        <v>0.16431958920600001</v>
      </c>
      <c r="Q27" s="248">
        <f>C15</f>
        <v>0.16360836958200001</v>
      </c>
      <c r="R27" s="248">
        <f>C22</f>
        <v>0.16289817968199999</v>
      </c>
      <c r="S27" s="248">
        <f>C29</f>
        <v>0.16196582921899999</v>
      </c>
      <c r="T27" s="248">
        <f>C36</f>
        <v>0.16113396779899999</v>
      </c>
      <c r="U27" s="248">
        <f>C43</f>
        <v>0.159915524</v>
      </c>
      <c r="V27" s="248">
        <f>C50</f>
        <v>0.15940065989900001</v>
      </c>
      <c r="W27" s="248">
        <f>C57</f>
        <v>0.15892405422</v>
      </c>
      <c r="X27" s="248">
        <f>C64</f>
        <v>0.158359914139</v>
      </c>
      <c r="Y27" s="248">
        <f>C71</f>
        <v>0.15785312438099999</v>
      </c>
      <c r="Z27" s="250">
        <f>C78</f>
        <v>0.15785312438099999</v>
      </c>
    </row>
    <row r="28" spans="1:26" x14ac:dyDescent="0.25">
      <c r="A28" s="239" t="s">
        <v>88</v>
      </c>
      <c r="B28">
        <v>1.1577819684799999E-2</v>
      </c>
      <c r="C28">
        <v>5.97641651375E-3</v>
      </c>
      <c r="D28">
        <v>2.2519474029500001E-2</v>
      </c>
      <c r="E28">
        <v>2.26323647513E-2</v>
      </c>
      <c r="F28">
        <v>3.0088416623800001E-2</v>
      </c>
      <c r="H28" s="240">
        <f t="shared" ref="H28:H29" si="5">SUM(B28:F28)</f>
        <v>9.2794491603150009E-2</v>
      </c>
      <c r="O28" s="247" t="s">
        <v>6</v>
      </c>
      <c r="P28" s="248">
        <f>D8</f>
        <v>0.23083644657899999</v>
      </c>
      <c r="Q28" s="248">
        <f>D15</f>
        <v>0.22947666520900001</v>
      </c>
      <c r="R28" s="248">
        <f>D22</f>
        <v>0.22870480491199999</v>
      </c>
      <c r="S28" s="248">
        <f>D29</f>
        <v>0.22729856792299999</v>
      </c>
      <c r="T28" s="248">
        <f>D36</f>
        <v>0.22618226077699999</v>
      </c>
      <c r="U28" s="248">
        <f>D43</f>
        <v>0.224142513519</v>
      </c>
      <c r="V28" s="248">
        <f>D50</f>
        <v>0.22358360792699999</v>
      </c>
      <c r="W28" s="248">
        <f>D57</f>
        <v>0.22256450464999999</v>
      </c>
      <c r="X28" s="248">
        <f>D64</f>
        <v>0.221472475089</v>
      </c>
      <c r="Y28" s="248">
        <f>D71</f>
        <v>0.220586193126</v>
      </c>
      <c r="Z28" s="250">
        <f>D78</f>
        <v>0.220586193126</v>
      </c>
    </row>
    <row r="29" spans="1:26" x14ac:dyDescent="0.25">
      <c r="A29" s="239" t="s">
        <v>89</v>
      </c>
      <c r="B29">
        <v>0.18887039268</v>
      </c>
      <c r="C29">
        <v>0.16196582921899999</v>
      </c>
      <c r="D29">
        <v>0.22729856792299999</v>
      </c>
      <c r="E29">
        <v>0.245492725041</v>
      </c>
      <c r="F29">
        <v>0.17637248513699999</v>
      </c>
      <c r="H29" s="240">
        <f t="shared" si="5"/>
        <v>0.99999999999999989</v>
      </c>
      <c r="O29" s="247" t="s">
        <v>7</v>
      </c>
      <c r="P29" s="248">
        <f>E8</f>
        <v>0.24401285729300001</v>
      </c>
      <c r="Q29" s="248">
        <f>E15</f>
        <v>0.244894566147</v>
      </c>
      <c r="R29" s="248">
        <f>E22</f>
        <v>0.24522771344399999</v>
      </c>
      <c r="S29" s="248">
        <f>E29</f>
        <v>0.245492725041</v>
      </c>
      <c r="T29" s="248">
        <f>E36</f>
        <v>0.24705366686899999</v>
      </c>
      <c r="U29" s="248">
        <f>E43</f>
        <v>0.24687646061999999</v>
      </c>
      <c r="V29" s="248">
        <f>E50</f>
        <v>0.24765506318200001</v>
      </c>
      <c r="W29" s="248">
        <f>E57</f>
        <v>0.24856975820800001</v>
      </c>
      <c r="X29" s="248">
        <f>E64</f>
        <v>0.24926730727900001</v>
      </c>
      <c r="Y29" s="248">
        <f>E71</f>
        <v>0.25015066846099998</v>
      </c>
      <c r="Z29" s="250">
        <f>E78</f>
        <v>0.25015066846099998</v>
      </c>
    </row>
    <row r="30" spans="1:26" ht="15.75" thickBot="1" x14ac:dyDescent="0.3">
      <c r="A30" s="239" t="s">
        <v>90</v>
      </c>
      <c r="H30" s="251"/>
      <c r="O30" s="252" t="s">
        <v>8</v>
      </c>
      <c r="P30" s="253">
        <f>F8</f>
        <v>0.17436527681899999</v>
      </c>
      <c r="Q30" s="253">
        <f>F15</f>
        <v>0.174740822504</v>
      </c>
      <c r="R30" s="253">
        <f>F22</f>
        <v>0.17634230774199999</v>
      </c>
      <c r="S30" s="253">
        <f>F29</f>
        <v>0.17637248513699999</v>
      </c>
      <c r="T30" s="253">
        <f>F36</f>
        <v>0.17654131708199999</v>
      </c>
      <c r="U30" s="253">
        <f>F43</f>
        <v>0.17929809881200001</v>
      </c>
      <c r="V30" s="253">
        <f>F50</f>
        <v>0.17966797303699999</v>
      </c>
      <c r="W30" s="253">
        <f>F57</f>
        <v>0.18004362251299999</v>
      </c>
      <c r="X30" s="253">
        <f>F64</f>
        <v>0.18026029403300001</v>
      </c>
      <c r="Y30" s="253">
        <f>F71</f>
        <v>0.180632043715</v>
      </c>
      <c r="Z30" s="254">
        <f>F78</f>
        <v>0.180632043715</v>
      </c>
    </row>
    <row r="31" spans="1:26" ht="15.75" thickBot="1" x14ac:dyDescent="0.3">
      <c r="A31" s="239" t="s">
        <v>74</v>
      </c>
      <c r="B31" s="234" t="s">
        <v>95</v>
      </c>
      <c r="H31" s="251"/>
      <c r="P31" t="str">
        <f>IF(SUM(P26:P30)=SUM($B$8:$F$8),"Ok","Check")</f>
        <v>Ok</v>
      </c>
      <c r="Q31" t="str">
        <f>IF(SUM(Q26:Q30)=SUM($B$15:$F$15),"Ok","Check")</f>
        <v>Ok</v>
      </c>
      <c r="R31" t="str">
        <f>IF(SUM(R26:R30)=SUM($B$22:$F$22),"Ok","Check")</f>
        <v>Ok</v>
      </c>
      <c r="S31" t="str">
        <f>IF(SUM(S26:S30)=SUM($B$29:$F$29),"Ok","Check")</f>
        <v>Ok</v>
      </c>
      <c r="T31" t="str">
        <f>IF(SUM(T26:T30)=SUM($B$36:$F$36),"Ok","Check")</f>
        <v>Ok</v>
      </c>
      <c r="U31" t="str">
        <f>IF(SUM(U26:U30)=SUM($B$43:$F$43),"Ok","Check")</f>
        <v>Ok</v>
      </c>
      <c r="V31" t="str">
        <f>IF(SUM(V26:V30)=SUM($B$50:$F$50),"Ok","Check")</f>
        <v>Ok</v>
      </c>
      <c r="W31" t="str">
        <f>IF(SUM(W26:W30)=SUM($B$57:$F$57),"Ok","Check")</f>
        <v>Ok</v>
      </c>
      <c r="X31" t="str">
        <f>IF(SUM(X26:X30)=SUM($B$64:$F$64),"Ok","Check")</f>
        <v>Ok</v>
      </c>
      <c r="Y31" t="str">
        <f>IF(SUM(Y26:Y30)=SUM($B$71:$F$71),"Ok","Check")</f>
        <v>Ok</v>
      </c>
      <c r="Z31" t="str">
        <f>IF(SUM(Z26:Z30)=SUM($B$78:$F$78),"Ok","Check")</f>
        <v>Ok</v>
      </c>
    </row>
    <row r="32" spans="1:26" ht="16.5" thickBot="1" x14ac:dyDescent="0.3">
      <c r="A32" s="236" t="s">
        <v>79</v>
      </c>
      <c r="B32" s="237" t="s">
        <v>80</v>
      </c>
      <c r="C32" s="237" t="s">
        <v>81</v>
      </c>
      <c r="D32" s="237" t="s">
        <v>82</v>
      </c>
      <c r="E32" s="237" t="s">
        <v>83</v>
      </c>
      <c r="F32" s="237" t="s">
        <v>84</v>
      </c>
      <c r="H32" s="238" t="str">
        <f>CONCATENATE(MID(B31,5,3),"Totals")</f>
        <v>25wTotals</v>
      </c>
      <c r="P32" s="255">
        <f>SUM(P26:P30)</f>
        <v>1.0000000000010001</v>
      </c>
      <c r="Q32" s="255">
        <f t="shared" ref="Q32:Z32" si="6">SUM(Q26:Q30)</f>
        <v>0.99999999999900002</v>
      </c>
      <c r="R32" s="255">
        <f t="shared" si="6"/>
        <v>0.99999999999999989</v>
      </c>
      <c r="S32" s="255">
        <f t="shared" si="6"/>
        <v>0.99999999999999989</v>
      </c>
      <c r="T32" s="255">
        <f t="shared" si="6"/>
        <v>0.99999999999899991</v>
      </c>
      <c r="U32" s="255">
        <f t="shared" si="6"/>
        <v>1</v>
      </c>
      <c r="V32" s="255">
        <f t="shared" si="6"/>
        <v>1.0000000000010001</v>
      </c>
      <c r="W32" s="255">
        <f t="shared" si="6"/>
        <v>1</v>
      </c>
      <c r="X32" s="255">
        <f t="shared" si="6"/>
        <v>1</v>
      </c>
      <c r="Y32" s="255">
        <f t="shared" si="6"/>
        <v>1</v>
      </c>
      <c r="Z32" s="255">
        <f t="shared" si="6"/>
        <v>1</v>
      </c>
    </row>
    <row r="33" spans="1:26" x14ac:dyDescent="0.25">
      <c r="A33" s="239" t="s">
        <v>86</v>
      </c>
      <c r="B33">
        <v>3719.1</v>
      </c>
      <c r="C33">
        <v>3169.3</v>
      </c>
      <c r="D33">
        <v>4448.7</v>
      </c>
      <c r="E33">
        <v>4859.2</v>
      </c>
      <c r="F33">
        <v>3472.3</v>
      </c>
      <c r="H33" s="240">
        <f>SUM(B33:F33)</f>
        <v>19668.599999999999</v>
      </c>
    </row>
    <row r="34" spans="1:26" x14ac:dyDescent="0.25">
      <c r="A34" s="239" t="s">
        <v>87</v>
      </c>
      <c r="B34">
        <v>49.7</v>
      </c>
      <c r="C34">
        <v>18.899999999999999</v>
      </c>
      <c r="D34">
        <v>100.1</v>
      </c>
      <c r="E34">
        <v>110</v>
      </c>
      <c r="F34">
        <v>106.4</v>
      </c>
      <c r="H34" s="240">
        <f>SUM(B34:F34)</f>
        <v>385.1</v>
      </c>
    </row>
    <row r="35" spans="1:26" x14ac:dyDescent="0.25">
      <c r="A35" s="239" t="s">
        <v>88</v>
      </c>
      <c r="B35">
        <v>1.3358969993E-2</v>
      </c>
      <c r="C35">
        <v>5.9524395583900004E-3</v>
      </c>
      <c r="D35">
        <v>2.25043142483E-2</v>
      </c>
      <c r="E35">
        <v>2.2643913350699998E-2</v>
      </c>
      <c r="F35">
        <v>3.0628169323600001E-2</v>
      </c>
      <c r="H35" s="240">
        <f t="shared" ref="H35:H36" si="7">SUM(B35:F35)</f>
        <v>9.5087806473989997E-2</v>
      </c>
      <c r="P35" s="257"/>
      <c r="Q35" s="257"/>
      <c r="R35" s="257"/>
      <c r="S35" s="257"/>
      <c r="T35" s="257"/>
      <c r="U35" s="257"/>
      <c r="V35" s="257"/>
      <c r="W35" s="257"/>
      <c r="X35" s="257"/>
      <c r="Y35" s="257"/>
      <c r="Z35" s="257"/>
    </row>
    <row r="36" spans="1:26" x14ac:dyDescent="0.25">
      <c r="A36" s="239" t="s">
        <v>89</v>
      </c>
      <c r="B36">
        <v>0.189088787472</v>
      </c>
      <c r="C36">
        <v>0.16113396779899999</v>
      </c>
      <c r="D36">
        <v>0.22618226077699999</v>
      </c>
      <c r="E36">
        <v>0.24705366686899999</v>
      </c>
      <c r="F36">
        <v>0.17654131708199999</v>
      </c>
      <c r="H36" s="240">
        <f t="shared" si="7"/>
        <v>0.99999999999899991</v>
      </c>
    </row>
    <row r="37" spans="1:26" x14ac:dyDescent="0.25">
      <c r="A37" s="239" t="s">
        <v>90</v>
      </c>
      <c r="H37" s="251"/>
    </row>
    <row r="38" spans="1:26" ht="15.75" thickBot="1" x14ac:dyDescent="0.3">
      <c r="A38" s="239" t="s">
        <v>74</v>
      </c>
      <c r="B38" s="234" t="s">
        <v>96</v>
      </c>
      <c r="H38" s="251"/>
    </row>
    <row r="39" spans="1:26" ht="16.5" thickBot="1" x14ac:dyDescent="0.3">
      <c r="A39" s="236" t="s">
        <v>79</v>
      </c>
      <c r="B39" s="237" t="s">
        <v>80</v>
      </c>
      <c r="C39" s="237" t="s">
        <v>81</v>
      </c>
      <c r="D39" s="237" t="s">
        <v>82</v>
      </c>
      <c r="E39" s="237" t="s">
        <v>83</v>
      </c>
      <c r="F39" s="237" t="s">
        <v>84</v>
      </c>
      <c r="H39" s="238" t="str">
        <f>CONCATENATE(MID(B38,5,3),"Totals")</f>
        <v>26wTotals</v>
      </c>
    </row>
    <row r="40" spans="1:26" x14ac:dyDescent="0.25">
      <c r="A40" s="239" t="s">
        <v>86</v>
      </c>
      <c r="B40">
        <v>3781</v>
      </c>
      <c r="C40">
        <v>3186.3</v>
      </c>
      <c r="D40">
        <v>4466</v>
      </c>
      <c r="E40">
        <v>4918.8999999999996</v>
      </c>
      <c r="F40">
        <v>3572.5</v>
      </c>
      <c r="H40" s="240">
        <f>SUM(B40:F40)</f>
        <v>19924.699999999997</v>
      </c>
    </row>
    <row r="41" spans="1:26" x14ac:dyDescent="0.25">
      <c r="A41" s="239" t="s">
        <v>87</v>
      </c>
      <c r="B41">
        <v>50.3</v>
      </c>
      <c r="C41">
        <v>19.100000000000001</v>
      </c>
      <c r="D41">
        <v>106.4</v>
      </c>
      <c r="E41">
        <v>115.2</v>
      </c>
      <c r="F41">
        <v>115.6</v>
      </c>
      <c r="H41" s="240">
        <f>SUM(B41:F41)</f>
        <v>406.6</v>
      </c>
    </row>
    <row r="42" spans="1:26" x14ac:dyDescent="0.25">
      <c r="A42" s="239" t="s">
        <v>88</v>
      </c>
      <c r="B42">
        <v>1.3295460298E-2</v>
      </c>
      <c r="C42">
        <v>5.9863267983199997E-3</v>
      </c>
      <c r="D42">
        <v>2.38256698539E-2</v>
      </c>
      <c r="E42">
        <v>2.3418319980400001E-2</v>
      </c>
      <c r="F42">
        <v>3.2348976788999999E-2</v>
      </c>
      <c r="H42" s="240">
        <f t="shared" ref="H42:H43" si="8">SUM(B42:F42)</f>
        <v>9.8874753719620012E-2</v>
      </c>
    </row>
    <row r="43" spans="1:26" x14ac:dyDescent="0.25">
      <c r="A43" s="239" t="s">
        <v>89</v>
      </c>
      <c r="B43">
        <v>0.189767403049</v>
      </c>
      <c r="C43">
        <v>0.159915524</v>
      </c>
      <c r="D43">
        <v>0.224142513519</v>
      </c>
      <c r="E43">
        <v>0.24687646061999999</v>
      </c>
      <c r="F43">
        <v>0.17929809881200001</v>
      </c>
      <c r="H43" s="240">
        <f t="shared" si="8"/>
        <v>1</v>
      </c>
    </row>
    <row r="44" spans="1:26" x14ac:dyDescent="0.25">
      <c r="A44" s="239" t="s">
        <v>90</v>
      </c>
      <c r="H44" s="251"/>
    </row>
    <row r="45" spans="1:26" ht="15.75" thickBot="1" x14ac:dyDescent="0.3">
      <c r="A45" s="239" t="s">
        <v>74</v>
      </c>
      <c r="B45" s="234" t="s">
        <v>97</v>
      </c>
      <c r="H45" s="251"/>
    </row>
    <row r="46" spans="1:26" ht="16.5" thickBot="1" x14ac:dyDescent="0.3">
      <c r="A46" s="236" t="s">
        <v>79</v>
      </c>
      <c r="B46" s="237" t="s">
        <v>80</v>
      </c>
      <c r="C46" s="237" t="s">
        <v>81</v>
      </c>
      <c r="D46" s="237" t="s">
        <v>82</v>
      </c>
      <c r="E46" s="237" t="s">
        <v>83</v>
      </c>
      <c r="F46" s="237" t="s">
        <v>84</v>
      </c>
      <c r="H46" s="238" t="str">
        <f>CONCATENATE(MID(B45,5,3),"Totals")</f>
        <v>27wTotals</v>
      </c>
    </row>
    <row r="47" spans="1:26" x14ac:dyDescent="0.25">
      <c r="A47" s="239" t="s">
        <v>86</v>
      </c>
      <c r="B47">
        <v>3833.2</v>
      </c>
      <c r="C47">
        <v>3221.1</v>
      </c>
      <c r="D47">
        <v>4518.1000000000004</v>
      </c>
      <c r="E47">
        <v>5004.5</v>
      </c>
      <c r="F47">
        <v>3630.7</v>
      </c>
      <c r="H47" s="240">
        <f>SUM(B47:F47)</f>
        <v>20207.600000000002</v>
      </c>
    </row>
    <row r="48" spans="1:26" x14ac:dyDescent="0.25">
      <c r="A48" s="239" t="s">
        <v>87</v>
      </c>
      <c r="B48">
        <v>58</v>
      </c>
      <c r="C48">
        <v>19.600000000000001</v>
      </c>
      <c r="D48">
        <v>111.4</v>
      </c>
      <c r="E48">
        <v>120.6</v>
      </c>
      <c r="F48">
        <v>119.8</v>
      </c>
      <c r="H48" s="240">
        <f>SUM(B48:F48)</f>
        <v>429.40000000000003</v>
      </c>
    </row>
    <row r="49" spans="1:8" x14ac:dyDescent="0.25">
      <c r="A49" s="239" t="s">
        <v>88</v>
      </c>
      <c r="B49">
        <v>1.51397155539E-2</v>
      </c>
      <c r="C49">
        <v>6.09941455979E-3</v>
      </c>
      <c r="D49">
        <v>2.4656699111000002E-2</v>
      </c>
      <c r="E49">
        <v>2.4094022808899999E-2</v>
      </c>
      <c r="F49">
        <v>3.3006633366299998E-2</v>
      </c>
      <c r="H49" s="240">
        <f t="shared" ref="H49:H50" si="9">SUM(B49:F49)</f>
        <v>0.10299648539988999</v>
      </c>
    </row>
    <row r="50" spans="1:8" x14ac:dyDescent="0.25">
      <c r="A50" s="239" t="s">
        <v>89</v>
      </c>
      <c r="B50">
        <v>0.189692695956</v>
      </c>
      <c r="C50">
        <v>0.15940065989900001</v>
      </c>
      <c r="D50">
        <v>0.22358360792699999</v>
      </c>
      <c r="E50">
        <v>0.24765506318200001</v>
      </c>
      <c r="F50">
        <v>0.17966797303699999</v>
      </c>
      <c r="H50" s="240">
        <f t="shared" si="9"/>
        <v>1.0000000000010001</v>
      </c>
    </row>
    <row r="51" spans="1:8" x14ac:dyDescent="0.25">
      <c r="A51" s="239" t="s">
        <v>90</v>
      </c>
      <c r="H51" s="251"/>
    </row>
    <row r="52" spans="1:8" ht="15.75" thickBot="1" x14ac:dyDescent="0.3">
      <c r="A52" s="239" t="s">
        <v>74</v>
      </c>
      <c r="B52" s="234" t="s">
        <v>98</v>
      </c>
      <c r="H52" s="251"/>
    </row>
    <row r="53" spans="1:8" ht="16.5" thickBot="1" x14ac:dyDescent="0.3">
      <c r="A53" s="236" t="s">
        <v>79</v>
      </c>
      <c r="B53" s="237" t="s">
        <v>80</v>
      </c>
      <c r="C53" s="237" t="s">
        <v>81</v>
      </c>
      <c r="D53" s="237" t="s">
        <v>82</v>
      </c>
      <c r="E53" s="237" t="s">
        <v>83</v>
      </c>
      <c r="F53" s="237" t="s">
        <v>84</v>
      </c>
      <c r="H53" s="238" t="str">
        <f>CONCATENATE(MID(B52,5,3),"Totals")</f>
        <v>28wTotals</v>
      </c>
    </row>
    <row r="54" spans="1:8" x14ac:dyDescent="0.25">
      <c r="A54" s="239" t="s">
        <v>86</v>
      </c>
      <c r="B54">
        <v>3893.5</v>
      </c>
      <c r="C54">
        <v>3258.4</v>
      </c>
      <c r="D54">
        <v>4563.2</v>
      </c>
      <c r="E54">
        <v>5096.3999999999996</v>
      </c>
      <c r="F54">
        <v>3691.4</v>
      </c>
      <c r="H54" s="240">
        <f>SUM(B54:F54)</f>
        <v>20502.900000000001</v>
      </c>
    </row>
    <row r="55" spans="1:8" x14ac:dyDescent="0.25">
      <c r="A55" s="239" t="s">
        <v>87</v>
      </c>
      <c r="B55">
        <v>58.3</v>
      </c>
      <c r="C55">
        <v>19.7</v>
      </c>
      <c r="D55">
        <v>121.2</v>
      </c>
      <c r="E55">
        <v>125.4</v>
      </c>
      <c r="F55">
        <v>123.9</v>
      </c>
      <c r="H55" s="240">
        <f>SUM(B55:F55)</f>
        <v>448.5</v>
      </c>
    </row>
    <row r="56" spans="1:8" x14ac:dyDescent="0.25">
      <c r="A56" s="239" t="s">
        <v>88</v>
      </c>
      <c r="B56">
        <v>1.4976238458699999E-2</v>
      </c>
      <c r="C56">
        <v>6.0469200857400001E-3</v>
      </c>
      <c r="D56">
        <v>2.6551719562599999E-2</v>
      </c>
      <c r="E56">
        <v>2.4612139085600001E-2</v>
      </c>
      <c r="F56">
        <v>3.3572321164699999E-2</v>
      </c>
      <c r="H56" s="240">
        <f t="shared" ref="H56:H57" si="10">SUM(B56:F56)</f>
        <v>0.10575933835734</v>
      </c>
    </row>
    <row r="57" spans="1:8" x14ac:dyDescent="0.25">
      <c r="A57" s="239" t="s">
        <v>89</v>
      </c>
      <c r="B57">
        <v>0.18989806040900001</v>
      </c>
      <c r="C57">
        <v>0.15892405422</v>
      </c>
      <c r="D57">
        <v>0.22256450464999999</v>
      </c>
      <c r="E57">
        <v>0.24856975820800001</v>
      </c>
      <c r="F57">
        <v>0.18004362251299999</v>
      </c>
      <c r="H57" s="240">
        <f t="shared" si="10"/>
        <v>1</v>
      </c>
    </row>
    <row r="58" spans="1:8" x14ac:dyDescent="0.25">
      <c r="A58" s="239" t="s">
        <v>90</v>
      </c>
      <c r="H58" s="251"/>
    </row>
    <row r="59" spans="1:8" ht="15.75" thickBot="1" x14ac:dyDescent="0.3">
      <c r="A59" s="239" t="s">
        <v>74</v>
      </c>
      <c r="B59" s="234" t="s">
        <v>99</v>
      </c>
      <c r="H59" s="251"/>
    </row>
    <row r="60" spans="1:8" ht="16.5" thickBot="1" x14ac:dyDescent="0.3">
      <c r="A60" s="236" t="s">
        <v>79</v>
      </c>
      <c r="B60" s="237" t="s">
        <v>80</v>
      </c>
      <c r="C60" s="237" t="s">
        <v>81</v>
      </c>
      <c r="D60" s="237" t="s">
        <v>82</v>
      </c>
      <c r="E60" s="237" t="s">
        <v>83</v>
      </c>
      <c r="F60" s="237" t="s">
        <v>84</v>
      </c>
      <c r="H60" s="238" t="str">
        <f>CONCATENATE(MID(B59,5,3),"Totals")</f>
        <v>29wTotals</v>
      </c>
    </row>
    <row r="61" spans="1:8" x14ac:dyDescent="0.25">
      <c r="A61" s="239" t="s">
        <v>86</v>
      </c>
      <c r="B61">
        <v>3972.6</v>
      </c>
      <c r="C61">
        <v>3299.9</v>
      </c>
      <c r="D61">
        <v>4615.1000000000004</v>
      </c>
      <c r="E61">
        <v>5194.2</v>
      </c>
      <c r="F61">
        <v>3756.3</v>
      </c>
      <c r="H61" s="240">
        <f>SUM(B61:F61)</f>
        <v>20838.099999999999</v>
      </c>
    </row>
    <row r="62" spans="1:8" x14ac:dyDescent="0.25">
      <c r="A62" s="239" t="s">
        <v>87</v>
      </c>
      <c r="B62">
        <v>59</v>
      </c>
      <c r="C62">
        <v>20</v>
      </c>
      <c r="D62">
        <v>126.6</v>
      </c>
      <c r="E62">
        <v>130</v>
      </c>
      <c r="F62">
        <v>128.5</v>
      </c>
      <c r="H62" s="240">
        <f>SUM(B62:F62)</f>
        <v>464.1</v>
      </c>
    </row>
    <row r="63" spans="1:8" x14ac:dyDescent="0.25">
      <c r="A63" s="239" t="s">
        <v>88</v>
      </c>
      <c r="B63">
        <v>1.4839537625199999E-2</v>
      </c>
      <c r="C63">
        <v>6.0496576713800002E-3</v>
      </c>
      <c r="D63">
        <v>2.7426781735199999E-2</v>
      </c>
      <c r="E63">
        <v>2.50308510398E-2</v>
      </c>
      <c r="F63">
        <v>3.4206476927600003E-2</v>
      </c>
      <c r="H63" s="240">
        <f t="shared" ref="H63:H64" si="11">SUM(B63:F63)</f>
        <v>0.10755330499918</v>
      </c>
    </row>
    <row r="64" spans="1:8" x14ac:dyDescent="0.25">
      <c r="A64" s="239" t="s">
        <v>89</v>
      </c>
      <c r="B64">
        <v>0.19064000946000001</v>
      </c>
      <c r="C64">
        <v>0.158359914139</v>
      </c>
      <c r="D64">
        <v>0.221472475089</v>
      </c>
      <c r="E64">
        <v>0.24926730727900001</v>
      </c>
      <c r="F64">
        <v>0.18026029403300001</v>
      </c>
      <c r="H64" s="240">
        <f t="shared" si="11"/>
        <v>1</v>
      </c>
    </row>
    <row r="65" spans="1:8" x14ac:dyDescent="0.25">
      <c r="A65" s="239" t="s">
        <v>90</v>
      </c>
      <c r="H65" s="251"/>
    </row>
    <row r="66" spans="1:8" ht="15.75" thickBot="1" x14ac:dyDescent="0.3">
      <c r="A66" s="239" t="s">
        <v>74</v>
      </c>
      <c r="B66" s="234" t="s">
        <v>100</v>
      </c>
      <c r="H66" s="251"/>
    </row>
    <row r="67" spans="1:8" ht="16.5" thickBot="1" x14ac:dyDescent="0.3">
      <c r="A67" s="236" t="s">
        <v>79</v>
      </c>
      <c r="B67" s="237" t="s">
        <v>80</v>
      </c>
      <c r="C67" s="237" t="s">
        <v>81</v>
      </c>
      <c r="D67" s="237" t="s">
        <v>82</v>
      </c>
      <c r="E67" s="237" t="s">
        <v>83</v>
      </c>
      <c r="F67" s="237" t="s">
        <v>84</v>
      </c>
      <c r="H67" s="238" t="str">
        <f>CONCATENATE(MID(B66,5,3),"Totals")</f>
        <v>30wTotals</v>
      </c>
    </row>
    <row r="68" spans="1:8" x14ac:dyDescent="0.25">
      <c r="A68" s="239" t="s">
        <v>86</v>
      </c>
      <c r="B68">
        <v>4038.6</v>
      </c>
      <c r="C68">
        <v>3341.6</v>
      </c>
      <c r="D68">
        <v>4669.6000000000004</v>
      </c>
      <c r="E68">
        <v>5295.5</v>
      </c>
      <c r="F68">
        <v>3823.8</v>
      </c>
      <c r="H68" s="240">
        <f>SUM(B68:F68)</f>
        <v>21169.1</v>
      </c>
    </row>
    <row r="69" spans="1:8" x14ac:dyDescent="0.25">
      <c r="A69" s="239" t="s">
        <v>87</v>
      </c>
      <c r="B69">
        <v>59.2</v>
      </c>
      <c r="C69">
        <v>19.8</v>
      </c>
      <c r="D69">
        <v>139.5</v>
      </c>
      <c r="E69">
        <v>133.69999999999999</v>
      </c>
      <c r="F69">
        <v>133.80000000000001</v>
      </c>
      <c r="H69" s="240">
        <f>SUM(B69:F69)</f>
        <v>486</v>
      </c>
    </row>
    <row r="70" spans="1:8" x14ac:dyDescent="0.25">
      <c r="A70" s="239" t="s">
        <v>88</v>
      </c>
      <c r="B70">
        <v>1.46570817023E-2</v>
      </c>
      <c r="C70">
        <v>5.9329983560600002E-3</v>
      </c>
      <c r="D70">
        <v>2.9882648973000001E-2</v>
      </c>
      <c r="E70">
        <v>2.5248381620199999E-2</v>
      </c>
      <c r="F70">
        <v>3.4988830699099999E-2</v>
      </c>
      <c r="H70" s="240">
        <f t="shared" ref="H70:H71" si="12">SUM(B70:F70)</f>
        <v>0.11070994135066001</v>
      </c>
    </row>
    <row r="71" spans="1:8" x14ac:dyDescent="0.25">
      <c r="A71" s="239" t="s">
        <v>89</v>
      </c>
      <c r="B71">
        <v>0.190777970317</v>
      </c>
      <c r="C71">
        <v>0.15785312438099999</v>
      </c>
      <c r="D71">
        <v>0.220586193126</v>
      </c>
      <c r="E71">
        <v>0.25015066846099998</v>
      </c>
      <c r="F71">
        <v>0.180632043715</v>
      </c>
      <c r="H71" s="240">
        <f t="shared" si="12"/>
        <v>1</v>
      </c>
    </row>
    <row r="72" spans="1:8" x14ac:dyDescent="0.25">
      <c r="A72" s="239" t="s">
        <v>90</v>
      </c>
      <c r="H72" s="251"/>
    </row>
    <row r="73" spans="1:8" ht="15.75" thickBot="1" x14ac:dyDescent="0.3">
      <c r="A73" s="239" t="s">
        <v>74</v>
      </c>
      <c r="B73" s="234" t="s">
        <v>101</v>
      </c>
      <c r="H73" s="251"/>
    </row>
    <row r="74" spans="1:8" ht="16.5" thickBot="1" x14ac:dyDescent="0.3">
      <c r="A74" s="236" t="s">
        <v>79</v>
      </c>
      <c r="B74" s="237" t="s">
        <v>80</v>
      </c>
      <c r="C74" s="237" t="s">
        <v>81</v>
      </c>
      <c r="D74" s="237" t="s">
        <v>82</v>
      </c>
      <c r="E74" s="237" t="s">
        <v>83</v>
      </c>
      <c r="F74" s="237" t="s">
        <v>84</v>
      </c>
      <c r="H74" s="238" t="str">
        <f>CONCATENATE(MID(B73,5,3),"Totals")</f>
        <v>31wTotals</v>
      </c>
    </row>
    <row r="75" spans="1:8" x14ac:dyDescent="0.25">
      <c r="A75" s="239" t="s">
        <v>86</v>
      </c>
      <c r="B75">
        <v>4038.6</v>
      </c>
      <c r="C75">
        <v>3341.6</v>
      </c>
      <c r="D75">
        <v>4669.6000000000004</v>
      </c>
      <c r="E75">
        <v>5295.5</v>
      </c>
      <c r="F75">
        <v>3823.8</v>
      </c>
      <c r="H75" s="240">
        <f>SUM(B75:F75)</f>
        <v>21169.1</v>
      </c>
    </row>
    <row r="76" spans="1:8" x14ac:dyDescent="0.25">
      <c r="A76" s="239" t="s">
        <v>87</v>
      </c>
      <c r="B76">
        <v>59.2</v>
      </c>
      <c r="C76">
        <v>19.8</v>
      </c>
      <c r="D76">
        <v>139.5</v>
      </c>
      <c r="E76">
        <v>133.69999999999999</v>
      </c>
      <c r="F76">
        <v>133.80000000000001</v>
      </c>
      <c r="H76" s="240">
        <f>SUM(B76:F76)</f>
        <v>486</v>
      </c>
    </row>
    <row r="77" spans="1:8" x14ac:dyDescent="0.25">
      <c r="A77" s="239" t="s">
        <v>88</v>
      </c>
      <c r="B77">
        <v>1.46570817023E-2</v>
      </c>
      <c r="C77">
        <v>5.9329983560600002E-3</v>
      </c>
      <c r="D77">
        <v>2.9882648973000001E-2</v>
      </c>
      <c r="E77">
        <v>2.5248381620199999E-2</v>
      </c>
      <c r="F77">
        <v>3.4988830699099999E-2</v>
      </c>
      <c r="H77" s="240">
        <f t="shared" ref="H77:H78" si="13">SUM(B77:F77)</f>
        <v>0.11070994135066001</v>
      </c>
    </row>
    <row r="78" spans="1:8" x14ac:dyDescent="0.25">
      <c r="A78" s="239" t="s">
        <v>89</v>
      </c>
      <c r="B78">
        <v>0.190777970317</v>
      </c>
      <c r="C78">
        <v>0.15785312438099999</v>
      </c>
      <c r="D78">
        <v>0.220586193126</v>
      </c>
      <c r="E78">
        <v>0.25015066846099998</v>
      </c>
      <c r="F78">
        <v>0.180632043715</v>
      </c>
      <c r="H78" s="240">
        <f t="shared" si="13"/>
        <v>1</v>
      </c>
    </row>
    <row r="79" spans="1:8" x14ac:dyDescent="0.25">
      <c r="A79" s="239" t="s">
        <v>90</v>
      </c>
    </row>
    <row r="81" spans="8:8" x14ac:dyDescent="0.25">
      <c r="H81"/>
    </row>
  </sheetData>
  <mergeCells count="2">
    <mergeCell ref="P4:Z4"/>
    <mergeCell ref="P24:Z24"/>
  </mergeCells>
  <conditionalFormatting sqref="P11:Z11 P31:Z31">
    <cfRule type="containsText" dxfId="0" priority="1" operator="containsText" text="Check">
      <formula>NOT(ISERROR(SEARCH("Check",P11)))</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P50 CP (FRCC) WINTER</vt:lpstr>
      <vt:lpstr>CI-Res Conservation</vt:lpstr>
      <vt:lpstr>Wholesale Transactions</vt:lpstr>
      <vt:lpstr>Losses Winter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2022-04-14T22:22:00Z</dcterms:created>
  <dcterms:modified xsi:type="dcterms:W3CDTF">2022-04-15T15:23:20Z</dcterms:modified>
</cp:coreProperties>
</file>