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dsassociates-my.sharepoint.com/personal/kevin_mara_gdsassociates_com/Documents/Documents/Clients/Office of Public Counsel Florida/2022 Storm Hardening/Florida Power Light/Mara Testimony and Work Papers/"/>
    </mc:Choice>
  </mc:AlternateContent>
  <xr:revisionPtr revIDLastSave="100" documentId="8_{C7D543FD-AD6C-4D63-B86C-3F80696029E2}" xr6:coauthVersionLast="47" xr6:coauthVersionMax="47" xr10:uidLastSave="{CC8ACE7B-6FA9-4639-8AC1-EB96C5A0151B}"/>
  <bookViews>
    <workbookView xWindow="-120" yWindow="-120" windowWidth="29040" windowHeight="15840" activeTab="3" xr2:uid="{8F9E64B8-879E-46EC-AF8D-5D461D992F91}"/>
  </bookViews>
  <sheets>
    <sheet name="2023-2032" sheetId="3" r:id="rId1"/>
    <sheet name="FPL 2020-2029" sheetId="8" r:id="rId2"/>
    <sheet name="Compare 2020 to 2023" sheetId="7" r:id="rId3"/>
    <sheet name="Mara Reductions" sheetId="10" r:id="rId4"/>
  </sheets>
  <definedNames>
    <definedName name="_xlnm._FilterDatabase" localSheetId="2" hidden="1">'Compare 2020 to 2023'!$A$1:$N$14</definedName>
    <definedName name="_xlnm._FilterDatabase" localSheetId="3" hidden="1">'Mara Reductions'!$A$2:$O$14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4" i="7" l="1"/>
  <c r="O10" i="7"/>
  <c r="O7" i="7"/>
  <c r="O6" i="7"/>
  <c r="O5" i="7"/>
  <c r="O4" i="7"/>
  <c r="O3" i="7"/>
  <c r="N10" i="10"/>
  <c r="M13" i="10"/>
  <c r="M12" i="10"/>
  <c r="N12" i="10" s="1"/>
  <c r="M11" i="10"/>
  <c r="N11" i="10" s="1"/>
  <c r="M10" i="10"/>
  <c r="M9" i="10"/>
  <c r="O9" i="10" s="1"/>
  <c r="M8" i="10"/>
  <c r="O8" i="10" s="1"/>
  <c r="M7" i="10"/>
  <c r="O7" i="10" s="1"/>
  <c r="M6" i="10"/>
  <c r="O6" i="10" s="1"/>
  <c r="M5" i="10"/>
  <c r="O5" i="10" s="1"/>
  <c r="M4" i="10"/>
  <c r="M3" i="10"/>
  <c r="L13" i="10"/>
  <c r="C2" i="10"/>
  <c r="D2" i="10" s="1"/>
  <c r="E2" i="10" s="1"/>
  <c r="F2" i="10" s="1"/>
  <c r="G2" i="10" s="1"/>
  <c r="H2" i="10" s="1"/>
  <c r="I2" i="10" s="1"/>
  <c r="J2" i="10" s="1"/>
  <c r="K2" i="10" s="1"/>
  <c r="Q14" i="7"/>
  <c r="Q9" i="7"/>
  <c r="Q8" i="7"/>
  <c r="Q7" i="7"/>
  <c r="Q5" i="7"/>
  <c r="Q4" i="7"/>
  <c r="Q3" i="7"/>
  <c r="N13" i="10" l="1"/>
  <c r="O13" i="10" s="1"/>
  <c r="M14" i="10"/>
  <c r="O12" i="10"/>
  <c r="O11" i="10"/>
  <c r="O10" i="10"/>
  <c r="O3" i="10"/>
  <c r="O4" i="10"/>
  <c r="T19" i="7"/>
  <c r="T20" i="7"/>
  <c r="T21" i="7"/>
  <c r="T22" i="7"/>
  <c r="T23" i="7"/>
  <c r="L7" i="7" s="1"/>
  <c r="N7" i="7" s="1"/>
  <c r="T24" i="7"/>
  <c r="T25" i="7"/>
  <c r="T26" i="7"/>
  <c r="S27" i="7"/>
  <c r="R28" i="7"/>
  <c r="Z28" i="7"/>
  <c r="S30" i="7"/>
  <c r="L6" i="7"/>
  <c r="N6" i="7" s="1"/>
  <c r="L5" i="7"/>
  <c r="L4" i="7"/>
  <c r="N4" i="7" s="1"/>
  <c r="L3" i="7"/>
  <c r="M42" i="8"/>
  <c r="M39" i="8"/>
  <c r="M34" i="8"/>
  <c r="M29" i="8"/>
  <c r="M24" i="8"/>
  <c r="M19" i="8"/>
  <c r="M14" i="8"/>
  <c r="M9" i="8"/>
  <c r="M4" i="8"/>
  <c r="L20" i="8"/>
  <c r="K20" i="8"/>
  <c r="J20" i="8"/>
  <c r="I20" i="8"/>
  <c r="H20" i="8"/>
  <c r="G20" i="8"/>
  <c r="F20" i="8"/>
  <c r="E20" i="8"/>
  <c r="D20" i="8"/>
  <c r="C20" i="8"/>
  <c r="B20" i="8"/>
  <c r="L15" i="8"/>
  <c r="K15" i="8"/>
  <c r="J15" i="8"/>
  <c r="I15" i="8"/>
  <c r="H15" i="8"/>
  <c r="G15" i="8"/>
  <c r="F15" i="8"/>
  <c r="E15" i="8"/>
  <c r="D15" i="8"/>
  <c r="C15" i="8"/>
  <c r="B15" i="8"/>
  <c r="D1" i="8"/>
  <c r="E1" i="8" s="1"/>
  <c r="F1" i="8" s="1"/>
  <c r="G1" i="8" s="1"/>
  <c r="H1" i="8" s="1"/>
  <c r="I1" i="8" s="1"/>
  <c r="J1" i="8" s="1"/>
  <c r="K1" i="8" s="1"/>
  <c r="C1" i="8"/>
  <c r="N61" i="3"/>
  <c r="N57" i="3"/>
  <c r="N52" i="3"/>
  <c r="N45" i="3"/>
  <c r="N40" i="3"/>
  <c r="N35" i="3"/>
  <c r="N30" i="3"/>
  <c r="N25" i="3"/>
  <c r="N20" i="3"/>
  <c r="N15" i="3"/>
  <c r="N10" i="3"/>
  <c r="N5" i="3"/>
  <c r="N12" i="7"/>
  <c r="N11" i="7"/>
  <c r="N10" i="7"/>
  <c r="N9" i="7"/>
  <c r="C2" i="7"/>
  <c r="D2" i="7" s="1"/>
  <c r="E2" i="7" s="1"/>
  <c r="F2" i="7" s="1"/>
  <c r="G2" i="7" s="1"/>
  <c r="H2" i="7" s="1"/>
  <c r="I2" i="7" s="1"/>
  <c r="J2" i="7" s="1"/>
  <c r="K2" i="7" s="1"/>
  <c r="O14" i="10" l="1"/>
  <c r="L14" i="7"/>
  <c r="M14" i="7"/>
  <c r="N5" i="7"/>
  <c r="N8" i="7"/>
  <c r="N3" i="7"/>
  <c r="N13" i="7"/>
  <c r="N14" i="7" l="1"/>
</calcChain>
</file>

<file path=xl/sharedStrings.xml><?xml version="1.0" encoding="utf-8"?>
<sst xmlns="http://schemas.openxmlformats.org/spreadsheetml/2006/main" count="327" uniqueCount="91">
  <si>
    <t>Total</t>
  </si>
  <si>
    <t>2023-2032 FPL SPP Program Costs/Activities</t>
  </si>
  <si>
    <t>Total SPP
Costs</t>
  </si>
  <si>
    <t>Annual
Average Cost</t>
  </si>
  <si>
    <t xml:space="preserve">900-1,100     </t>
  </si>
  <si>
    <t xml:space="preserve"> 1,000-1,500     </t>
  </si>
  <si>
    <t xml:space="preserve"> 1,000-1,500</t>
  </si>
  <si>
    <t>Operating Expenses</t>
  </si>
  <si>
    <t>Transmission Hardening Program</t>
  </si>
  <si>
    <t xml:space="preserve">Operating Expenses                           </t>
  </si>
  <si>
    <t xml:space="preserve">Capital Expenditures                          </t>
  </si>
  <si>
    <t xml:space="preserve">Total                                                     </t>
  </si>
  <si>
    <t xml:space="preserve">Total                                                       </t>
  </si>
  <si>
    <t xml:space="preserve"># of Access                                                             </t>
  </si>
  <si>
    <t>-</t>
  </si>
  <si>
    <t xml:space="preserve">Total SPP Costs                                                       </t>
  </si>
  <si>
    <t>Capital Expenditures</t>
  </si>
  <si>
    <t># of Pole Inspections</t>
  </si>
  <si>
    <t># of Structure Inspections</t>
  </si>
  <si>
    <t># of Feeders</t>
  </si>
  <si>
    <t>300-350</t>
  </si>
  <si>
    <t>250-350</t>
  </si>
  <si>
    <t>100-200</t>
  </si>
  <si>
    <t>25-75</t>
  </si>
  <si>
    <t># of Laterals</t>
  </si>
  <si>
    <t>600-800</t>
  </si>
  <si>
    <t>700-900</t>
  </si>
  <si>
    <t>800-1,000</t>
  </si>
  <si>
    <t># of Structures to be Replaced</t>
  </si>
  <si>
    <t>500-600</t>
  </si>
  <si>
    <t>400-500</t>
  </si>
  <si>
    <t>450-550</t>
  </si>
  <si>
    <t>350-400</t>
  </si>
  <si>
    <t>150-200</t>
  </si>
  <si>
    <t># of Miles Maintained</t>
  </si>
  <si>
    <t># of Substations</t>
  </si>
  <si>
    <t># of DIST TXs to be Replaced</t>
  </si>
  <si>
    <t># of Power TXs to be Replaced</t>
  </si>
  <si>
    <t># of Regulators to be Replaced</t>
  </si>
  <si>
    <t># of miles of Upgrades</t>
  </si>
  <si>
    <r>
      <rPr>
        <b/>
        <sz val="8"/>
        <color rgb="FFFFFFFF"/>
        <rFont val="Times New Roman"/>
        <family val="1"/>
      </rPr>
      <t>FPL SPP Programs</t>
    </r>
  </si>
  <si>
    <r>
      <rPr>
        <b/>
        <u/>
        <sz val="8"/>
        <rFont val="Times New Roman"/>
        <family val="1"/>
      </rPr>
      <t>Distribution Inspection Program</t>
    </r>
  </si>
  <si>
    <r>
      <rPr>
        <b/>
        <u/>
        <sz val="8"/>
        <rFont val="Times New Roman"/>
        <family val="1"/>
      </rPr>
      <t>Transmission Inspection Program</t>
    </r>
  </si>
  <si>
    <r>
      <rPr>
        <b/>
        <u/>
        <sz val="8"/>
        <rFont val="Times New Roman"/>
        <family val="1"/>
      </rPr>
      <t>Distribution Feeder Hardening Program</t>
    </r>
  </si>
  <si>
    <r>
      <rPr>
        <b/>
        <u/>
        <sz val="8"/>
        <rFont val="Times New Roman"/>
        <family val="1"/>
      </rPr>
      <t>Distribution Lateral Hardening Program</t>
    </r>
  </si>
  <si>
    <r>
      <rPr>
        <b/>
        <u/>
        <sz val="8"/>
        <rFont val="Times New Roman"/>
        <family val="1"/>
      </rPr>
      <t>Distribution Vegetation Management Program</t>
    </r>
  </si>
  <si>
    <r>
      <rPr>
        <b/>
        <u/>
        <sz val="8"/>
        <rFont val="Times New Roman"/>
        <family val="1"/>
      </rPr>
      <t>Transmission Vegetation Management Program</t>
    </r>
  </si>
  <si>
    <r>
      <rPr>
        <b/>
        <u/>
        <sz val="8"/>
        <rFont val="Times New Roman"/>
        <family val="1"/>
      </rPr>
      <t>Substation Storm Surge/Flood Mitigation Program</t>
    </r>
  </si>
  <si>
    <r>
      <rPr>
        <b/>
        <u/>
        <sz val="8"/>
        <rFont val="Times New Roman"/>
        <family val="1"/>
      </rPr>
      <t>Distribution Winterization Program</t>
    </r>
  </si>
  <si>
    <r>
      <rPr>
        <b/>
        <u/>
        <sz val="8"/>
        <rFont val="Times New Roman"/>
        <family val="1"/>
      </rPr>
      <t>Transmission Winterization Program</t>
    </r>
  </si>
  <si>
    <r>
      <rPr>
        <b/>
        <u/>
        <sz val="8"/>
        <rFont val="Times New Roman"/>
        <family val="1"/>
      </rPr>
      <t>Transmission Access Enhancement Program</t>
    </r>
    <r>
      <rPr>
        <b/>
        <sz val="8"/>
        <rFont val="Times New Roman"/>
        <family val="1"/>
      </rPr>
      <t xml:space="preserve"> </t>
    </r>
  </si>
  <si>
    <t>$ -</t>
  </si>
  <si>
    <t>Capital</t>
  </si>
  <si>
    <t>Difference</t>
  </si>
  <si>
    <t>Total Capital</t>
  </si>
  <si>
    <t>O&amp;M</t>
  </si>
  <si>
    <t>Distribution Inspection Program</t>
  </si>
  <si>
    <t>Transmission Inspection Program</t>
  </si>
  <si>
    <t>Distribution Feeder Hardening Program</t>
  </si>
  <si>
    <t>Distribution Lateral Hardening Program</t>
  </si>
  <si>
    <t>Distribution Vegetation Management Program</t>
  </si>
  <si>
    <t>Transmission Vegetation Management Program</t>
  </si>
  <si>
    <t>Substation Storm Surge/Flood Mitigation Program</t>
  </si>
  <si>
    <t>Distribution Winterization Program</t>
  </si>
  <si>
    <t>Transmission Winterization Program</t>
  </si>
  <si>
    <t xml:space="preserve">Transmission Access Enhancement Program </t>
  </si>
  <si>
    <t>Total 2023-2032 SPP $million</t>
  </si>
  <si>
    <t>FPL SSP Programs</t>
  </si>
  <si>
    <t>Total SSP Costs</t>
  </si>
  <si>
    <t>Distribution - Pole</t>
  </si>
  <si>
    <t>Captial</t>
  </si>
  <si>
    <t>Transmission - Inspections</t>
  </si>
  <si>
    <t>Distribution - Feeder Hardening</t>
  </si>
  <si>
    <t>Distribution - Lateral Hardening</t>
  </si>
  <si>
    <t>T- Replaceing Wood</t>
  </si>
  <si>
    <t>D- VM</t>
  </si>
  <si>
    <t>T- VM</t>
  </si>
  <si>
    <t>Substation storm surge and FM</t>
  </si>
  <si>
    <t>New</t>
  </si>
  <si>
    <t>FPL</t>
  </si>
  <si>
    <t>GP</t>
  </si>
  <si>
    <t>spp</t>
  </si>
  <si>
    <t>FPL and GP    2020-2029 SPP $million</t>
  </si>
  <si>
    <t>Percent Increase</t>
  </si>
  <si>
    <t>Total 2020-2029 SPP $Millions</t>
  </si>
  <si>
    <t>Total 2023-2032 SPP $Millions</t>
  </si>
  <si>
    <t>Reductions Proposed by Mara</t>
  </si>
  <si>
    <t>Net 2023-2032 SPP $Millions</t>
  </si>
  <si>
    <t>Reason for Reduction</t>
  </si>
  <si>
    <t>Limit impact to customers</t>
  </si>
  <si>
    <t>Does not comply with 25-6.030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</si>
</sst>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\$\ 0.00"/>
    <numFmt numFmtId="165" formatCode="\$\ #,##0.00"/>
    <numFmt numFmtId="169" formatCode="\$0.00"/>
    <numFmt numFmtId="170" formatCode="_(&quot;$&quot;* #,##0_);_(&quot;$&quot;* \(#,##0\);_(&quot;$&quot;* &quot;-&quot;??_);_(@_)"/>
    <numFmt numFmtId="171" formatCode="_(&quot;$&quot;* #,##0.0_);_(&quot;$&quot;* \(#,##0.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rgb="FFFFFFFF"/>
      <name val="Times New Roman"/>
      <family val="1"/>
    </font>
    <font>
      <b/>
      <u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color theme="1"/>
      <name val="Times New Roman"/>
      <family val="1"/>
    </font>
    <font>
      <sz val="10"/>
      <color rgb="FF000000"/>
      <name val="Times New Roman"/>
      <family val="1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70C0"/>
      </patternFill>
    </fill>
    <fill>
      <patternFill patternType="solid">
        <fgColor rgb="FF3366FF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9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23">
    <xf numFmtId="0" fontId="0" fillId="0" borderId="0" xfId="0"/>
    <xf numFmtId="0" fontId="1" fillId="4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4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4" fillId="4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0" fontId="1" fillId="4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1" fillId="4" borderId="0" xfId="0" applyFont="1" applyFill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5" fillId="0" borderId="0" xfId="0" applyFon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wrapText="1"/>
    </xf>
    <xf numFmtId="0" fontId="5" fillId="4" borderId="0" xfId="0" applyFont="1" applyFill="1"/>
    <xf numFmtId="164" fontId="6" fillId="0" borderId="0" xfId="0" applyNumberFormat="1" applyFont="1" applyAlignment="1">
      <alignment horizontal="right" vertical="center" shrinkToFit="1"/>
    </xf>
    <xf numFmtId="164" fontId="7" fillId="0" borderId="0" xfId="0" applyNumberFormat="1" applyFont="1" applyAlignment="1">
      <alignment horizontal="right" vertical="center" shrinkToFit="1"/>
    </xf>
    <xf numFmtId="164" fontId="6" fillId="0" borderId="0" xfId="0" applyNumberFormat="1" applyFont="1" applyAlignment="1">
      <alignment vertical="top" shrinkToFi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164" fontId="6" fillId="0" borderId="1" xfId="0" applyNumberFormat="1" applyFont="1" applyBorder="1" applyAlignment="1">
      <alignment horizontal="right" vertical="center" shrinkToFit="1"/>
    </xf>
    <xf numFmtId="164" fontId="7" fillId="0" borderId="1" xfId="0" applyNumberFormat="1" applyFont="1" applyBorder="1" applyAlignment="1">
      <alignment horizontal="right" vertical="center" shrinkToFit="1"/>
    </xf>
    <xf numFmtId="164" fontId="6" fillId="0" borderId="1" xfId="0" applyNumberFormat="1" applyFont="1" applyBorder="1" applyAlignment="1">
      <alignment vertical="top" shrinkToFit="1"/>
    </xf>
    <xf numFmtId="164" fontId="6" fillId="0" borderId="2" xfId="0" applyNumberFormat="1" applyFont="1" applyBorder="1" applyAlignment="1">
      <alignment horizontal="right" vertical="center" shrinkToFit="1"/>
    </xf>
    <xf numFmtId="164" fontId="7" fillId="0" borderId="2" xfId="0" applyNumberFormat="1" applyFont="1" applyBorder="1" applyAlignment="1">
      <alignment horizontal="right" vertical="center" shrinkToFit="1"/>
    </xf>
    <xf numFmtId="164" fontId="7" fillId="0" borderId="2" xfId="0" applyNumberFormat="1" applyFont="1" applyBorder="1" applyAlignment="1">
      <alignment vertical="top" shrinkToFit="1"/>
    </xf>
    <xf numFmtId="3" fontId="6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4" borderId="0" xfId="0" applyFont="1" applyFill="1" applyAlignment="1">
      <alignment horizontal="right" vertical="center" wrapText="1"/>
    </xf>
    <xf numFmtId="0" fontId="5" fillId="4" borderId="0" xfId="0" applyFont="1" applyFill="1" applyAlignment="1">
      <alignment vertical="center" wrapText="1"/>
    </xf>
    <xf numFmtId="0" fontId="5" fillId="0" borderId="0" xfId="0" applyFont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 shrinkToFit="1"/>
    </xf>
    <xf numFmtId="8" fontId="5" fillId="0" borderId="2" xfId="0" applyNumberFormat="1" applyFont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shrinkToFit="1"/>
    </xf>
    <xf numFmtId="165" fontId="6" fillId="0" borderId="2" xfId="0" applyNumberFormat="1" applyFont="1" applyBorder="1" applyAlignment="1">
      <alignment horizontal="right" vertical="center" shrinkToFit="1"/>
    </xf>
    <xf numFmtId="165" fontId="7" fillId="0" borderId="2" xfId="0" applyNumberFormat="1" applyFont="1" applyBorder="1" applyAlignment="1">
      <alignment horizontal="right" vertical="center" shrinkToFit="1"/>
    </xf>
    <xf numFmtId="164" fontId="6" fillId="4" borderId="0" xfId="0" applyNumberFormat="1" applyFont="1" applyFill="1" applyAlignment="1">
      <alignment horizontal="right" vertical="center" shrinkToFit="1"/>
    </xf>
    <xf numFmtId="164" fontId="7" fillId="4" borderId="0" xfId="0" applyNumberFormat="1" applyFont="1" applyFill="1" applyAlignment="1">
      <alignment horizontal="right" vertical="center" shrinkToFit="1"/>
    </xf>
    <xf numFmtId="164" fontId="6" fillId="4" borderId="0" xfId="0" applyNumberFormat="1" applyFont="1" applyFill="1" applyAlignment="1">
      <alignment shrinkToFit="1"/>
    </xf>
    <xf numFmtId="164" fontId="6" fillId="0" borderId="0" xfId="0" applyNumberFormat="1" applyFont="1" applyFill="1" applyAlignment="1">
      <alignment horizontal="right" vertical="center" shrinkToFit="1"/>
    </xf>
    <xf numFmtId="164" fontId="7" fillId="0" borderId="0" xfId="0" applyNumberFormat="1" applyFont="1" applyFill="1" applyAlignment="1">
      <alignment horizontal="right" vertical="center" shrinkToFit="1"/>
    </xf>
    <xf numFmtId="164" fontId="6" fillId="0" borderId="0" xfId="0" applyNumberFormat="1" applyFont="1" applyFill="1" applyAlignment="1">
      <alignment shrinkToFit="1"/>
    </xf>
    <xf numFmtId="0" fontId="5" fillId="0" borderId="0" xfId="0" applyFont="1" applyFill="1"/>
    <xf numFmtId="164" fontId="6" fillId="0" borderId="2" xfId="0" applyNumberFormat="1" applyFont="1" applyBorder="1" applyAlignment="1">
      <alignment vertical="top" shrinkToFit="1"/>
    </xf>
    <xf numFmtId="8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" fontId="6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vertical="top" wrapText="1"/>
    </xf>
    <xf numFmtId="0" fontId="5" fillId="0" borderId="2" xfId="0" applyFont="1" applyBorder="1" applyAlignment="1">
      <alignment horizontal="right" vertical="center" wrapText="1"/>
    </xf>
    <xf numFmtId="164" fontId="6" fillId="4" borderId="0" xfId="0" applyNumberFormat="1" applyFont="1" applyFill="1" applyAlignment="1">
      <alignment vertical="center" shrinkToFit="1"/>
    </xf>
    <xf numFmtId="164" fontId="6" fillId="0" borderId="0" xfId="0" applyNumberFormat="1" applyFont="1" applyFill="1" applyAlignment="1">
      <alignment vertical="center" shrinkToFit="1"/>
    </xf>
    <xf numFmtId="8" fontId="5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 shrinkToFit="1"/>
    </xf>
    <xf numFmtId="165" fontId="7" fillId="0" borderId="0" xfId="0" applyNumberFormat="1" applyFont="1" applyAlignment="1">
      <alignment vertical="top" shrinkToFi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 vertical="center" wrapText="1"/>
    </xf>
    <xf numFmtId="0" fontId="8" fillId="4" borderId="0" xfId="0" applyFont="1" applyFill="1" applyAlignment="1">
      <alignment horizontal="right" vertical="center" wrapText="1"/>
    </xf>
    <xf numFmtId="8" fontId="8" fillId="0" borderId="2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0" fontId="9" fillId="0" borderId="0" xfId="1" applyAlignment="1">
      <alignment horizontal="left" vertical="top"/>
    </xf>
    <xf numFmtId="1" fontId="11" fillId="0" borderId="9" xfId="1" applyNumberFormat="1" applyFont="1" applyBorder="1" applyAlignment="1">
      <alignment vertical="top" shrinkToFit="1"/>
    </xf>
    <xf numFmtId="0" fontId="10" fillId="0" borderId="11" xfId="1" applyFont="1" applyBorder="1" applyAlignment="1">
      <alignment vertical="top" wrapText="1"/>
    </xf>
    <xf numFmtId="169" fontId="12" fillId="0" borderId="12" xfId="1" applyNumberFormat="1" applyFont="1" applyBorder="1" applyAlignment="1">
      <alignment vertical="top" shrinkToFit="1"/>
    </xf>
    <xf numFmtId="44" fontId="12" fillId="0" borderId="13" xfId="2" applyFont="1" applyBorder="1" applyAlignment="1">
      <alignment vertical="top" shrinkToFit="1"/>
    </xf>
    <xf numFmtId="0" fontId="10" fillId="0" borderId="14" xfId="1" applyFont="1" applyBorder="1" applyAlignment="1">
      <alignment vertical="top" wrapText="1"/>
    </xf>
    <xf numFmtId="169" fontId="12" fillId="0" borderId="15" xfId="1" applyNumberFormat="1" applyFont="1" applyBorder="1" applyAlignment="1">
      <alignment vertical="top" shrinkToFit="1"/>
    </xf>
    <xf numFmtId="0" fontId="10" fillId="0" borderId="16" xfId="1" applyFont="1" applyBorder="1" applyAlignment="1">
      <alignment horizontal="right" vertical="top" wrapText="1"/>
    </xf>
    <xf numFmtId="44" fontId="12" fillId="0" borderId="17" xfId="2" applyFont="1" applyBorder="1" applyAlignment="1">
      <alignment vertical="top" shrinkToFit="1"/>
    </xf>
    <xf numFmtId="0" fontId="10" fillId="0" borderId="18" xfId="1" applyFont="1" applyBorder="1" applyAlignment="1">
      <alignment vertical="top" wrapText="1"/>
    </xf>
    <xf numFmtId="169" fontId="12" fillId="0" borderId="19" xfId="1" applyNumberFormat="1" applyFont="1" applyBorder="1" applyAlignment="1">
      <alignment vertical="top" shrinkToFit="1"/>
    </xf>
    <xf numFmtId="44" fontId="12" fillId="0" borderId="20" xfId="2" applyFont="1" applyBorder="1" applyAlignment="1">
      <alignment vertical="top" shrinkToFit="1"/>
    </xf>
    <xf numFmtId="4" fontId="9" fillId="0" borderId="0" xfId="1" applyNumberFormat="1" applyAlignment="1">
      <alignment horizontal="left" vertical="top"/>
    </xf>
    <xf numFmtId="0" fontId="9" fillId="0" borderId="21" xfId="1" applyBorder="1" applyAlignment="1">
      <alignment horizontal="left" vertical="top"/>
    </xf>
    <xf numFmtId="0" fontId="1" fillId="0" borderId="0" xfId="0" applyFont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right" vertical="center" shrinkToFit="1"/>
    </xf>
    <xf numFmtId="164" fontId="7" fillId="0" borderId="0" xfId="0" applyNumberFormat="1" applyFont="1" applyBorder="1" applyAlignment="1">
      <alignment horizontal="right" vertical="center" shrinkToFit="1"/>
    </xf>
    <xf numFmtId="0" fontId="8" fillId="4" borderId="1" xfId="0" applyFont="1" applyFill="1" applyBorder="1" applyAlignment="1">
      <alignment horizontal="right" vertical="center" wrapText="1"/>
    </xf>
    <xf numFmtId="8" fontId="8" fillId="0" borderId="0" xfId="0" applyNumberFormat="1" applyFont="1" applyBorder="1" applyAlignment="1">
      <alignment horizontal="right" vertical="center" wrapText="1"/>
    </xf>
    <xf numFmtId="0" fontId="8" fillId="4" borderId="2" xfId="0" applyFont="1" applyFill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center" shrinkToFit="1"/>
    </xf>
    <xf numFmtId="0" fontId="8" fillId="0" borderId="2" xfId="0" applyFont="1" applyBorder="1" applyAlignment="1">
      <alignment horizontal="right" vertical="center" wrapText="1"/>
    </xf>
    <xf numFmtId="164" fontId="7" fillId="0" borderId="2" xfId="0" applyNumberFormat="1" applyFont="1" applyFill="1" applyBorder="1" applyAlignment="1">
      <alignment horizontal="right" vertical="center" shrinkToFit="1"/>
    </xf>
    <xf numFmtId="164" fontId="7" fillId="0" borderId="1" xfId="0" applyNumberFormat="1" applyFont="1" applyFill="1" applyBorder="1" applyAlignment="1">
      <alignment horizontal="right" vertical="center" shrinkToFit="1"/>
    </xf>
    <xf numFmtId="0" fontId="1" fillId="0" borderId="2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9" fontId="12" fillId="0" borderId="13" xfId="3" applyFont="1" applyBorder="1" applyAlignment="1">
      <alignment horizontal="center" vertical="top" shrinkToFit="1"/>
    </xf>
    <xf numFmtId="44" fontId="9" fillId="0" borderId="0" xfId="1" applyNumberFormat="1" applyAlignment="1">
      <alignment horizontal="left" vertical="top"/>
    </xf>
    <xf numFmtId="0" fontId="10" fillId="0" borderId="22" xfId="1" applyFont="1" applyBorder="1" applyAlignment="1">
      <alignment horizontal="center" vertical="center" wrapText="1"/>
    </xf>
    <xf numFmtId="1" fontId="11" fillId="0" borderId="25" xfId="1" applyNumberFormat="1" applyFont="1" applyBorder="1" applyAlignment="1">
      <alignment vertical="top" shrinkToFit="1"/>
    </xf>
    <xf numFmtId="0" fontId="10" fillId="0" borderId="26" xfId="1" applyFont="1" applyBorder="1" applyAlignment="1">
      <alignment vertical="top" wrapText="1"/>
    </xf>
    <xf numFmtId="0" fontId="10" fillId="0" borderId="26" xfId="1" applyFont="1" applyBorder="1" applyAlignment="1">
      <alignment horizontal="center" vertical="top" wrapText="1"/>
    </xf>
    <xf numFmtId="0" fontId="10" fillId="0" borderId="26" xfId="1" applyFont="1" applyBorder="1" applyAlignment="1">
      <alignment horizontal="center" vertical="center" wrapText="1"/>
    </xf>
    <xf numFmtId="169" fontId="12" fillId="0" borderId="4" xfId="1" applyNumberFormat="1" applyFont="1" applyBorder="1" applyAlignment="1">
      <alignment vertical="top" shrinkToFit="1"/>
    </xf>
    <xf numFmtId="170" fontId="12" fillId="0" borderId="4" xfId="4" applyNumberFormat="1" applyFont="1" applyBorder="1" applyAlignment="1">
      <alignment vertical="top" shrinkToFit="1"/>
    </xf>
    <xf numFmtId="0" fontId="10" fillId="0" borderId="27" xfId="1" applyFont="1" applyBorder="1" applyAlignment="1">
      <alignment vertical="top" wrapText="1"/>
    </xf>
    <xf numFmtId="169" fontId="12" fillId="0" borderId="5" xfId="1" applyNumberFormat="1" applyFont="1" applyBorder="1" applyAlignment="1">
      <alignment vertical="top" shrinkToFit="1"/>
    </xf>
    <xf numFmtId="170" fontId="12" fillId="0" borderId="5" xfId="4" applyNumberFormat="1" applyFont="1" applyBorder="1" applyAlignment="1">
      <alignment vertical="top" shrinkToFit="1"/>
    </xf>
    <xf numFmtId="9" fontId="12" fillId="0" borderId="6" xfId="5" applyFont="1" applyBorder="1" applyAlignment="1">
      <alignment horizontal="center" vertical="top" shrinkToFit="1"/>
    </xf>
    <xf numFmtId="9" fontId="12" fillId="0" borderId="7" xfId="5" applyFont="1" applyBorder="1" applyAlignment="1">
      <alignment horizontal="center" vertical="top" shrinkToFit="1"/>
    </xf>
    <xf numFmtId="0" fontId="10" fillId="0" borderId="28" xfId="1" applyFont="1" applyBorder="1" applyAlignment="1">
      <alignment horizontal="right" vertical="top" wrapText="1"/>
    </xf>
    <xf numFmtId="169" fontId="12" fillId="0" borderId="29" xfId="1" applyNumberFormat="1" applyFont="1" applyBorder="1" applyAlignment="1">
      <alignment vertical="top" shrinkToFit="1"/>
    </xf>
    <xf numFmtId="44" fontId="12" fillId="0" borderId="29" xfId="4" applyFont="1" applyBorder="1" applyAlignment="1">
      <alignment vertical="top" shrinkToFit="1"/>
    </xf>
    <xf numFmtId="171" fontId="12" fillId="0" borderId="29" xfId="4" applyNumberFormat="1" applyFont="1" applyBorder="1" applyAlignment="1">
      <alignment vertical="top" shrinkToFit="1"/>
    </xf>
    <xf numFmtId="0" fontId="9" fillId="0" borderId="30" xfId="1" applyBorder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10" fillId="0" borderId="22" xfId="1" applyFont="1" applyBorder="1" applyAlignment="1">
      <alignment horizontal="center" vertical="top" wrapText="1"/>
    </xf>
    <xf numFmtId="0" fontId="10" fillId="0" borderId="23" xfId="1" applyFont="1" applyBorder="1" applyAlignment="1">
      <alignment horizontal="center" vertical="top" wrapText="1"/>
    </xf>
    <xf numFmtId="0" fontId="10" fillId="0" borderId="24" xfId="1" applyFont="1" applyBorder="1" applyAlignment="1">
      <alignment horizontal="center" vertical="top" wrapText="1"/>
    </xf>
  </cellXfs>
  <cellStyles count="6">
    <cellStyle name="Currency 2" xfId="2" xr:uid="{E71BD81A-FAA6-420E-B5D0-F1721DAE2FFC}"/>
    <cellStyle name="Currency 2 2" xfId="4" xr:uid="{4E4D5EB5-CD52-4B14-8E42-8D8EA03826EC}"/>
    <cellStyle name="Normal" xfId="0" builtinId="0"/>
    <cellStyle name="Normal 2" xfId="1" xr:uid="{A1016852-50F0-484F-B4FD-6157946D0E59}"/>
    <cellStyle name="Percent 2" xfId="3" xr:uid="{F5B3A137-DAFA-46EF-A979-9315E029AFE8}"/>
    <cellStyle name="Percent 2 2" xfId="5" xr:uid="{C737754D-2A2A-43D4-8671-CE5AA3872F51}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95250</xdr:colOff>
      <xdr:row>21</xdr:row>
      <xdr:rowOff>82550</xdr:rowOff>
    </xdr:from>
    <xdr:to>
      <xdr:col>25</xdr:col>
      <xdr:colOff>457563</xdr:colOff>
      <xdr:row>38</xdr:row>
      <xdr:rowOff>38242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8A85AA-5A09-46DF-ABBB-6F66D95FD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1150" y="3687762"/>
          <a:ext cx="7677513" cy="2865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0691-A208-45FA-AFF2-A5CF66865B1F}">
  <dimension ref="A1:Z61"/>
  <sheetViews>
    <sheetView zoomScale="130" zoomScaleNormal="130" workbookViewId="0">
      <selection activeCell="D15" sqref="D15"/>
    </sheetView>
  </sheetViews>
  <sheetFormatPr defaultColWidth="8.7109375" defaultRowHeight="11.25" x14ac:dyDescent="0.2"/>
  <cols>
    <col min="1" max="1" width="30" style="67" bestFit="1" customWidth="1"/>
    <col min="2" max="2" width="10.7109375" style="21" bestFit="1" customWidth="1"/>
    <col min="3" max="3" width="7.7109375" style="21" bestFit="1" customWidth="1"/>
    <col min="4" max="4" width="8.7109375" style="21" bestFit="1" customWidth="1"/>
    <col min="5" max="5" width="7.140625" style="21" bestFit="1" customWidth="1"/>
    <col min="6" max="6" width="6.7109375" style="21" bestFit="1" customWidth="1"/>
    <col min="7" max="10" width="7.140625" style="21" bestFit="1" customWidth="1"/>
    <col min="11" max="11" width="7" style="21" bestFit="1" customWidth="1"/>
    <col min="12" max="12" width="10.5703125" style="21" bestFit="1" customWidth="1"/>
    <col min="13" max="13" width="18.7109375" style="21" bestFit="1" customWidth="1"/>
    <col min="14" max="16384" width="8.7109375" style="21"/>
  </cols>
  <sheetData>
    <row r="1" spans="1:26" x14ac:dyDescent="0.2">
      <c r="A1" s="119" t="s">
        <v>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26" ht="22.5" x14ac:dyDescent="0.2">
      <c r="A2" s="2" t="s">
        <v>40</v>
      </c>
      <c r="B2" s="22">
        <v>2023</v>
      </c>
      <c r="C2" s="22">
        <v>2024</v>
      </c>
      <c r="D2" s="22">
        <v>2025</v>
      </c>
      <c r="E2" s="22">
        <v>2026</v>
      </c>
      <c r="F2" s="22">
        <v>2027</v>
      </c>
      <c r="G2" s="22">
        <v>2028</v>
      </c>
      <c r="H2" s="22">
        <v>2029</v>
      </c>
      <c r="I2" s="22">
        <v>2030</v>
      </c>
      <c r="J2" s="22">
        <v>2031</v>
      </c>
      <c r="K2" s="22">
        <v>2032</v>
      </c>
      <c r="L2" s="23" t="s">
        <v>2</v>
      </c>
      <c r="M2" s="22" t="s">
        <v>3</v>
      </c>
    </row>
    <row r="3" spans="1:26" s="25" customFormat="1" x14ac:dyDescent="0.2">
      <c r="A3" s="3" t="s">
        <v>41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7"/>
      <c r="O3" s="17"/>
      <c r="P3" s="17"/>
      <c r="Q3" s="17"/>
      <c r="R3" s="17"/>
      <c r="S3" s="17"/>
      <c r="T3" s="24"/>
      <c r="U3" s="24"/>
      <c r="V3" s="24"/>
      <c r="W3" s="24"/>
      <c r="X3" s="24"/>
      <c r="Y3" s="24"/>
      <c r="Z3" s="24"/>
    </row>
    <row r="4" spans="1:26" x14ac:dyDescent="0.2">
      <c r="A4" s="4" t="s">
        <v>7</v>
      </c>
      <c r="B4" s="26">
        <v>3.8</v>
      </c>
      <c r="C4" s="26">
        <v>3.9</v>
      </c>
      <c r="D4" s="26">
        <v>4</v>
      </c>
      <c r="E4" s="26">
        <v>4.0999999999999996</v>
      </c>
      <c r="F4" s="26">
        <v>4.0999999999999996</v>
      </c>
      <c r="G4" s="26">
        <v>4.0999999999999996</v>
      </c>
      <c r="H4" s="26">
        <v>4.0999999999999996</v>
      </c>
      <c r="I4" s="26">
        <v>4.0999999999999996</v>
      </c>
      <c r="J4" s="26">
        <v>4</v>
      </c>
      <c r="K4" s="26">
        <v>4</v>
      </c>
      <c r="L4" s="27">
        <v>40.1</v>
      </c>
      <c r="M4" s="26">
        <v>4</v>
      </c>
      <c r="N4" s="28"/>
      <c r="O4" s="28"/>
      <c r="P4" s="28"/>
      <c r="Q4" s="28"/>
      <c r="R4" s="28"/>
      <c r="S4" s="29"/>
      <c r="T4" s="30"/>
      <c r="U4" s="30"/>
      <c r="V4" s="30"/>
      <c r="W4" s="30"/>
      <c r="X4" s="30"/>
      <c r="Y4" s="30"/>
      <c r="Z4" s="30"/>
    </row>
    <row r="5" spans="1:26" x14ac:dyDescent="0.2">
      <c r="A5" s="4" t="s">
        <v>16</v>
      </c>
      <c r="B5" s="31">
        <v>58.9</v>
      </c>
      <c r="C5" s="31">
        <v>60.4</v>
      </c>
      <c r="D5" s="31">
        <v>61.9</v>
      </c>
      <c r="E5" s="31">
        <v>63.5</v>
      </c>
      <c r="F5" s="31">
        <v>64.900000000000006</v>
      </c>
      <c r="G5" s="31">
        <v>64.900000000000006</v>
      </c>
      <c r="H5" s="31">
        <v>64.3</v>
      </c>
      <c r="I5" s="31">
        <v>63.8</v>
      </c>
      <c r="J5" s="31">
        <v>63.4</v>
      </c>
      <c r="K5" s="31">
        <v>62.8</v>
      </c>
      <c r="L5" s="32">
        <v>628.79999999999995</v>
      </c>
      <c r="M5" s="31">
        <v>62.9</v>
      </c>
      <c r="N5" s="33">
        <f>L5</f>
        <v>628.79999999999995</v>
      </c>
      <c r="O5" s="33"/>
      <c r="P5" s="33"/>
      <c r="Q5" s="33"/>
      <c r="R5" s="33"/>
      <c r="S5" s="29"/>
      <c r="T5" s="30"/>
      <c r="U5" s="30"/>
      <c r="V5" s="30"/>
      <c r="W5" s="30"/>
      <c r="X5" s="30"/>
      <c r="Y5" s="30"/>
      <c r="Z5" s="30"/>
    </row>
    <row r="6" spans="1:26" x14ac:dyDescent="0.2">
      <c r="A6" s="4" t="s">
        <v>0</v>
      </c>
      <c r="B6" s="34">
        <v>62.7</v>
      </c>
      <c r="C6" s="34">
        <v>64.3</v>
      </c>
      <c r="D6" s="34">
        <v>65.900000000000006</v>
      </c>
      <c r="E6" s="34">
        <v>67.5</v>
      </c>
      <c r="F6" s="34">
        <v>69</v>
      </c>
      <c r="G6" s="34">
        <v>69</v>
      </c>
      <c r="H6" s="34">
        <v>68.400000000000006</v>
      </c>
      <c r="I6" s="34">
        <v>67.900000000000006</v>
      </c>
      <c r="J6" s="34">
        <v>67.400000000000006</v>
      </c>
      <c r="K6" s="34">
        <v>66.8</v>
      </c>
      <c r="L6" s="35">
        <v>668.9</v>
      </c>
      <c r="M6" s="35">
        <v>66.900000000000006</v>
      </c>
      <c r="N6" s="36"/>
      <c r="O6" s="36"/>
      <c r="P6" s="36"/>
      <c r="Q6" s="36"/>
      <c r="R6" s="36"/>
      <c r="S6" s="29"/>
      <c r="T6" s="30"/>
      <c r="U6" s="30"/>
      <c r="V6" s="30"/>
      <c r="W6" s="30"/>
      <c r="X6" s="30"/>
      <c r="Y6" s="30"/>
      <c r="Z6" s="30"/>
    </row>
    <row r="7" spans="1:26" x14ac:dyDescent="0.2">
      <c r="A7" s="4" t="s">
        <v>17</v>
      </c>
      <c r="B7" s="37">
        <v>180000</v>
      </c>
      <c r="C7" s="37">
        <v>180000</v>
      </c>
      <c r="D7" s="37">
        <v>180000</v>
      </c>
      <c r="E7" s="37">
        <v>180000</v>
      </c>
      <c r="F7" s="37">
        <v>180000</v>
      </c>
      <c r="G7" s="37">
        <v>180000</v>
      </c>
      <c r="H7" s="37">
        <v>180000</v>
      </c>
      <c r="I7" s="37">
        <v>160000</v>
      </c>
      <c r="J7" s="37">
        <v>160000</v>
      </c>
      <c r="K7" s="37">
        <v>160000</v>
      </c>
      <c r="L7" s="68"/>
      <c r="M7" s="38"/>
      <c r="N7" s="39"/>
      <c r="O7" s="39"/>
      <c r="P7" s="39"/>
      <c r="Q7" s="39"/>
      <c r="R7" s="39"/>
      <c r="S7" s="40"/>
      <c r="T7" s="39"/>
      <c r="U7" s="39"/>
      <c r="V7" s="39"/>
      <c r="W7" s="39"/>
      <c r="X7" s="39"/>
      <c r="Y7" s="39"/>
      <c r="Z7" s="39"/>
    </row>
    <row r="8" spans="1:26" s="25" customFormat="1" x14ac:dyDescent="0.2">
      <c r="A8" s="3" t="s">
        <v>42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7"/>
      <c r="O8" s="17"/>
      <c r="P8" s="17"/>
      <c r="Q8" s="17"/>
      <c r="R8" s="17"/>
      <c r="S8" s="17"/>
      <c r="T8" s="24"/>
      <c r="U8" s="24"/>
      <c r="V8" s="24"/>
      <c r="W8" s="24"/>
      <c r="X8" s="24"/>
      <c r="Y8" s="24"/>
      <c r="Z8" s="24"/>
    </row>
    <row r="9" spans="1:26" x14ac:dyDescent="0.2">
      <c r="A9" s="4" t="s">
        <v>7</v>
      </c>
      <c r="B9" s="26">
        <v>1.4</v>
      </c>
      <c r="C9" s="26">
        <v>1.4</v>
      </c>
      <c r="D9" s="26">
        <v>1.4</v>
      </c>
      <c r="E9" s="26">
        <v>1.4</v>
      </c>
      <c r="F9" s="26">
        <v>1.5</v>
      </c>
      <c r="G9" s="26">
        <v>1.5</v>
      </c>
      <c r="H9" s="26">
        <v>1.6</v>
      </c>
      <c r="I9" s="26">
        <v>1.6</v>
      </c>
      <c r="J9" s="26">
        <v>1.6</v>
      </c>
      <c r="K9" s="26">
        <v>1.7</v>
      </c>
      <c r="L9" s="27">
        <v>15.1</v>
      </c>
      <c r="M9" s="26">
        <v>1.5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x14ac:dyDescent="0.2">
      <c r="A10" s="4" t="s">
        <v>16</v>
      </c>
      <c r="B10" s="31">
        <v>74.5</v>
      </c>
      <c r="C10" s="31">
        <v>61.5</v>
      </c>
      <c r="D10" s="31">
        <v>59</v>
      </c>
      <c r="E10" s="31">
        <v>60.3</v>
      </c>
      <c r="F10" s="31">
        <v>62.1</v>
      </c>
      <c r="G10" s="31">
        <v>64</v>
      </c>
      <c r="H10" s="31">
        <v>65.900000000000006</v>
      </c>
      <c r="I10" s="31">
        <v>67.900000000000006</v>
      </c>
      <c r="J10" s="31">
        <v>69.900000000000006</v>
      </c>
      <c r="K10" s="31">
        <v>72</v>
      </c>
      <c r="L10" s="32">
        <v>657.2</v>
      </c>
      <c r="M10" s="31">
        <v>65.7</v>
      </c>
      <c r="N10" s="33">
        <f>L10</f>
        <v>657.2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x14ac:dyDescent="0.2">
      <c r="A11" s="4" t="s">
        <v>0</v>
      </c>
      <c r="B11" s="34">
        <v>75.900000000000006</v>
      </c>
      <c r="C11" s="34">
        <v>62.9</v>
      </c>
      <c r="D11" s="34">
        <v>60.4</v>
      </c>
      <c r="E11" s="34">
        <v>61.8</v>
      </c>
      <c r="F11" s="34">
        <v>63.6</v>
      </c>
      <c r="G11" s="34">
        <v>65.5</v>
      </c>
      <c r="H11" s="34">
        <v>67.5</v>
      </c>
      <c r="I11" s="34">
        <v>69.5</v>
      </c>
      <c r="J11" s="34">
        <v>71.599999999999994</v>
      </c>
      <c r="K11" s="34">
        <v>73.7</v>
      </c>
      <c r="L11" s="35">
        <v>672.4</v>
      </c>
      <c r="M11" s="35">
        <v>67.2</v>
      </c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x14ac:dyDescent="0.2">
      <c r="A12" s="4" t="s">
        <v>18</v>
      </c>
      <c r="B12" s="37">
        <v>84000</v>
      </c>
      <c r="C12" s="37">
        <v>84500</v>
      </c>
      <c r="D12" s="37">
        <v>85000</v>
      </c>
      <c r="E12" s="37">
        <v>85500</v>
      </c>
      <c r="F12" s="37">
        <v>86000</v>
      </c>
      <c r="G12" s="37">
        <v>86500</v>
      </c>
      <c r="H12" s="37">
        <v>87000</v>
      </c>
      <c r="I12" s="37">
        <v>87500</v>
      </c>
      <c r="J12" s="37">
        <v>88000</v>
      </c>
      <c r="K12" s="37">
        <v>88500</v>
      </c>
      <c r="L12" s="68"/>
      <c r="M12" s="38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s="25" customFormat="1" ht="21" x14ac:dyDescent="0.2">
      <c r="A13" s="3" t="s">
        <v>43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69"/>
      <c r="M13" s="41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x14ac:dyDescent="0.2">
      <c r="A14" s="4" t="s">
        <v>7</v>
      </c>
      <c r="B14" s="10" t="s">
        <v>51</v>
      </c>
      <c r="C14" s="10" t="s">
        <v>51</v>
      </c>
      <c r="D14" s="10" t="s">
        <v>51</v>
      </c>
      <c r="E14" s="10" t="s">
        <v>51</v>
      </c>
      <c r="F14" s="10" t="s">
        <v>51</v>
      </c>
      <c r="G14" s="10" t="s">
        <v>51</v>
      </c>
      <c r="H14" s="10" t="s">
        <v>51</v>
      </c>
      <c r="I14" s="10" t="s">
        <v>51</v>
      </c>
      <c r="J14" s="10" t="s">
        <v>51</v>
      </c>
      <c r="K14" s="10" t="s">
        <v>51</v>
      </c>
      <c r="L14" s="14" t="s">
        <v>51</v>
      </c>
      <c r="M14" s="10" t="s">
        <v>51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x14ac:dyDescent="0.2">
      <c r="A15" s="4" t="s">
        <v>16</v>
      </c>
      <c r="B15" s="31">
        <v>689</v>
      </c>
      <c r="C15" s="31">
        <v>687</v>
      </c>
      <c r="D15" s="31">
        <v>544.29999999999995</v>
      </c>
      <c r="E15" s="31">
        <v>100</v>
      </c>
      <c r="F15" s="31">
        <v>100</v>
      </c>
      <c r="G15" s="31">
        <v>100</v>
      </c>
      <c r="H15" s="31">
        <v>100</v>
      </c>
      <c r="I15" s="31">
        <v>100</v>
      </c>
      <c r="J15" s="31">
        <v>16.8</v>
      </c>
      <c r="K15" s="71"/>
      <c r="L15" s="44">
        <v>2437.1</v>
      </c>
      <c r="M15" s="31">
        <v>270.8</v>
      </c>
      <c r="N15" s="33">
        <f>L15</f>
        <v>2437.1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x14ac:dyDescent="0.2">
      <c r="A16" s="4" t="s">
        <v>0</v>
      </c>
      <c r="B16" s="34">
        <v>689</v>
      </c>
      <c r="C16" s="34">
        <v>687</v>
      </c>
      <c r="D16" s="34">
        <v>544.29999999999995</v>
      </c>
      <c r="E16" s="34">
        <v>100</v>
      </c>
      <c r="F16" s="34">
        <v>100</v>
      </c>
      <c r="G16" s="34">
        <v>100</v>
      </c>
      <c r="H16" s="34">
        <v>100</v>
      </c>
      <c r="I16" s="34">
        <v>100</v>
      </c>
      <c r="J16" s="34">
        <v>16.8</v>
      </c>
      <c r="K16" s="10" t="s">
        <v>51</v>
      </c>
      <c r="L16" s="70">
        <v>2437.1</v>
      </c>
      <c r="M16" s="35">
        <v>270.8</v>
      </c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x14ac:dyDescent="0.2">
      <c r="A17" s="4" t="s">
        <v>19</v>
      </c>
      <c r="B17" s="10" t="s">
        <v>20</v>
      </c>
      <c r="C17" s="10" t="s">
        <v>21</v>
      </c>
      <c r="D17" s="10" t="s">
        <v>22</v>
      </c>
      <c r="E17" s="10" t="s">
        <v>23</v>
      </c>
      <c r="F17" s="10" t="s">
        <v>23</v>
      </c>
      <c r="G17" s="10" t="s">
        <v>23</v>
      </c>
      <c r="H17" s="10" t="s">
        <v>23</v>
      </c>
      <c r="I17" s="10" t="s">
        <v>23</v>
      </c>
      <c r="J17" s="38"/>
      <c r="K17" s="38"/>
      <c r="L17" s="68"/>
      <c r="M17" s="38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s="25" customFormat="1" ht="21" x14ac:dyDescent="0.2">
      <c r="A18" s="3" t="s">
        <v>44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69"/>
      <c r="M18" s="41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x14ac:dyDescent="0.2">
      <c r="A19" s="4" t="s">
        <v>7</v>
      </c>
      <c r="B19" s="26">
        <v>0.2</v>
      </c>
      <c r="C19" s="26">
        <v>0.2</v>
      </c>
      <c r="D19" s="26">
        <v>0.2</v>
      </c>
      <c r="E19" s="26">
        <v>0.2</v>
      </c>
      <c r="F19" s="26">
        <v>0.2</v>
      </c>
      <c r="G19" s="26">
        <v>0.2</v>
      </c>
      <c r="H19" s="26">
        <v>0.2</v>
      </c>
      <c r="I19" s="26">
        <v>0.2</v>
      </c>
      <c r="J19" s="26">
        <v>0.2</v>
      </c>
      <c r="K19" s="26">
        <v>0.2</v>
      </c>
      <c r="L19" s="27">
        <v>1.9</v>
      </c>
      <c r="M19" s="26">
        <v>0.2</v>
      </c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">
      <c r="A20" s="4" t="s">
        <v>16</v>
      </c>
      <c r="B20" s="31">
        <v>522.9</v>
      </c>
      <c r="C20" s="31">
        <v>628.4</v>
      </c>
      <c r="D20" s="31">
        <v>758.2</v>
      </c>
      <c r="E20" s="31">
        <v>889</v>
      </c>
      <c r="F20" s="46">
        <v>1018.8</v>
      </c>
      <c r="G20" s="46">
        <v>1049.4000000000001</v>
      </c>
      <c r="H20" s="46">
        <v>1080.9000000000001</v>
      </c>
      <c r="I20" s="46">
        <v>1113.3</v>
      </c>
      <c r="J20" s="46">
        <v>1146.7</v>
      </c>
      <c r="K20" s="46">
        <v>1181.0999999999999</v>
      </c>
      <c r="L20" s="44">
        <v>9388.5</v>
      </c>
      <c r="M20" s="31">
        <v>938.9</v>
      </c>
      <c r="N20" s="33">
        <f>L20</f>
        <v>9388.5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x14ac:dyDescent="0.2">
      <c r="A21" s="4" t="s">
        <v>0</v>
      </c>
      <c r="B21" s="34">
        <v>523.1</v>
      </c>
      <c r="C21" s="34">
        <v>628.6</v>
      </c>
      <c r="D21" s="34">
        <v>758.4</v>
      </c>
      <c r="E21" s="34">
        <v>889.1</v>
      </c>
      <c r="F21" s="47">
        <v>1019</v>
      </c>
      <c r="G21" s="47">
        <v>1049.5999999999999</v>
      </c>
      <c r="H21" s="47">
        <v>1081.0999999999999</v>
      </c>
      <c r="I21" s="47">
        <v>1113.5</v>
      </c>
      <c r="J21" s="47">
        <v>1146.9000000000001</v>
      </c>
      <c r="K21" s="47">
        <v>1181.3</v>
      </c>
      <c r="L21" s="48">
        <v>9390.5</v>
      </c>
      <c r="M21" s="35">
        <v>939</v>
      </c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22.5" x14ac:dyDescent="0.2">
      <c r="A22" s="4" t="s">
        <v>24</v>
      </c>
      <c r="B22" s="10" t="s">
        <v>25</v>
      </c>
      <c r="C22" s="10" t="s">
        <v>26</v>
      </c>
      <c r="D22" s="10" t="s">
        <v>27</v>
      </c>
      <c r="E22" s="10" t="s">
        <v>4</v>
      </c>
      <c r="F22" s="10" t="s">
        <v>5</v>
      </c>
      <c r="G22" s="10" t="s">
        <v>6</v>
      </c>
      <c r="H22" s="10" t="s">
        <v>6</v>
      </c>
      <c r="I22" s="10" t="s">
        <v>6</v>
      </c>
      <c r="J22" s="10" t="s">
        <v>6</v>
      </c>
      <c r="K22" s="10" t="s">
        <v>6</v>
      </c>
      <c r="L22" s="14"/>
      <c r="M22" s="10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s="25" customFormat="1" x14ac:dyDescent="0.2">
      <c r="A23" s="5" t="s">
        <v>8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50"/>
      <c r="M23" s="49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spans="1:26" s="55" customFormat="1" x14ac:dyDescent="0.2">
      <c r="A24" s="6" t="s">
        <v>7</v>
      </c>
      <c r="B24" s="52">
        <v>0.6</v>
      </c>
      <c r="C24" s="52">
        <v>0.6</v>
      </c>
      <c r="D24" s="52">
        <v>0.6</v>
      </c>
      <c r="E24" s="52">
        <v>0.6</v>
      </c>
      <c r="F24" s="52">
        <v>0.6</v>
      </c>
      <c r="G24" s="52">
        <v>0.6</v>
      </c>
      <c r="H24" s="52">
        <v>0.7</v>
      </c>
      <c r="I24" s="52">
        <v>0.7</v>
      </c>
      <c r="J24" s="52">
        <v>0.4</v>
      </c>
      <c r="K24" s="52">
        <v>0.2</v>
      </c>
      <c r="L24" s="53">
        <v>5.6</v>
      </c>
      <c r="M24" s="52">
        <v>0.6</v>
      </c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 x14ac:dyDescent="0.2">
      <c r="A25" s="4" t="s">
        <v>16</v>
      </c>
      <c r="B25" s="31">
        <v>55</v>
      </c>
      <c r="C25" s="31">
        <v>53.9</v>
      </c>
      <c r="D25" s="31">
        <v>53.9</v>
      </c>
      <c r="E25" s="31">
        <v>53.9</v>
      </c>
      <c r="F25" s="31">
        <v>55.5</v>
      </c>
      <c r="G25" s="31">
        <v>57.2</v>
      </c>
      <c r="H25" s="31">
        <v>58.9</v>
      </c>
      <c r="I25" s="31">
        <v>60.7</v>
      </c>
      <c r="J25" s="31">
        <v>33</v>
      </c>
      <c r="K25" s="31">
        <v>16.5</v>
      </c>
      <c r="L25" s="32">
        <v>498.5</v>
      </c>
      <c r="M25" s="31">
        <v>49.9</v>
      </c>
      <c r="N25" s="33">
        <f>L25</f>
        <v>498.5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x14ac:dyDescent="0.2">
      <c r="A26" s="4" t="s">
        <v>0</v>
      </c>
      <c r="B26" s="34">
        <v>55.6</v>
      </c>
      <c r="C26" s="34">
        <v>54.5</v>
      </c>
      <c r="D26" s="34">
        <v>54.5</v>
      </c>
      <c r="E26" s="34">
        <v>54.5</v>
      </c>
      <c r="F26" s="34">
        <v>56.2</v>
      </c>
      <c r="G26" s="34">
        <v>57.8</v>
      </c>
      <c r="H26" s="34">
        <v>59.6</v>
      </c>
      <c r="I26" s="34">
        <v>61.4</v>
      </c>
      <c r="J26" s="34">
        <v>33.4</v>
      </c>
      <c r="K26" s="34">
        <v>16.7</v>
      </c>
      <c r="L26" s="35">
        <v>504.1</v>
      </c>
      <c r="M26" s="35">
        <v>50.4</v>
      </c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x14ac:dyDescent="0.2">
      <c r="A27" s="4" t="s">
        <v>28</v>
      </c>
      <c r="B27" s="10" t="s">
        <v>29</v>
      </c>
      <c r="C27" s="10" t="s">
        <v>30</v>
      </c>
      <c r="D27" s="10" t="s">
        <v>30</v>
      </c>
      <c r="E27" s="10" t="s">
        <v>30</v>
      </c>
      <c r="F27" s="10" t="s">
        <v>30</v>
      </c>
      <c r="G27" s="10" t="s">
        <v>31</v>
      </c>
      <c r="H27" s="10" t="s">
        <v>31</v>
      </c>
      <c r="I27" s="10" t="s">
        <v>31</v>
      </c>
      <c r="J27" s="10" t="s">
        <v>32</v>
      </c>
      <c r="K27" s="10" t="s">
        <v>33</v>
      </c>
      <c r="L27" s="68"/>
      <c r="M27" s="38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s="25" customFormat="1" ht="21" x14ac:dyDescent="0.2">
      <c r="A28" s="3" t="s">
        <v>45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x14ac:dyDescent="0.2">
      <c r="A29" s="4" t="s">
        <v>7</v>
      </c>
      <c r="B29" s="26">
        <v>68.2</v>
      </c>
      <c r="C29" s="26">
        <v>68.099999999999994</v>
      </c>
      <c r="D29" s="26">
        <v>69.3</v>
      </c>
      <c r="E29" s="26">
        <v>68.900000000000006</v>
      </c>
      <c r="F29" s="26">
        <v>73.8</v>
      </c>
      <c r="G29" s="26">
        <v>78.900000000000006</v>
      </c>
      <c r="H29" s="26">
        <v>78.400000000000006</v>
      </c>
      <c r="I29" s="26">
        <v>77.900000000000006</v>
      </c>
      <c r="J29" s="26">
        <v>77.400000000000006</v>
      </c>
      <c r="K29" s="26">
        <v>76.900000000000006</v>
      </c>
      <c r="L29" s="27">
        <v>738</v>
      </c>
      <c r="M29" s="26">
        <v>73.8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x14ac:dyDescent="0.2">
      <c r="A30" s="4" t="s">
        <v>16</v>
      </c>
      <c r="B30" s="31">
        <v>4.8</v>
      </c>
      <c r="C30" s="31">
        <v>4.7</v>
      </c>
      <c r="D30" s="31">
        <v>2.6</v>
      </c>
      <c r="E30" s="31">
        <v>2</v>
      </c>
      <c r="F30" s="31">
        <v>2</v>
      </c>
      <c r="G30" s="31">
        <v>2.1</v>
      </c>
      <c r="H30" s="31">
        <v>2.2999999999999998</v>
      </c>
      <c r="I30" s="31">
        <v>2.5</v>
      </c>
      <c r="J30" s="31">
        <v>2.6</v>
      </c>
      <c r="K30" s="31">
        <v>2.8</v>
      </c>
      <c r="L30" s="32">
        <v>28.4</v>
      </c>
      <c r="M30" s="31">
        <v>2.8</v>
      </c>
      <c r="N30" s="33">
        <f>L30</f>
        <v>28.4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x14ac:dyDescent="0.2">
      <c r="A31" s="4" t="s">
        <v>0</v>
      </c>
      <c r="B31" s="34">
        <v>73</v>
      </c>
      <c r="C31" s="34">
        <v>72.8</v>
      </c>
      <c r="D31" s="34">
        <v>71.900000000000006</v>
      </c>
      <c r="E31" s="34">
        <v>70.900000000000006</v>
      </c>
      <c r="F31" s="34">
        <v>75.8</v>
      </c>
      <c r="G31" s="34">
        <v>81.099999999999994</v>
      </c>
      <c r="H31" s="34">
        <v>80.7</v>
      </c>
      <c r="I31" s="34">
        <v>80.400000000000006</v>
      </c>
      <c r="J31" s="34">
        <v>80.099999999999994</v>
      </c>
      <c r="K31" s="34">
        <v>79.7</v>
      </c>
      <c r="L31" s="35">
        <v>766.5</v>
      </c>
      <c r="M31" s="35">
        <v>76.599999999999994</v>
      </c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spans="1:26" x14ac:dyDescent="0.2">
      <c r="A32" s="4" t="s">
        <v>34</v>
      </c>
      <c r="B32" s="37">
        <v>16690</v>
      </c>
      <c r="C32" s="37">
        <v>16600</v>
      </c>
      <c r="D32" s="37">
        <v>16450</v>
      </c>
      <c r="E32" s="37">
        <v>16350</v>
      </c>
      <c r="F32" s="37">
        <v>16350</v>
      </c>
      <c r="G32" s="37">
        <v>16350</v>
      </c>
      <c r="H32" s="37">
        <v>16350</v>
      </c>
      <c r="I32" s="37">
        <v>16350</v>
      </c>
      <c r="J32" s="37">
        <v>16350</v>
      </c>
      <c r="K32" s="37">
        <v>16350</v>
      </c>
      <c r="L32" s="68"/>
      <c r="M32" s="38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s="25" customFormat="1" ht="21" x14ac:dyDescent="0.2">
      <c r="A33" s="3" t="s">
        <v>46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x14ac:dyDescent="0.2">
      <c r="A34" s="4" t="s">
        <v>7</v>
      </c>
      <c r="B34" s="26">
        <v>11.8</v>
      </c>
      <c r="C34" s="26">
        <v>12.5</v>
      </c>
      <c r="D34" s="26">
        <v>12.6</v>
      </c>
      <c r="E34" s="26">
        <v>12.8</v>
      </c>
      <c r="F34" s="26">
        <v>13.7</v>
      </c>
      <c r="G34" s="26">
        <v>14.7</v>
      </c>
      <c r="H34" s="26">
        <v>14.7</v>
      </c>
      <c r="I34" s="26">
        <v>15.8</v>
      </c>
      <c r="J34" s="26">
        <v>17</v>
      </c>
      <c r="K34" s="26">
        <v>18.2</v>
      </c>
      <c r="L34" s="27">
        <v>143.69999999999999</v>
      </c>
      <c r="M34" s="26">
        <v>14.4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x14ac:dyDescent="0.2">
      <c r="A35" s="4" t="s">
        <v>16</v>
      </c>
      <c r="B35" s="12" t="s">
        <v>51</v>
      </c>
      <c r="C35" s="12" t="s">
        <v>51</v>
      </c>
      <c r="D35" s="12" t="s">
        <v>51</v>
      </c>
      <c r="E35" s="12" t="s">
        <v>51</v>
      </c>
      <c r="F35" s="12" t="s">
        <v>51</v>
      </c>
      <c r="G35" s="12" t="s">
        <v>51</v>
      </c>
      <c r="H35" s="12" t="s">
        <v>51</v>
      </c>
      <c r="I35" s="12" t="s">
        <v>51</v>
      </c>
      <c r="J35" s="12" t="s">
        <v>51</v>
      </c>
      <c r="K35" s="12" t="s">
        <v>51</v>
      </c>
      <c r="L35" s="13" t="s">
        <v>51</v>
      </c>
      <c r="M35" s="12" t="s">
        <v>51</v>
      </c>
      <c r="N35" s="33" t="str">
        <f>L35</f>
        <v>$ -</v>
      </c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x14ac:dyDescent="0.2">
      <c r="A36" s="4" t="s">
        <v>0</v>
      </c>
      <c r="B36" s="34">
        <v>11.8</v>
      </c>
      <c r="C36" s="34">
        <v>12.5</v>
      </c>
      <c r="D36" s="34">
        <v>12.6</v>
      </c>
      <c r="E36" s="34">
        <v>12.8</v>
      </c>
      <c r="F36" s="34">
        <v>13.7</v>
      </c>
      <c r="G36" s="34">
        <v>14.7</v>
      </c>
      <c r="H36" s="34">
        <v>14.7</v>
      </c>
      <c r="I36" s="34">
        <v>15.8</v>
      </c>
      <c r="J36" s="34">
        <v>17</v>
      </c>
      <c r="K36" s="34">
        <v>18.2</v>
      </c>
      <c r="L36" s="35">
        <v>143.69999999999999</v>
      </c>
      <c r="M36" s="35">
        <v>14.4</v>
      </c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spans="1:26" x14ac:dyDescent="0.2">
      <c r="A37" s="4" t="s">
        <v>34</v>
      </c>
      <c r="B37" s="37">
        <v>9350</v>
      </c>
      <c r="C37" s="37">
        <v>9350</v>
      </c>
      <c r="D37" s="37">
        <v>9350</v>
      </c>
      <c r="E37" s="37">
        <v>9350</v>
      </c>
      <c r="F37" s="37">
        <v>9350</v>
      </c>
      <c r="G37" s="37">
        <v>9350</v>
      </c>
      <c r="H37" s="37">
        <v>9350</v>
      </c>
      <c r="I37" s="37">
        <v>9350</v>
      </c>
      <c r="J37" s="37">
        <v>9350</v>
      </c>
      <c r="K37" s="37">
        <v>9350</v>
      </c>
      <c r="L37" s="68"/>
      <c r="M37" s="38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s="25" customFormat="1" ht="21" x14ac:dyDescent="0.2">
      <c r="A38" s="3" t="s">
        <v>47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x14ac:dyDescent="0.2">
      <c r="A39" s="4" t="s">
        <v>9</v>
      </c>
      <c r="B39" s="38" t="s">
        <v>51</v>
      </c>
      <c r="C39" s="38" t="s">
        <v>51</v>
      </c>
      <c r="D39" s="38" t="s">
        <v>51</v>
      </c>
      <c r="E39" s="38" t="s">
        <v>51</v>
      </c>
      <c r="F39" s="38" t="s">
        <v>51</v>
      </c>
      <c r="G39" s="38" t="s">
        <v>51</v>
      </c>
      <c r="H39" s="38" t="s">
        <v>51</v>
      </c>
      <c r="I39" s="38" t="s">
        <v>51</v>
      </c>
      <c r="J39" s="38" t="s">
        <v>51</v>
      </c>
      <c r="K39" s="38" t="s">
        <v>51</v>
      </c>
      <c r="L39" s="68" t="s">
        <v>51</v>
      </c>
      <c r="M39" s="38" t="s">
        <v>51</v>
      </c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x14ac:dyDescent="0.2">
      <c r="A40" s="7" t="s">
        <v>10</v>
      </c>
      <c r="B40" s="57">
        <v>8</v>
      </c>
      <c r="C40" s="31">
        <v>8</v>
      </c>
      <c r="D40" s="58"/>
      <c r="E40" s="58"/>
      <c r="F40" s="58"/>
      <c r="G40" s="58"/>
      <c r="H40" s="58"/>
      <c r="I40" s="58"/>
      <c r="J40" s="58"/>
      <c r="K40" s="58"/>
      <c r="L40" s="32">
        <v>16</v>
      </c>
      <c r="M40" s="31">
        <v>8</v>
      </c>
      <c r="N40" s="33">
        <f>L40</f>
        <v>16</v>
      </c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x14ac:dyDescent="0.2">
      <c r="A41" s="8" t="s">
        <v>11</v>
      </c>
      <c r="B41" s="45">
        <v>8</v>
      </c>
      <c r="C41" s="34">
        <v>8</v>
      </c>
      <c r="D41" s="11" t="s">
        <v>51</v>
      </c>
      <c r="E41" s="11" t="s">
        <v>51</v>
      </c>
      <c r="F41" s="11" t="s">
        <v>51</v>
      </c>
      <c r="G41" s="11" t="s">
        <v>51</v>
      </c>
      <c r="H41" s="11" t="s">
        <v>51</v>
      </c>
      <c r="I41" s="11" t="s">
        <v>51</v>
      </c>
      <c r="J41" s="11" t="s">
        <v>51</v>
      </c>
      <c r="K41" s="11" t="s">
        <v>51</v>
      </c>
      <c r="L41" s="35">
        <v>16</v>
      </c>
      <c r="M41" s="35">
        <v>8</v>
      </c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x14ac:dyDescent="0.2">
      <c r="A42" s="4" t="s">
        <v>35</v>
      </c>
      <c r="B42" s="59">
        <v>2</v>
      </c>
      <c r="C42" s="59">
        <v>2</v>
      </c>
      <c r="D42" s="38"/>
      <c r="E42" s="38"/>
      <c r="F42" s="38"/>
      <c r="G42" s="38"/>
      <c r="H42" s="38"/>
      <c r="I42" s="38"/>
      <c r="J42" s="38"/>
      <c r="K42" s="38"/>
      <c r="L42" s="68"/>
      <c r="M42" s="38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s="25" customFormat="1" x14ac:dyDescent="0.2">
      <c r="A43" s="3" t="s">
        <v>48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69"/>
      <c r="M43" s="41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x14ac:dyDescent="0.2">
      <c r="A44" s="4" t="s">
        <v>7</v>
      </c>
      <c r="B44" s="10" t="s">
        <v>51</v>
      </c>
      <c r="C44" s="10" t="s">
        <v>51</v>
      </c>
      <c r="D44" s="10" t="s">
        <v>51</v>
      </c>
      <c r="E44" s="10" t="s">
        <v>51</v>
      </c>
      <c r="F44" s="10" t="s">
        <v>51</v>
      </c>
      <c r="G44" s="10" t="s">
        <v>51</v>
      </c>
      <c r="H44" s="10" t="s">
        <v>51</v>
      </c>
      <c r="I44" s="10" t="s">
        <v>51</v>
      </c>
      <c r="J44" s="10" t="s">
        <v>51</v>
      </c>
      <c r="K44" s="10" t="s">
        <v>51</v>
      </c>
      <c r="L44" s="14" t="s">
        <v>51</v>
      </c>
      <c r="M44" s="10" t="s">
        <v>51</v>
      </c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x14ac:dyDescent="0.2">
      <c r="A45" s="4" t="s">
        <v>16</v>
      </c>
      <c r="B45" s="31">
        <v>24</v>
      </c>
      <c r="C45" s="31">
        <v>29.2</v>
      </c>
      <c r="D45" s="31">
        <v>24.6</v>
      </c>
      <c r="E45" s="31">
        <v>15.2</v>
      </c>
      <c r="F45" s="43"/>
      <c r="G45" s="32"/>
      <c r="H45" s="32"/>
      <c r="I45" s="32"/>
      <c r="J45" s="32"/>
      <c r="K45" s="32"/>
      <c r="L45" s="32">
        <v>93</v>
      </c>
      <c r="M45" s="31">
        <v>23.3</v>
      </c>
      <c r="N45" s="33">
        <f>L45</f>
        <v>93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x14ac:dyDescent="0.2">
      <c r="A46" s="4" t="s">
        <v>0</v>
      </c>
      <c r="B46" s="34">
        <v>24</v>
      </c>
      <c r="C46" s="34">
        <v>29.2</v>
      </c>
      <c r="D46" s="34">
        <v>24.6</v>
      </c>
      <c r="E46" s="34">
        <v>15.2</v>
      </c>
      <c r="F46" s="11" t="s">
        <v>51</v>
      </c>
      <c r="G46" s="11" t="s">
        <v>51</v>
      </c>
      <c r="H46" s="11" t="s">
        <v>51</v>
      </c>
      <c r="I46" s="11" t="s">
        <v>51</v>
      </c>
      <c r="J46" s="11" t="s">
        <v>51</v>
      </c>
      <c r="K46" s="11" t="s">
        <v>51</v>
      </c>
      <c r="L46" s="70">
        <v>93</v>
      </c>
      <c r="M46" s="35">
        <v>23.3</v>
      </c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x14ac:dyDescent="0.2">
      <c r="A47" s="4" t="s">
        <v>36</v>
      </c>
      <c r="B47" s="37">
        <v>1700</v>
      </c>
      <c r="C47" s="37">
        <v>2500</v>
      </c>
      <c r="D47" s="37">
        <v>2900</v>
      </c>
      <c r="E47" s="37">
        <v>2900</v>
      </c>
      <c r="F47" s="38"/>
      <c r="G47" s="38"/>
      <c r="H47" s="38"/>
      <c r="I47" s="38"/>
      <c r="J47" s="38"/>
      <c r="K47" s="38"/>
      <c r="L47" s="68"/>
      <c r="M47" s="38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x14ac:dyDescent="0.2">
      <c r="A48" s="4" t="s">
        <v>37</v>
      </c>
      <c r="B48" s="59">
        <v>6</v>
      </c>
      <c r="C48" s="59">
        <v>6</v>
      </c>
      <c r="D48" s="59">
        <v>4</v>
      </c>
      <c r="E48" s="59">
        <v>0</v>
      </c>
      <c r="F48" s="38"/>
      <c r="G48" s="38"/>
      <c r="H48" s="38"/>
      <c r="I48" s="38"/>
      <c r="J48" s="38"/>
      <c r="K48" s="38"/>
      <c r="L48" s="68"/>
      <c r="M48" s="38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x14ac:dyDescent="0.2">
      <c r="A49" s="4" t="s">
        <v>38</v>
      </c>
      <c r="B49" s="59">
        <v>30</v>
      </c>
      <c r="C49" s="59">
        <v>30</v>
      </c>
      <c r="D49" s="59">
        <v>0</v>
      </c>
      <c r="E49" s="59">
        <v>0</v>
      </c>
      <c r="F49" s="38"/>
      <c r="G49" s="38"/>
      <c r="H49" s="38"/>
      <c r="I49" s="38"/>
      <c r="J49" s="38"/>
      <c r="K49" s="38"/>
      <c r="L49" s="68"/>
      <c r="M49" s="38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s="25" customFormat="1" x14ac:dyDescent="0.2">
      <c r="A50" s="3" t="s">
        <v>49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69"/>
      <c r="M50" s="41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x14ac:dyDescent="0.2">
      <c r="A51" s="4" t="s">
        <v>7</v>
      </c>
      <c r="B51" s="10" t="s">
        <v>51</v>
      </c>
      <c r="C51" s="10" t="s">
        <v>51</v>
      </c>
      <c r="D51" s="10" t="s">
        <v>51</v>
      </c>
      <c r="E51" s="10" t="s">
        <v>51</v>
      </c>
      <c r="F51" s="10" t="s">
        <v>51</v>
      </c>
      <c r="G51" s="10" t="s">
        <v>51</v>
      </c>
      <c r="H51" s="10" t="s">
        <v>51</v>
      </c>
      <c r="I51" s="10" t="s">
        <v>51</v>
      </c>
      <c r="J51" s="10" t="s">
        <v>51</v>
      </c>
      <c r="K51" s="10" t="s">
        <v>51</v>
      </c>
      <c r="L51" s="14" t="s">
        <v>51</v>
      </c>
      <c r="M51" s="10" t="s">
        <v>51</v>
      </c>
      <c r="N51" s="60"/>
      <c r="O51" s="60"/>
      <c r="P51" s="60"/>
      <c r="Q51" s="60"/>
      <c r="R51" s="60"/>
      <c r="S51" s="60"/>
      <c r="T51" s="30"/>
      <c r="U51" s="30"/>
      <c r="V51" s="30"/>
      <c r="W51" s="30"/>
      <c r="X51" s="30"/>
      <c r="Y51" s="30"/>
      <c r="Z51" s="30"/>
    </row>
    <row r="52" spans="1:26" x14ac:dyDescent="0.2">
      <c r="A52" s="7" t="s">
        <v>10</v>
      </c>
      <c r="B52" s="57">
        <v>21</v>
      </c>
      <c r="C52" s="57">
        <v>23.6</v>
      </c>
      <c r="D52" s="58"/>
      <c r="E52" s="58"/>
      <c r="F52" s="58"/>
      <c r="G52" s="58"/>
      <c r="H52" s="58"/>
      <c r="I52" s="58"/>
      <c r="J52" s="58"/>
      <c r="K52" s="58"/>
      <c r="L52" s="32">
        <v>44.6</v>
      </c>
      <c r="M52" s="31">
        <v>22.3</v>
      </c>
      <c r="N52" s="33">
        <f>L52</f>
        <v>44.6</v>
      </c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x14ac:dyDescent="0.2">
      <c r="A53" s="8" t="s">
        <v>12</v>
      </c>
      <c r="B53" s="45">
        <v>21</v>
      </c>
      <c r="C53" s="45">
        <v>23.6</v>
      </c>
      <c r="D53" s="61" t="s">
        <v>51</v>
      </c>
      <c r="E53" s="61" t="s">
        <v>51</v>
      </c>
      <c r="F53" s="61" t="s">
        <v>51</v>
      </c>
      <c r="G53" s="61" t="s">
        <v>51</v>
      </c>
      <c r="H53" s="61" t="s">
        <v>51</v>
      </c>
      <c r="I53" s="61" t="s">
        <v>51</v>
      </c>
      <c r="J53" s="61" t="s">
        <v>51</v>
      </c>
      <c r="K53" s="61" t="s">
        <v>51</v>
      </c>
      <c r="L53" s="35">
        <v>44.6</v>
      </c>
      <c r="M53" s="35">
        <v>22.3</v>
      </c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x14ac:dyDescent="0.2">
      <c r="A54" s="4" t="s">
        <v>39</v>
      </c>
      <c r="B54" s="59">
        <v>7</v>
      </c>
      <c r="C54" s="59">
        <v>13</v>
      </c>
      <c r="D54" s="38"/>
      <c r="E54" s="38"/>
      <c r="F54" s="38"/>
      <c r="G54" s="38"/>
      <c r="H54" s="38"/>
      <c r="I54" s="38"/>
      <c r="J54" s="38"/>
      <c r="K54" s="38"/>
      <c r="L54" s="68"/>
      <c r="M54" s="38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s="25" customFormat="1" ht="21" x14ac:dyDescent="0.2">
      <c r="A55" s="3" t="s">
        <v>50</v>
      </c>
      <c r="B55" s="15"/>
      <c r="C55" s="15"/>
      <c r="D55" s="15"/>
      <c r="E55" s="49"/>
      <c r="F55" s="49"/>
      <c r="G55" s="49"/>
      <c r="H55" s="49"/>
      <c r="I55" s="49"/>
      <c r="J55" s="49"/>
      <c r="K55" s="49"/>
      <c r="L55" s="50"/>
      <c r="M55" s="49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</row>
    <row r="56" spans="1:26" s="55" customFormat="1" x14ac:dyDescent="0.2">
      <c r="A56" s="6" t="s">
        <v>7</v>
      </c>
      <c r="B56" s="16" t="s">
        <v>51</v>
      </c>
      <c r="C56" s="16" t="s">
        <v>51</v>
      </c>
      <c r="D56" s="16" t="s">
        <v>51</v>
      </c>
      <c r="E56" s="52">
        <v>0.2</v>
      </c>
      <c r="F56" s="52">
        <v>0.3</v>
      </c>
      <c r="G56" s="52">
        <v>0.2</v>
      </c>
      <c r="H56" s="52">
        <v>0.2</v>
      </c>
      <c r="I56" s="52">
        <v>0.2</v>
      </c>
      <c r="J56" s="52">
        <v>0.2</v>
      </c>
      <c r="K56" s="52">
        <v>0.2</v>
      </c>
      <c r="L56" s="53">
        <v>1.6</v>
      </c>
      <c r="M56" s="52">
        <v>0.2</v>
      </c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spans="1:26" x14ac:dyDescent="0.2">
      <c r="A57" s="4" t="s">
        <v>16</v>
      </c>
      <c r="B57" s="31">
        <v>0.8</v>
      </c>
      <c r="C57" s="31">
        <v>2.8</v>
      </c>
      <c r="D57" s="31">
        <v>15.8</v>
      </c>
      <c r="E57" s="31">
        <v>16.899999999999999</v>
      </c>
      <c r="F57" s="31">
        <v>15.6</v>
      </c>
      <c r="G57" s="31">
        <v>12.5</v>
      </c>
      <c r="H57" s="31">
        <v>16.100000000000001</v>
      </c>
      <c r="I57" s="31">
        <v>15.3</v>
      </c>
      <c r="J57" s="31">
        <v>15.2</v>
      </c>
      <c r="K57" s="31">
        <v>4.9000000000000004</v>
      </c>
      <c r="L57" s="32">
        <v>115.8</v>
      </c>
      <c r="M57" s="31">
        <v>11.6</v>
      </c>
      <c r="N57" s="33">
        <f>L57</f>
        <v>115.8</v>
      </c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x14ac:dyDescent="0.2">
      <c r="A58" s="4" t="s">
        <v>0</v>
      </c>
      <c r="B58" s="34">
        <v>0.8</v>
      </c>
      <c r="C58" s="34">
        <v>2.8</v>
      </c>
      <c r="D58" s="34">
        <v>15.8</v>
      </c>
      <c r="E58" s="34">
        <v>17.100000000000001</v>
      </c>
      <c r="F58" s="34">
        <v>15.9</v>
      </c>
      <c r="G58" s="34">
        <v>12.7</v>
      </c>
      <c r="H58" s="34">
        <v>16.3</v>
      </c>
      <c r="I58" s="34">
        <v>15.5</v>
      </c>
      <c r="J58" s="34">
        <v>15.4</v>
      </c>
      <c r="K58" s="34">
        <v>5.0999999999999996</v>
      </c>
      <c r="L58" s="35">
        <v>117.4</v>
      </c>
      <c r="M58" s="35">
        <v>11.7</v>
      </c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x14ac:dyDescent="0.2">
      <c r="A59" s="4" t="s">
        <v>13</v>
      </c>
      <c r="B59" s="43" t="s">
        <v>14</v>
      </c>
      <c r="C59" s="59">
        <v>3</v>
      </c>
      <c r="D59" s="59">
        <v>5</v>
      </c>
      <c r="E59" s="59">
        <v>5</v>
      </c>
      <c r="F59" s="59">
        <v>7</v>
      </c>
      <c r="G59" s="59">
        <v>3</v>
      </c>
      <c r="H59" s="59">
        <v>4</v>
      </c>
      <c r="I59" s="59">
        <v>5</v>
      </c>
      <c r="J59" s="59">
        <v>6</v>
      </c>
      <c r="K59" s="59">
        <v>2</v>
      </c>
      <c r="L59" s="68"/>
      <c r="M59" s="38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x14ac:dyDescent="0.2">
      <c r="A60" s="4"/>
      <c r="B60" s="43"/>
      <c r="C60" s="59"/>
      <c r="D60" s="59"/>
      <c r="E60" s="59"/>
      <c r="F60" s="59"/>
      <c r="G60" s="59"/>
      <c r="H60" s="59"/>
      <c r="I60" s="59"/>
      <c r="J60" s="59"/>
      <c r="K60" s="59"/>
      <c r="L60" s="68"/>
      <c r="M60" s="38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x14ac:dyDescent="0.2">
      <c r="A61" s="4" t="s">
        <v>15</v>
      </c>
      <c r="B61" s="64">
        <v>1544.9</v>
      </c>
      <c r="C61" s="65">
        <v>1646.3</v>
      </c>
      <c r="D61" s="65">
        <v>1608.4</v>
      </c>
      <c r="E61" s="65">
        <v>1289</v>
      </c>
      <c r="F61" s="65">
        <v>1413.1</v>
      </c>
      <c r="G61" s="65">
        <v>1450.3</v>
      </c>
      <c r="H61" s="65">
        <v>1488.2</v>
      </c>
      <c r="I61" s="65">
        <v>1523.9</v>
      </c>
      <c r="J61" s="65">
        <v>1448.5</v>
      </c>
      <c r="K61" s="65">
        <v>1441.6</v>
      </c>
      <c r="L61" s="65">
        <v>14854.2</v>
      </c>
      <c r="M61" s="65">
        <v>1485.4</v>
      </c>
      <c r="N61" s="66">
        <f>SUM(N1:N60)</f>
        <v>13907.9</v>
      </c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</row>
  </sheetData>
  <mergeCells count="1">
    <mergeCell ref="A1: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F2E97-A91D-4AB4-9B15-12EEB8F5052A}">
  <dimension ref="A1:M42"/>
  <sheetViews>
    <sheetView workbookViewId="0">
      <selection activeCell="B19" sqref="B19:K19"/>
    </sheetView>
  </sheetViews>
  <sheetFormatPr defaultColWidth="9" defaultRowHeight="12.75" x14ac:dyDescent="0.25"/>
  <cols>
    <col min="1" max="1" width="25" style="72" bestFit="1" customWidth="1"/>
    <col min="2" max="16384" width="9" style="72"/>
  </cols>
  <sheetData>
    <row r="1" spans="1:13" x14ac:dyDescent="0.25">
      <c r="A1" s="72" t="s">
        <v>67</v>
      </c>
      <c r="B1" s="72">
        <v>2020</v>
      </c>
      <c r="C1" s="72">
        <f>B1+1</f>
        <v>2021</v>
      </c>
      <c r="D1" s="72">
        <f t="shared" ref="D1:K1" si="0">C1+1</f>
        <v>2022</v>
      </c>
      <c r="E1" s="72">
        <f t="shared" si="0"/>
        <v>2023</v>
      </c>
      <c r="F1" s="72">
        <f t="shared" si="0"/>
        <v>2024</v>
      </c>
      <c r="G1" s="72">
        <f t="shared" si="0"/>
        <v>2025</v>
      </c>
      <c r="H1" s="72">
        <f t="shared" si="0"/>
        <v>2026</v>
      </c>
      <c r="I1" s="72">
        <f t="shared" si="0"/>
        <v>2027</v>
      </c>
      <c r="J1" s="72">
        <f>I1+1</f>
        <v>2028</v>
      </c>
      <c r="K1" s="72">
        <f t="shared" si="0"/>
        <v>2029</v>
      </c>
      <c r="L1" s="72" t="s">
        <v>68</v>
      </c>
    </row>
    <row r="2" spans="1:13" x14ac:dyDescent="0.25">
      <c r="A2" s="72" t="s">
        <v>69</v>
      </c>
    </row>
    <row r="3" spans="1:13" x14ac:dyDescent="0.25">
      <c r="A3" s="72" t="s">
        <v>55</v>
      </c>
      <c r="B3" s="72">
        <v>3.8</v>
      </c>
      <c r="C3" s="72">
        <v>3.8</v>
      </c>
      <c r="D3" s="72">
        <v>3.8</v>
      </c>
      <c r="E3" s="72">
        <v>3.8</v>
      </c>
      <c r="F3" s="72">
        <v>3.8</v>
      </c>
      <c r="G3" s="72">
        <v>3.9</v>
      </c>
      <c r="H3" s="72">
        <v>3.9</v>
      </c>
      <c r="I3" s="72">
        <v>4</v>
      </c>
      <c r="J3" s="72">
        <v>4.0999999999999996</v>
      </c>
      <c r="K3" s="72">
        <v>4.2</v>
      </c>
      <c r="L3" s="72">
        <v>39.1</v>
      </c>
    </row>
    <row r="4" spans="1:13" x14ac:dyDescent="0.25">
      <c r="A4" s="72" t="s">
        <v>70</v>
      </c>
      <c r="B4" s="72">
        <v>50.7</v>
      </c>
      <c r="C4" s="72">
        <v>54.1</v>
      </c>
      <c r="D4" s="72">
        <v>54.1</v>
      </c>
      <c r="E4" s="72">
        <v>55.3</v>
      </c>
      <c r="F4" s="72">
        <v>55.3</v>
      </c>
      <c r="G4" s="72">
        <v>56.4</v>
      </c>
      <c r="H4" s="72">
        <v>57.8</v>
      </c>
      <c r="I4" s="72">
        <v>59.3</v>
      </c>
      <c r="J4" s="72">
        <v>60.8</v>
      </c>
      <c r="K4" s="72">
        <v>62.3</v>
      </c>
      <c r="L4" s="72">
        <v>566.1</v>
      </c>
      <c r="M4" s="72">
        <f>L4</f>
        <v>566.1</v>
      </c>
    </row>
    <row r="5" spans="1:13" x14ac:dyDescent="0.25">
      <c r="A5" s="72" t="s">
        <v>0</v>
      </c>
      <c r="B5" s="72">
        <v>54.5</v>
      </c>
      <c r="C5" s="72">
        <v>57.9</v>
      </c>
      <c r="D5" s="72">
        <v>57.9</v>
      </c>
      <c r="E5" s="72">
        <v>59</v>
      </c>
      <c r="F5" s="72">
        <v>59.1</v>
      </c>
      <c r="G5" s="72">
        <v>60.3</v>
      </c>
      <c r="H5" s="72">
        <v>61.8</v>
      </c>
      <c r="I5" s="72">
        <v>63.3</v>
      </c>
      <c r="J5" s="72">
        <v>64.900000000000006</v>
      </c>
      <c r="K5" s="72">
        <v>66.5</v>
      </c>
      <c r="L5" s="72">
        <v>605.20000000000005</v>
      </c>
    </row>
    <row r="7" spans="1:13" x14ac:dyDescent="0.25">
      <c r="A7" s="72" t="s">
        <v>71</v>
      </c>
    </row>
    <row r="8" spans="1:13" x14ac:dyDescent="0.25">
      <c r="A8" s="72" t="s">
        <v>55</v>
      </c>
      <c r="B8" s="72">
        <v>1.3</v>
      </c>
      <c r="C8" s="72">
        <v>1</v>
      </c>
      <c r="D8" s="72">
        <v>1</v>
      </c>
      <c r="E8" s="72">
        <v>1</v>
      </c>
      <c r="F8" s="72">
        <v>1</v>
      </c>
      <c r="G8" s="72">
        <v>1</v>
      </c>
      <c r="H8" s="72">
        <v>1</v>
      </c>
      <c r="I8" s="72">
        <v>1</v>
      </c>
      <c r="J8" s="72">
        <v>1</v>
      </c>
      <c r="K8" s="72">
        <v>1</v>
      </c>
      <c r="L8" s="72">
        <v>10.5</v>
      </c>
    </row>
    <row r="9" spans="1:13" x14ac:dyDescent="0.25">
      <c r="A9" s="72" t="s">
        <v>70</v>
      </c>
      <c r="B9" s="72">
        <v>34.5</v>
      </c>
      <c r="C9" s="72">
        <v>31.2</v>
      </c>
      <c r="D9" s="72">
        <v>27.9</v>
      </c>
      <c r="E9" s="72">
        <v>67.5</v>
      </c>
      <c r="F9" s="72">
        <v>54.6</v>
      </c>
      <c r="G9" s="72">
        <v>52</v>
      </c>
      <c r="H9" s="72">
        <v>53.3</v>
      </c>
      <c r="I9" s="72">
        <v>54.6</v>
      </c>
      <c r="J9" s="72">
        <v>56</v>
      </c>
      <c r="K9" s="72">
        <v>57.4</v>
      </c>
      <c r="L9" s="72">
        <v>489</v>
      </c>
      <c r="M9" s="72">
        <f>L9</f>
        <v>489</v>
      </c>
    </row>
    <row r="10" spans="1:13" x14ac:dyDescent="0.25">
      <c r="A10" s="72" t="s">
        <v>0</v>
      </c>
      <c r="B10" s="72">
        <v>35.799999999999997</v>
      </c>
      <c r="C10" s="72">
        <v>32.200000000000003</v>
      </c>
      <c r="D10" s="72">
        <v>28.9</v>
      </c>
      <c r="E10" s="72">
        <v>68.5</v>
      </c>
      <c r="F10" s="72">
        <v>55.6</v>
      </c>
      <c r="G10" s="72">
        <v>53</v>
      </c>
      <c r="H10" s="72">
        <v>54.3</v>
      </c>
      <c r="I10" s="72">
        <v>55.7</v>
      </c>
      <c r="J10" s="72">
        <v>57</v>
      </c>
      <c r="K10" s="72">
        <v>58.4</v>
      </c>
      <c r="L10" s="72">
        <v>499.5</v>
      </c>
    </row>
    <row r="12" spans="1:13" x14ac:dyDescent="0.25">
      <c r="A12" s="72" t="s">
        <v>72</v>
      </c>
    </row>
    <row r="13" spans="1:13" x14ac:dyDescent="0.25">
      <c r="A13" s="72" t="s">
        <v>55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</row>
    <row r="14" spans="1:13" x14ac:dyDescent="0.25">
      <c r="A14" s="72" t="s">
        <v>70</v>
      </c>
      <c r="B14" s="72">
        <v>628.1</v>
      </c>
      <c r="C14" s="72">
        <v>664.9</v>
      </c>
      <c r="D14" s="72">
        <v>664.9</v>
      </c>
      <c r="E14" s="72">
        <v>573.29999999999995</v>
      </c>
      <c r="F14" s="72">
        <v>474.5</v>
      </c>
      <c r="G14" s="72">
        <v>200</v>
      </c>
      <c r="H14" s="72">
        <v>0</v>
      </c>
      <c r="I14" s="72">
        <v>0</v>
      </c>
      <c r="J14" s="72">
        <v>0</v>
      </c>
      <c r="K14" s="72">
        <v>0</v>
      </c>
      <c r="L14" s="72">
        <v>3205.8</v>
      </c>
      <c r="M14" s="72">
        <f>L14</f>
        <v>3205.8</v>
      </c>
    </row>
    <row r="15" spans="1:13" x14ac:dyDescent="0.25">
      <c r="A15" s="72" t="s">
        <v>0</v>
      </c>
      <c r="B15" s="72">
        <f>B14</f>
        <v>628.1</v>
      </c>
      <c r="C15" s="72">
        <f t="shared" ref="C15:K15" si="1">C14</f>
        <v>664.9</v>
      </c>
      <c r="D15" s="72">
        <f t="shared" si="1"/>
        <v>664.9</v>
      </c>
      <c r="E15" s="72">
        <f t="shared" si="1"/>
        <v>573.29999999999995</v>
      </c>
      <c r="F15" s="72">
        <f t="shared" si="1"/>
        <v>474.5</v>
      </c>
      <c r="G15" s="72">
        <f t="shared" si="1"/>
        <v>200</v>
      </c>
      <c r="H15" s="72">
        <f t="shared" si="1"/>
        <v>0</v>
      </c>
      <c r="I15" s="72">
        <f t="shared" si="1"/>
        <v>0</v>
      </c>
      <c r="J15" s="72">
        <f t="shared" si="1"/>
        <v>0</v>
      </c>
      <c r="K15" s="72">
        <f t="shared" si="1"/>
        <v>0</v>
      </c>
      <c r="L15" s="72">
        <f>L14</f>
        <v>3205.8</v>
      </c>
    </row>
    <row r="17" spans="1:13" x14ac:dyDescent="0.25">
      <c r="A17" s="72" t="s">
        <v>73</v>
      </c>
    </row>
    <row r="18" spans="1:13" x14ac:dyDescent="0.25">
      <c r="A18" s="72" t="s">
        <v>55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</row>
    <row r="19" spans="1:13" x14ac:dyDescent="0.25">
      <c r="A19" s="72" t="s">
        <v>70</v>
      </c>
      <c r="B19" s="72">
        <v>120.4</v>
      </c>
      <c r="C19" s="72">
        <v>212.5</v>
      </c>
      <c r="D19" s="72">
        <v>342.8</v>
      </c>
      <c r="E19" s="72">
        <v>475.6</v>
      </c>
      <c r="F19" s="72">
        <v>631.4</v>
      </c>
      <c r="G19" s="72">
        <v>631.4</v>
      </c>
      <c r="H19" s="72">
        <v>647.20000000000005</v>
      </c>
      <c r="I19" s="72">
        <v>663.4</v>
      </c>
      <c r="J19" s="72">
        <v>679.9</v>
      </c>
      <c r="K19" s="72">
        <v>696.9</v>
      </c>
      <c r="L19" s="72">
        <v>5101.3999999999996</v>
      </c>
      <c r="M19" s="72">
        <f>L19</f>
        <v>5101.3999999999996</v>
      </c>
    </row>
    <row r="20" spans="1:13" x14ac:dyDescent="0.25">
      <c r="A20" s="72" t="s">
        <v>0</v>
      </c>
      <c r="B20" s="72">
        <f>B19</f>
        <v>120.4</v>
      </c>
      <c r="C20" s="72">
        <f t="shared" ref="C20:L20" si="2">C19</f>
        <v>212.5</v>
      </c>
      <c r="D20" s="72">
        <f t="shared" si="2"/>
        <v>342.8</v>
      </c>
      <c r="E20" s="72">
        <f t="shared" si="2"/>
        <v>475.6</v>
      </c>
      <c r="F20" s="72">
        <f>F19</f>
        <v>631.4</v>
      </c>
      <c r="G20" s="72">
        <f t="shared" si="2"/>
        <v>631.4</v>
      </c>
      <c r="H20" s="72">
        <f t="shared" si="2"/>
        <v>647.20000000000005</v>
      </c>
      <c r="I20" s="72">
        <f t="shared" si="2"/>
        <v>663.4</v>
      </c>
      <c r="J20" s="72">
        <f t="shared" si="2"/>
        <v>679.9</v>
      </c>
      <c r="K20" s="72">
        <f t="shared" si="2"/>
        <v>696.9</v>
      </c>
      <c r="L20" s="72">
        <f t="shared" si="2"/>
        <v>5101.3999999999996</v>
      </c>
    </row>
    <row r="22" spans="1:13" x14ac:dyDescent="0.25">
      <c r="A22" s="72" t="s">
        <v>74</v>
      </c>
    </row>
    <row r="23" spans="1:13" x14ac:dyDescent="0.25">
      <c r="A23" s="72" t="s">
        <v>55</v>
      </c>
      <c r="B23" s="72">
        <v>0.2</v>
      </c>
      <c r="C23" s="72">
        <v>0.2</v>
      </c>
      <c r="D23" s="72">
        <v>0.2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0.6</v>
      </c>
    </row>
    <row r="24" spans="1:13" x14ac:dyDescent="0.25">
      <c r="A24" s="72" t="s">
        <v>70</v>
      </c>
      <c r="B24" s="72">
        <v>52.7</v>
      </c>
      <c r="C24" s="72">
        <v>42.7</v>
      </c>
      <c r="D24" s="72">
        <v>21.9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117.3</v>
      </c>
      <c r="M24" s="72">
        <f>L24</f>
        <v>117.3</v>
      </c>
    </row>
    <row r="25" spans="1:13" x14ac:dyDescent="0.25">
      <c r="A25" s="72" t="s">
        <v>0</v>
      </c>
      <c r="B25" s="72">
        <v>52.9</v>
      </c>
      <c r="C25" s="72">
        <v>42.9</v>
      </c>
      <c r="D25" s="72">
        <v>22.1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117.9</v>
      </c>
    </row>
    <row r="27" spans="1:13" x14ac:dyDescent="0.25">
      <c r="A27" s="72" t="s">
        <v>75</v>
      </c>
    </row>
    <row r="28" spans="1:13" x14ac:dyDescent="0.25">
      <c r="A28" s="72" t="s">
        <v>55</v>
      </c>
      <c r="B28" s="72">
        <v>61.1</v>
      </c>
      <c r="C28" s="72">
        <v>61.3</v>
      </c>
      <c r="D28" s="72">
        <v>60.2</v>
      </c>
      <c r="E28" s="72">
        <v>60.2</v>
      </c>
      <c r="F28" s="72">
        <v>60.6</v>
      </c>
      <c r="G28" s="72">
        <v>60.6</v>
      </c>
      <c r="H28" s="72">
        <v>59.5</v>
      </c>
      <c r="I28" s="72">
        <v>58.5</v>
      </c>
      <c r="J28" s="72">
        <v>57.4</v>
      </c>
      <c r="K28" s="72">
        <v>56.4</v>
      </c>
      <c r="L28" s="72">
        <v>595.70000000000005</v>
      </c>
    </row>
    <row r="29" spans="1:13" x14ac:dyDescent="0.25">
      <c r="A29" s="72" t="s">
        <v>70</v>
      </c>
      <c r="B29" s="72">
        <v>0</v>
      </c>
      <c r="C29" s="72">
        <v>0</v>
      </c>
      <c r="D29" s="72">
        <v>0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f>L29</f>
        <v>0</v>
      </c>
    </row>
    <row r="30" spans="1:13" x14ac:dyDescent="0.25">
      <c r="A30" s="72" t="s">
        <v>0</v>
      </c>
      <c r="B30" s="72">
        <v>61.1</v>
      </c>
      <c r="C30" s="72">
        <v>61.3</v>
      </c>
      <c r="D30" s="72">
        <v>60.2</v>
      </c>
      <c r="E30" s="72">
        <v>60.2</v>
      </c>
      <c r="F30" s="72">
        <v>60.6</v>
      </c>
      <c r="G30" s="72">
        <v>60.6</v>
      </c>
      <c r="H30" s="72">
        <v>59.5</v>
      </c>
      <c r="I30" s="72">
        <v>58.5</v>
      </c>
      <c r="J30" s="72">
        <v>57.4</v>
      </c>
      <c r="K30" s="72">
        <v>56.4</v>
      </c>
      <c r="L30" s="72">
        <v>595.70000000000005</v>
      </c>
    </row>
    <row r="32" spans="1:13" x14ac:dyDescent="0.25">
      <c r="A32" s="72" t="s">
        <v>76</v>
      </c>
    </row>
    <row r="33" spans="1:13" x14ac:dyDescent="0.25">
      <c r="A33" s="72" t="s">
        <v>55</v>
      </c>
      <c r="B33" s="72">
        <v>9</v>
      </c>
      <c r="C33" s="72">
        <v>8.9</v>
      </c>
      <c r="D33" s="72">
        <v>8.9</v>
      </c>
      <c r="E33" s="72">
        <v>9</v>
      </c>
      <c r="F33" s="72">
        <v>9.6999999999999993</v>
      </c>
      <c r="G33" s="72">
        <v>9.6999999999999993</v>
      </c>
      <c r="H33" s="72">
        <v>9.9</v>
      </c>
      <c r="I33" s="72">
        <v>10.199999999999999</v>
      </c>
      <c r="J33" s="72">
        <v>10.4</v>
      </c>
      <c r="K33" s="72">
        <v>10.7</v>
      </c>
      <c r="L33" s="72">
        <v>96.4</v>
      </c>
    </row>
    <row r="34" spans="1:13" x14ac:dyDescent="0.25">
      <c r="A34" s="72" t="s">
        <v>70</v>
      </c>
      <c r="B34" s="72">
        <v>0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  <c r="L34" s="72">
        <v>0</v>
      </c>
      <c r="M34" s="72">
        <f>L34</f>
        <v>0</v>
      </c>
    </row>
    <row r="35" spans="1:13" x14ac:dyDescent="0.25">
      <c r="A35" s="72" t="s">
        <v>0</v>
      </c>
      <c r="B35" s="72">
        <v>9</v>
      </c>
      <c r="C35" s="72">
        <v>8.9</v>
      </c>
      <c r="D35" s="72">
        <v>8.9</v>
      </c>
      <c r="E35" s="72">
        <v>9</v>
      </c>
      <c r="F35" s="72">
        <v>9.6999999999999993</v>
      </c>
      <c r="G35" s="72">
        <v>9.6999999999999993</v>
      </c>
      <c r="H35" s="72">
        <v>9.9</v>
      </c>
      <c r="I35" s="72">
        <v>10.199999999999999</v>
      </c>
      <c r="J35" s="72">
        <v>10.4</v>
      </c>
      <c r="K35" s="72">
        <v>10.7</v>
      </c>
      <c r="L35" s="72">
        <v>96.4</v>
      </c>
    </row>
    <row r="37" spans="1:13" x14ac:dyDescent="0.25">
      <c r="A37" s="72" t="s">
        <v>77</v>
      </c>
    </row>
    <row r="38" spans="1:13" x14ac:dyDescent="0.25">
      <c r="A38" s="72" t="s">
        <v>55</v>
      </c>
      <c r="B38" s="72">
        <v>0</v>
      </c>
      <c r="C38" s="72">
        <v>0</v>
      </c>
      <c r="D38" s="72">
        <v>0</v>
      </c>
      <c r="E38" s="72">
        <v>0</v>
      </c>
      <c r="F38" s="72">
        <v>0</v>
      </c>
      <c r="G38" s="72">
        <v>0</v>
      </c>
      <c r="H38" s="72">
        <v>0</v>
      </c>
      <c r="I38" s="72">
        <v>0</v>
      </c>
      <c r="J38" s="72">
        <v>0</v>
      </c>
      <c r="K38" s="72">
        <v>0</v>
      </c>
      <c r="L38" s="72">
        <v>0</v>
      </c>
    </row>
    <row r="39" spans="1:13" x14ac:dyDescent="0.25">
      <c r="A39" s="72" t="s">
        <v>70</v>
      </c>
      <c r="B39" s="72">
        <v>3</v>
      </c>
      <c r="C39" s="72">
        <v>10</v>
      </c>
      <c r="D39" s="72">
        <v>10</v>
      </c>
      <c r="E39" s="72">
        <v>0</v>
      </c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v>0</v>
      </c>
      <c r="L39" s="72">
        <v>23</v>
      </c>
      <c r="M39" s="72">
        <f>L39</f>
        <v>23</v>
      </c>
    </row>
    <row r="40" spans="1:13" x14ac:dyDescent="0.25">
      <c r="A40" s="72" t="s">
        <v>0</v>
      </c>
      <c r="B40" s="72">
        <v>3</v>
      </c>
      <c r="C40" s="72">
        <v>10</v>
      </c>
      <c r="D40" s="72">
        <v>10</v>
      </c>
      <c r="E40" s="72">
        <v>0</v>
      </c>
      <c r="F40" s="72">
        <v>0</v>
      </c>
      <c r="G40" s="72">
        <v>0</v>
      </c>
      <c r="H40" s="72">
        <v>0</v>
      </c>
      <c r="I40" s="72">
        <v>0</v>
      </c>
      <c r="J40" s="72">
        <v>0</v>
      </c>
      <c r="K40" s="72">
        <v>0</v>
      </c>
      <c r="L40" s="72">
        <v>23</v>
      </c>
    </row>
    <row r="42" spans="1:13" x14ac:dyDescent="0.25">
      <c r="M42" s="72">
        <f>SUM(M4:M41)</f>
        <v>9502.5999999999985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1B4D4-BB43-45FB-BBC3-D1410CF5144D}">
  <dimension ref="A1:Z74"/>
  <sheetViews>
    <sheetView showGridLines="0" zoomScale="85" zoomScaleNormal="85" workbookViewId="0">
      <selection activeCell="N21" sqref="N21"/>
    </sheetView>
  </sheetViews>
  <sheetFormatPr defaultColWidth="8.28515625" defaultRowHeight="12.75" x14ac:dyDescent="0.25"/>
  <cols>
    <col min="1" max="1" width="47.85546875" style="72" customWidth="1"/>
    <col min="2" max="11" width="8" style="72" hidden="1" customWidth="1"/>
    <col min="12" max="13" width="16.7109375" style="72" customWidth="1"/>
    <col min="14" max="14" width="11.85546875" style="72" bestFit="1" customWidth="1"/>
    <col min="15" max="15" width="11" style="72" customWidth="1"/>
    <col min="16" max="16" width="8.28515625" style="72"/>
    <col min="17" max="17" width="24.85546875" style="72" bestFit="1" customWidth="1"/>
    <col min="18" max="23" width="8.28515625" style="72"/>
    <col min="24" max="24" width="19.7109375" style="72" bestFit="1" customWidth="1"/>
    <col min="25" max="25" width="8.28515625" style="72"/>
    <col min="26" max="26" width="16.28515625" style="72" customWidth="1"/>
    <col min="27" max="16384" width="8.28515625" style="72"/>
  </cols>
  <sheetData>
    <row r="1" spans="1:26" ht="16.5" thickBot="1" x14ac:dyDescent="0.3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3"/>
      <c r="M1" s="83"/>
      <c r="N1" s="84"/>
    </row>
    <row r="2" spans="1:26" ht="48" thickBot="1" x14ac:dyDescent="0.3">
      <c r="A2" s="99" t="s">
        <v>52</v>
      </c>
      <c r="B2" s="73">
        <v>2020</v>
      </c>
      <c r="C2" s="73">
        <f t="shared" ref="C2:K2" si="0">B2+1</f>
        <v>2021</v>
      </c>
      <c r="D2" s="73">
        <f t="shared" si="0"/>
        <v>2022</v>
      </c>
      <c r="E2" s="73">
        <f t="shared" si="0"/>
        <v>2023</v>
      </c>
      <c r="F2" s="73">
        <f t="shared" si="0"/>
        <v>2024</v>
      </c>
      <c r="G2" s="73">
        <f t="shared" si="0"/>
        <v>2025</v>
      </c>
      <c r="H2" s="73">
        <f t="shared" si="0"/>
        <v>2026</v>
      </c>
      <c r="I2" s="73">
        <f t="shared" si="0"/>
        <v>2027</v>
      </c>
      <c r="J2" s="73">
        <f t="shared" si="0"/>
        <v>2028</v>
      </c>
      <c r="K2" s="73">
        <f t="shared" si="0"/>
        <v>2029</v>
      </c>
      <c r="L2" s="98" t="s">
        <v>82</v>
      </c>
      <c r="M2" s="98" t="s">
        <v>66</v>
      </c>
      <c r="N2" s="98" t="s">
        <v>53</v>
      </c>
      <c r="O2" s="98" t="s">
        <v>83</v>
      </c>
    </row>
    <row r="3" spans="1:26" ht="15.75" x14ac:dyDescent="0.25">
      <c r="A3" s="74" t="s">
        <v>56</v>
      </c>
      <c r="B3" s="75">
        <v>0.18</v>
      </c>
      <c r="C3" s="75">
        <v>0.18</v>
      </c>
      <c r="D3" s="75">
        <v>0.18</v>
      </c>
      <c r="E3" s="75">
        <v>0.15</v>
      </c>
      <c r="F3" s="75">
        <v>0.19</v>
      </c>
      <c r="G3" s="75">
        <v>0.2</v>
      </c>
      <c r="H3" s="75">
        <v>0.2</v>
      </c>
      <c r="I3" s="75">
        <v>0.21</v>
      </c>
      <c r="J3" s="75">
        <v>0.21</v>
      </c>
      <c r="K3" s="75">
        <v>0.33</v>
      </c>
      <c r="L3" s="76">
        <f>T19</f>
        <v>593.80000000000007</v>
      </c>
      <c r="M3" s="76">
        <v>628.79999999999995</v>
      </c>
      <c r="N3" s="76">
        <f t="shared" ref="N3:N14" si="1">M3-L3</f>
        <v>34.999999999999886</v>
      </c>
      <c r="O3" s="100">
        <f>N3/L3</f>
        <v>5.8942404850117688E-2</v>
      </c>
      <c r="Q3" s="101">
        <f>M3</f>
        <v>628.79999999999995</v>
      </c>
    </row>
    <row r="4" spans="1:26" ht="15.75" x14ac:dyDescent="0.25">
      <c r="A4" s="77" t="s">
        <v>57</v>
      </c>
      <c r="B4" s="78">
        <v>21.16</v>
      </c>
      <c r="C4" s="78">
        <v>24</v>
      </c>
      <c r="D4" s="78">
        <v>24.22</v>
      </c>
      <c r="E4" s="78">
        <v>25.65</v>
      </c>
      <c r="F4" s="78">
        <v>26.77</v>
      </c>
      <c r="G4" s="78">
        <v>27.99</v>
      </c>
      <c r="H4" s="78">
        <v>29.52</v>
      </c>
      <c r="I4" s="78">
        <v>30.94</v>
      </c>
      <c r="J4" s="78">
        <v>32.5</v>
      </c>
      <c r="K4" s="78">
        <v>34.270000000000003</v>
      </c>
      <c r="L4" s="76">
        <f>T20</f>
        <v>520.5</v>
      </c>
      <c r="M4" s="76">
        <v>657.2</v>
      </c>
      <c r="N4" s="76">
        <f t="shared" si="1"/>
        <v>136.70000000000005</v>
      </c>
      <c r="O4" s="100">
        <f>N4/L4</f>
        <v>0.26263208453410192</v>
      </c>
      <c r="Q4" s="101">
        <f>M4</f>
        <v>657.2</v>
      </c>
    </row>
    <row r="5" spans="1:26" ht="15.75" x14ac:dyDescent="0.25">
      <c r="A5" s="77" t="s">
        <v>58</v>
      </c>
      <c r="B5" s="78">
        <v>1.4</v>
      </c>
      <c r="C5" s="78">
        <v>1.4</v>
      </c>
      <c r="D5" s="78">
        <v>1.4</v>
      </c>
      <c r="E5" s="78">
        <v>1.3</v>
      </c>
      <c r="F5" s="78">
        <v>1.3</v>
      </c>
      <c r="G5" s="78">
        <v>1.3</v>
      </c>
      <c r="H5" s="78">
        <v>1.4</v>
      </c>
      <c r="I5" s="78">
        <v>1.4</v>
      </c>
      <c r="J5" s="78">
        <v>1.3</v>
      </c>
      <c r="K5" s="78">
        <v>1.3</v>
      </c>
      <c r="L5" s="76">
        <f>T21</f>
        <v>3499.3</v>
      </c>
      <c r="M5" s="76">
        <v>2437.1</v>
      </c>
      <c r="N5" s="76">
        <f t="shared" si="1"/>
        <v>-1062.2000000000003</v>
      </c>
      <c r="O5" s="100">
        <f>N5/L5</f>
        <v>-0.30354642357042844</v>
      </c>
      <c r="Q5" s="101">
        <f>M5</f>
        <v>2437.1</v>
      </c>
    </row>
    <row r="6" spans="1:26" ht="15.75" x14ac:dyDescent="0.25">
      <c r="A6" s="77" t="s">
        <v>59</v>
      </c>
      <c r="B6" s="78">
        <v>3.61</v>
      </c>
      <c r="C6" s="78">
        <v>3.66</v>
      </c>
      <c r="D6" s="78">
        <v>3.04</v>
      </c>
      <c r="E6" s="78">
        <v>3.13</v>
      </c>
      <c r="F6" s="78">
        <v>3.23</v>
      </c>
      <c r="G6" s="78">
        <v>3.3</v>
      </c>
      <c r="H6" s="78">
        <v>3.38</v>
      </c>
      <c r="I6" s="78">
        <v>3.46</v>
      </c>
      <c r="J6" s="78">
        <v>3.63</v>
      </c>
      <c r="K6" s="78">
        <v>3.81</v>
      </c>
      <c r="L6" s="76">
        <f>T22</f>
        <v>5146.3999999999996</v>
      </c>
      <c r="M6" s="76">
        <v>9388.5</v>
      </c>
      <c r="N6" s="76">
        <f t="shared" si="1"/>
        <v>4242.1000000000004</v>
      </c>
      <c r="O6" s="100">
        <f>N6/L6</f>
        <v>0.82428493704337025</v>
      </c>
      <c r="Q6" s="101">
        <v>6000</v>
      </c>
    </row>
    <row r="7" spans="1:26" ht="15.75" x14ac:dyDescent="0.25">
      <c r="A7" s="77" t="s">
        <v>8</v>
      </c>
      <c r="B7" s="78">
        <v>0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6">
        <f>T23</f>
        <v>600.79999999999995</v>
      </c>
      <c r="M7" s="76">
        <v>498.5</v>
      </c>
      <c r="N7" s="76">
        <f t="shared" si="1"/>
        <v>-102.29999999999995</v>
      </c>
      <c r="O7" s="100">
        <f>N7/L7</f>
        <v>-0.17027296937416772</v>
      </c>
      <c r="Q7" s="101">
        <f>M7</f>
        <v>498.5</v>
      </c>
    </row>
    <row r="8" spans="1:26" ht="15.75" x14ac:dyDescent="0.25">
      <c r="A8" s="77" t="s">
        <v>60</v>
      </c>
      <c r="B8" s="78">
        <v>0.49</v>
      </c>
      <c r="C8" s="78">
        <v>0.52</v>
      </c>
      <c r="D8" s="78">
        <v>0.53</v>
      </c>
      <c r="E8" s="78">
        <v>0.55000000000000004</v>
      </c>
      <c r="F8" s="78">
        <v>0.56000000000000005</v>
      </c>
      <c r="G8" s="78">
        <v>0.56999999999999995</v>
      </c>
      <c r="H8" s="78">
        <v>0.57999999999999996</v>
      </c>
      <c r="I8" s="78">
        <v>0.59</v>
      </c>
      <c r="J8" s="78">
        <v>0.6</v>
      </c>
      <c r="K8" s="78">
        <v>0.61</v>
      </c>
      <c r="L8" s="76">
        <v>0</v>
      </c>
      <c r="M8" s="76">
        <v>28.4</v>
      </c>
      <c r="N8" s="76">
        <f t="shared" si="1"/>
        <v>28.4</v>
      </c>
      <c r="O8" s="100"/>
      <c r="Q8" s="101">
        <f>M8</f>
        <v>28.4</v>
      </c>
    </row>
    <row r="9" spans="1:26" ht="31.5" x14ac:dyDescent="0.25">
      <c r="A9" s="77" t="s">
        <v>61</v>
      </c>
      <c r="B9" s="78">
        <v>0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6">
        <v>0</v>
      </c>
      <c r="M9" s="76">
        <v>0</v>
      </c>
      <c r="N9" s="76">
        <f t="shared" si="1"/>
        <v>0</v>
      </c>
      <c r="O9" s="100"/>
      <c r="Q9" s="101">
        <f>M9</f>
        <v>0</v>
      </c>
    </row>
    <row r="10" spans="1:26" ht="15.6" customHeight="1" x14ac:dyDescent="0.25">
      <c r="A10" s="77" t="s">
        <v>62</v>
      </c>
      <c r="B10" s="78">
        <v>0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6">
        <v>23</v>
      </c>
      <c r="M10" s="76">
        <v>16</v>
      </c>
      <c r="N10" s="76">
        <f t="shared" si="1"/>
        <v>-7</v>
      </c>
      <c r="O10" s="100">
        <f>N10/L10</f>
        <v>-0.30434782608695654</v>
      </c>
      <c r="Q10" s="72">
        <v>0</v>
      </c>
    </row>
    <row r="11" spans="1:26" ht="15.75" x14ac:dyDescent="0.25">
      <c r="A11" s="77" t="s">
        <v>63</v>
      </c>
      <c r="B11" s="78">
        <v>0.56000000000000005</v>
      </c>
      <c r="C11" s="78">
        <v>0.62</v>
      </c>
      <c r="D11" s="78">
        <v>0.67</v>
      </c>
      <c r="E11" s="78">
        <v>0.72</v>
      </c>
      <c r="F11" s="78">
        <v>0.77</v>
      </c>
      <c r="G11" s="78">
        <v>0.82</v>
      </c>
      <c r="H11" s="78">
        <v>0.87</v>
      </c>
      <c r="I11" s="78">
        <v>0.92</v>
      </c>
      <c r="J11" s="78">
        <v>0.97</v>
      </c>
      <c r="K11" s="78">
        <v>1.02</v>
      </c>
      <c r="L11" s="76">
        <v>0</v>
      </c>
      <c r="M11" s="76">
        <v>93</v>
      </c>
      <c r="N11" s="76">
        <f t="shared" si="1"/>
        <v>93</v>
      </c>
      <c r="O11" s="100" t="s">
        <v>78</v>
      </c>
      <c r="Q11" s="72">
        <v>0</v>
      </c>
    </row>
    <row r="12" spans="1:26" ht="15.75" x14ac:dyDescent="0.25">
      <c r="A12" s="77" t="s">
        <v>64</v>
      </c>
      <c r="B12" s="78">
        <v>0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6">
        <v>0</v>
      </c>
      <c r="M12" s="76">
        <v>44.6</v>
      </c>
      <c r="N12" s="76">
        <f t="shared" si="1"/>
        <v>44.6</v>
      </c>
      <c r="O12" s="100" t="s">
        <v>78</v>
      </c>
      <c r="Q12" s="72">
        <v>0</v>
      </c>
    </row>
    <row r="13" spans="1:26" ht="15.75" x14ac:dyDescent="0.25">
      <c r="A13" s="77" t="s">
        <v>65</v>
      </c>
      <c r="B13" s="78">
        <v>1.02</v>
      </c>
      <c r="C13" s="78">
        <v>1.04</v>
      </c>
      <c r="D13" s="78">
        <v>1.06</v>
      </c>
      <c r="E13" s="78">
        <v>1.08</v>
      </c>
      <c r="F13" s="78">
        <v>1.1000000000000001</v>
      </c>
      <c r="G13" s="78">
        <v>1.1299999999999999</v>
      </c>
      <c r="H13" s="78">
        <v>1.1499999999999999</v>
      </c>
      <c r="I13" s="78">
        <v>1.17</v>
      </c>
      <c r="J13" s="78">
        <v>1.2</v>
      </c>
      <c r="K13" s="78">
        <v>1.22</v>
      </c>
      <c r="L13" s="76">
        <v>0</v>
      </c>
      <c r="M13" s="76">
        <v>115.8</v>
      </c>
      <c r="N13" s="76">
        <f t="shared" si="1"/>
        <v>115.8</v>
      </c>
      <c r="O13" s="100" t="s">
        <v>78</v>
      </c>
      <c r="Q13" s="72">
        <v>0</v>
      </c>
    </row>
    <row r="14" spans="1:26" ht="16.5" thickBot="1" x14ac:dyDescent="0.3">
      <c r="A14" s="79" t="s">
        <v>54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0">
        <f>SUM(L3:L13)</f>
        <v>10383.799999999999</v>
      </c>
      <c r="M14" s="80">
        <f>SUM(M3:M13)</f>
        <v>13907.9</v>
      </c>
      <c r="N14" s="80">
        <f t="shared" si="1"/>
        <v>3524.1000000000004</v>
      </c>
      <c r="O14" s="100">
        <f>N14/L14</f>
        <v>0.3393844257400952</v>
      </c>
      <c r="Q14" s="80">
        <f>SUM(Q3:Q13)</f>
        <v>10250</v>
      </c>
    </row>
    <row r="15" spans="1:26" x14ac:dyDescent="0.25">
      <c r="Z15" s="27"/>
    </row>
    <row r="16" spans="1:26" ht="21" x14ac:dyDescent="0.25">
      <c r="W16" s="72">
        <v>1</v>
      </c>
      <c r="X16" s="3" t="s">
        <v>41</v>
      </c>
      <c r="Z16" s="32">
        <v>628.79999999999995</v>
      </c>
    </row>
    <row r="17" spans="16:26" ht="21" x14ac:dyDescent="0.25">
      <c r="W17" s="72">
        <v>2</v>
      </c>
      <c r="X17" s="3" t="s">
        <v>42</v>
      </c>
      <c r="Z17" s="35">
        <v>657.2</v>
      </c>
    </row>
    <row r="18" spans="16:26" ht="21" x14ac:dyDescent="0.25">
      <c r="R18" s="72" t="s">
        <v>79</v>
      </c>
      <c r="S18" s="72" t="s">
        <v>80</v>
      </c>
      <c r="W18" s="72">
        <v>3</v>
      </c>
      <c r="X18" s="3" t="s">
        <v>43</v>
      </c>
      <c r="Z18" s="92">
        <v>2437.1</v>
      </c>
    </row>
    <row r="19" spans="16:26" ht="21" x14ac:dyDescent="0.25">
      <c r="P19" s="72">
        <v>1</v>
      </c>
      <c r="Q19" s="72" t="s">
        <v>69</v>
      </c>
      <c r="R19" s="72">
        <v>566.1</v>
      </c>
      <c r="S19" s="72">
        <v>27.7</v>
      </c>
      <c r="T19" s="72">
        <f t="shared" ref="T19:T26" si="2">R19+S19</f>
        <v>593.80000000000007</v>
      </c>
      <c r="W19" s="72">
        <v>4</v>
      </c>
      <c r="X19" s="3" t="s">
        <v>44</v>
      </c>
      <c r="Z19" s="92">
        <v>9388.5</v>
      </c>
    </row>
    <row r="20" spans="16:26" ht="21" x14ac:dyDescent="0.25">
      <c r="P20" s="72">
        <v>2</v>
      </c>
      <c r="Q20" s="72" t="s">
        <v>71</v>
      </c>
      <c r="R20" s="72">
        <v>489</v>
      </c>
      <c r="S20" s="72">
        <v>31.5</v>
      </c>
      <c r="T20" s="72">
        <f t="shared" si="2"/>
        <v>520.5</v>
      </c>
      <c r="W20" s="72">
        <v>5</v>
      </c>
      <c r="X20" s="5" t="s">
        <v>8</v>
      </c>
      <c r="Z20" s="88">
        <v>498.5</v>
      </c>
    </row>
    <row r="21" spans="16:26" ht="21" x14ac:dyDescent="0.25">
      <c r="P21" s="72">
        <v>3</v>
      </c>
      <c r="Q21" s="72" t="s">
        <v>72</v>
      </c>
      <c r="R21" s="72">
        <v>3205.8</v>
      </c>
      <c r="S21" s="72">
        <v>293.5</v>
      </c>
      <c r="T21" s="72">
        <f t="shared" si="2"/>
        <v>3499.3</v>
      </c>
      <c r="W21" s="72">
        <v>6</v>
      </c>
      <c r="X21" s="3" t="s">
        <v>45</v>
      </c>
      <c r="Z21" s="32">
        <v>28.4</v>
      </c>
    </row>
    <row r="22" spans="16:26" ht="21" x14ac:dyDescent="0.25">
      <c r="P22" s="72">
        <v>4</v>
      </c>
      <c r="Q22" s="72" t="s">
        <v>73</v>
      </c>
      <c r="R22" s="72">
        <v>5101.3999999999996</v>
      </c>
      <c r="S22" s="72">
        <v>45</v>
      </c>
      <c r="T22" s="72">
        <f t="shared" si="2"/>
        <v>5146.3999999999996</v>
      </c>
      <c r="W22" s="72">
        <v>7</v>
      </c>
      <c r="X22" s="3" t="s">
        <v>46</v>
      </c>
      <c r="Z22" s="96" t="s">
        <v>51</v>
      </c>
    </row>
    <row r="23" spans="16:26" ht="31.5" x14ac:dyDescent="0.25">
      <c r="P23" s="72">
        <v>5</v>
      </c>
      <c r="Q23" s="72" t="s">
        <v>74</v>
      </c>
      <c r="R23" s="72">
        <v>117.3</v>
      </c>
      <c r="S23" s="72">
        <v>483.5</v>
      </c>
      <c r="T23" s="72">
        <f t="shared" si="2"/>
        <v>600.79999999999995</v>
      </c>
      <c r="W23" s="72">
        <v>8</v>
      </c>
      <c r="X23" s="3" t="s">
        <v>47</v>
      </c>
      <c r="Z23" s="88">
        <v>16</v>
      </c>
    </row>
    <row r="24" spans="16:26" ht="21" x14ac:dyDescent="0.25">
      <c r="P24" s="72">
        <v>6</v>
      </c>
      <c r="Q24" s="72" t="s">
        <v>75</v>
      </c>
      <c r="R24" s="72">
        <v>0</v>
      </c>
      <c r="T24" s="72">
        <f t="shared" si="2"/>
        <v>0</v>
      </c>
      <c r="W24" s="72">
        <v>9</v>
      </c>
      <c r="X24" s="3" t="s">
        <v>48</v>
      </c>
      <c r="Z24" s="88">
        <v>93</v>
      </c>
    </row>
    <row r="25" spans="16:26" ht="21" x14ac:dyDescent="0.25">
      <c r="P25" s="72">
        <v>7</v>
      </c>
      <c r="Q25" s="72" t="s">
        <v>76</v>
      </c>
      <c r="R25" s="72">
        <v>0</v>
      </c>
      <c r="T25" s="72">
        <f t="shared" si="2"/>
        <v>0</v>
      </c>
      <c r="W25" s="72">
        <v>10</v>
      </c>
      <c r="X25" s="3" t="s">
        <v>49</v>
      </c>
      <c r="Z25" s="88">
        <v>44.6</v>
      </c>
    </row>
    <row r="26" spans="16:26" ht="21" x14ac:dyDescent="0.25">
      <c r="P26" s="72">
        <v>8</v>
      </c>
      <c r="Q26" s="72" t="s">
        <v>77</v>
      </c>
      <c r="R26" s="72">
        <v>23</v>
      </c>
      <c r="T26" s="72">
        <f t="shared" si="2"/>
        <v>23</v>
      </c>
      <c r="W26" s="72">
        <v>11</v>
      </c>
      <c r="X26" s="3" t="s">
        <v>50</v>
      </c>
      <c r="Z26" s="32">
        <v>115.8</v>
      </c>
    </row>
    <row r="27" spans="16:26" x14ac:dyDescent="0.25">
      <c r="Q27" s="72" t="s">
        <v>81</v>
      </c>
      <c r="S27" s="72">
        <f>SUM(S19:S26)</f>
        <v>881.2</v>
      </c>
      <c r="X27" s="3"/>
      <c r="Z27" s="88"/>
    </row>
    <row r="28" spans="16:26" x14ac:dyDescent="0.25">
      <c r="R28" s="72">
        <f>SUM(R19:R26)</f>
        <v>9502.5999999999985</v>
      </c>
      <c r="X28" s="3"/>
      <c r="Z28" s="88">
        <f>SUM(Z16:Z26)</f>
        <v>13907.9</v>
      </c>
    </row>
    <row r="29" spans="16:26" x14ac:dyDescent="0.25">
      <c r="X29" s="4" t="s">
        <v>7</v>
      </c>
      <c r="Z29" s="35">
        <v>668.9</v>
      </c>
    </row>
    <row r="30" spans="16:26" x14ac:dyDescent="0.25">
      <c r="S30" s="72">
        <f>S27+R28</f>
        <v>10383.799999999999</v>
      </c>
      <c r="X30" s="4" t="s">
        <v>16</v>
      </c>
      <c r="Z30" s="68"/>
    </row>
    <row r="31" spans="16:26" x14ac:dyDescent="0.25">
      <c r="X31" s="4" t="s">
        <v>0</v>
      </c>
      <c r="Z31" s="9"/>
    </row>
    <row r="32" spans="16:26" x14ac:dyDescent="0.25">
      <c r="X32" s="4" t="s">
        <v>17</v>
      </c>
      <c r="Z32" s="27">
        <v>15.1</v>
      </c>
    </row>
    <row r="33" spans="24:26" x14ac:dyDescent="0.25">
      <c r="X33" s="4" t="s">
        <v>7</v>
      </c>
      <c r="Z33" s="32">
        <v>672.4</v>
      </c>
    </row>
    <row r="34" spans="24:26" x14ac:dyDescent="0.25">
      <c r="X34" s="4" t="s">
        <v>16</v>
      </c>
      <c r="Z34" s="93"/>
    </row>
    <row r="35" spans="24:26" x14ac:dyDescent="0.25">
      <c r="X35" s="4" t="s">
        <v>0</v>
      </c>
      <c r="Z35" s="69"/>
    </row>
    <row r="36" spans="24:26" ht="21" x14ac:dyDescent="0.25">
      <c r="X36" s="4" t="s">
        <v>18</v>
      </c>
      <c r="Z36" s="14" t="s">
        <v>51</v>
      </c>
    </row>
    <row r="37" spans="24:26" x14ac:dyDescent="0.25">
      <c r="X37" s="4" t="s">
        <v>7</v>
      </c>
      <c r="Z37" s="90">
        <v>2437.1</v>
      </c>
    </row>
    <row r="38" spans="24:26" x14ac:dyDescent="0.25">
      <c r="X38" s="4" t="s">
        <v>16</v>
      </c>
      <c r="Z38" s="97"/>
    </row>
    <row r="39" spans="24:26" x14ac:dyDescent="0.25">
      <c r="X39" s="4" t="s">
        <v>0</v>
      </c>
      <c r="Z39" s="91"/>
    </row>
    <row r="40" spans="24:26" x14ac:dyDescent="0.25">
      <c r="X40" s="4" t="s">
        <v>19</v>
      </c>
      <c r="Z40" s="27">
        <v>1.9</v>
      </c>
    </row>
    <row r="41" spans="24:26" x14ac:dyDescent="0.25">
      <c r="X41" s="4" t="s">
        <v>7</v>
      </c>
      <c r="Z41" s="92">
        <v>9390.5</v>
      </c>
    </row>
    <row r="42" spans="24:26" x14ac:dyDescent="0.25">
      <c r="X42" s="4" t="s">
        <v>16</v>
      </c>
      <c r="Z42" s="14"/>
    </row>
    <row r="43" spans="24:26" x14ac:dyDescent="0.25">
      <c r="X43" s="4" t="s">
        <v>0</v>
      </c>
      <c r="Z43" s="87"/>
    </row>
    <row r="44" spans="24:26" x14ac:dyDescent="0.25">
      <c r="X44" s="4" t="s">
        <v>24</v>
      </c>
      <c r="Z44" s="94">
        <v>5.6</v>
      </c>
    </row>
    <row r="45" spans="24:26" x14ac:dyDescent="0.25">
      <c r="X45" s="6" t="s">
        <v>7</v>
      </c>
      <c r="Z45" s="88">
        <v>504.1</v>
      </c>
    </row>
    <row r="46" spans="24:26" x14ac:dyDescent="0.25">
      <c r="X46" s="4" t="s">
        <v>16</v>
      </c>
      <c r="Z46" s="68"/>
    </row>
    <row r="47" spans="24:26" x14ac:dyDescent="0.25">
      <c r="X47" s="4" t="s">
        <v>0</v>
      </c>
      <c r="Z47" s="9"/>
    </row>
    <row r="48" spans="24:26" ht="21" x14ac:dyDescent="0.25">
      <c r="X48" s="4" t="s">
        <v>28</v>
      </c>
      <c r="Z48" s="32">
        <v>738</v>
      </c>
    </row>
    <row r="49" spans="24:26" x14ac:dyDescent="0.25">
      <c r="X49" s="4" t="s">
        <v>7</v>
      </c>
      <c r="Z49" s="35">
        <v>766.5</v>
      </c>
    </row>
    <row r="50" spans="24:26" x14ac:dyDescent="0.25">
      <c r="X50" s="4" t="s">
        <v>16</v>
      </c>
      <c r="Z50" s="68"/>
    </row>
    <row r="51" spans="24:26" x14ac:dyDescent="0.25">
      <c r="X51" s="4" t="s">
        <v>0</v>
      </c>
      <c r="Z51" s="9"/>
    </row>
    <row r="52" spans="24:26" x14ac:dyDescent="0.25">
      <c r="X52" s="4" t="s">
        <v>34</v>
      </c>
      <c r="Z52" s="27">
        <v>143.69999999999999</v>
      </c>
    </row>
    <row r="53" spans="24:26" x14ac:dyDescent="0.25">
      <c r="X53" s="4" t="s">
        <v>7</v>
      </c>
      <c r="Z53" s="32">
        <v>143.69999999999999</v>
      </c>
    </row>
    <row r="54" spans="24:26" x14ac:dyDescent="0.25">
      <c r="X54" s="4" t="s">
        <v>16</v>
      </c>
      <c r="Z54" s="93"/>
    </row>
    <row r="55" spans="24:26" x14ac:dyDescent="0.25">
      <c r="X55" s="7" t="s">
        <v>0</v>
      </c>
      <c r="Z55" s="9"/>
    </row>
    <row r="56" spans="24:26" x14ac:dyDescent="0.25">
      <c r="X56" s="8" t="s">
        <v>34</v>
      </c>
      <c r="Z56" s="68" t="s">
        <v>51</v>
      </c>
    </row>
    <row r="57" spans="24:26" x14ac:dyDescent="0.25">
      <c r="X57" s="4" t="s">
        <v>9</v>
      </c>
      <c r="Z57" s="88">
        <v>16</v>
      </c>
    </row>
    <row r="58" spans="24:26" x14ac:dyDescent="0.25">
      <c r="X58" s="86" t="s">
        <v>10</v>
      </c>
      <c r="Z58" s="97"/>
    </row>
    <row r="59" spans="24:26" x14ac:dyDescent="0.25">
      <c r="X59" s="86" t="s">
        <v>11</v>
      </c>
      <c r="Z59" s="91"/>
    </row>
    <row r="60" spans="24:26" x14ac:dyDescent="0.25">
      <c r="X60" s="4" t="s">
        <v>35</v>
      </c>
      <c r="Z60" s="14" t="s">
        <v>51</v>
      </c>
    </row>
    <row r="61" spans="24:26" x14ac:dyDescent="0.25">
      <c r="X61" s="4" t="s">
        <v>7</v>
      </c>
      <c r="Z61" s="90">
        <v>93</v>
      </c>
    </row>
    <row r="62" spans="24:26" x14ac:dyDescent="0.25">
      <c r="X62" s="4" t="s">
        <v>16</v>
      </c>
      <c r="Z62" s="68"/>
    </row>
    <row r="63" spans="24:26" x14ac:dyDescent="0.25">
      <c r="X63" s="4" t="s">
        <v>0</v>
      </c>
      <c r="Z63" s="68"/>
    </row>
    <row r="64" spans="24:26" ht="21" x14ac:dyDescent="0.25">
      <c r="X64" s="4" t="s">
        <v>36</v>
      </c>
      <c r="Z64" s="68"/>
    </row>
    <row r="65" spans="24:26" ht="21" x14ac:dyDescent="0.25">
      <c r="X65" s="4" t="s">
        <v>37</v>
      </c>
      <c r="Z65" s="89"/>
    </row>
    <row r="66" spans="24:26" ht="21" x14ac:dyDescent="0.25">
      <c r="X66" s="4" t="s">
        <v>38</v>
      </c>
      <c r="Z66" s="96" t="s">
        <v>51</v>
      </c>
    </row>
    <row r="67" spans="24:26" x14ac:dyDescent="0.25">
      <c r="X67" s="7" t="s">
        <v>7</v>
      </c>
      <c r="Z67" s="88">
        <v>44.6</v>
      </c>
    </row>
    <row r="68" spans="24:26" x14ac:dyDescent="0.25">
      <c r="X68" s="8" t="s">
        <v>10</v>
      </c>
      <c r="Z68" s="68"/>
    </row>
    <row r="69" spans="24:26" x14ac:dyDescent="0.25">
      <c r="X69" s="86" t="s">
        <v>12</v>
      </c>
      <c r="Z69" s="50"/>
    </row>
    <row r="70" spans="24:26" x14ac:dyDescent="0.25">
      <c r="X70" s="4" t="s">
        <v>39</v>
      </c>
      <c r="Z70" s="95">
        <v>1.6</v>
      </c>
    </row>
    <row r="71" spans="24:26" x14ac:dyDescent="0.25">
      <c r="X71" s="6" t="s">
        <v>7</v>
      </c>
      <c r="Z71" s="35">
        <v>117.4</v>
      </c>
    </row>
    <row r="72" spans="24:26" x14ac:dyDescent="0.25">
      <c r="X72" s="4" t="s">
        <v>16</v>
      </c>
    </row>
    <row r="73" spans="24:26" x14ac:dyDescent="0.25">
      <c r="X73" s="4" t="s">
        <v>0</v>
      </c>
    </row>
    <row r="74" spans="24:26" x14ac:dyDescent="0.25">
      <c r="X74" s="4" t="s">
        <v>13</v>
      </c>
    </row>
  </sheetData>
  <sortState xmlns:xlrd2="http://schemas.microsoft.com/office/spreadsheetml/2017/richdata2" ref="P19:R58">
    <sortCondition ref="P19:P58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5841C-BFC3-4BCF-9743-6205A07A8618}">
  <dimension ref="A1:P17"/>
  <sheetViews>
    <sheetView tabSelected="1" topLeftCell="A2" zoomScale="79" zoomScaleNormal="85" workbookViewId="0">
      <selection activeCell="A41" sqref="A41"/>
    </sheetView>
  </sheetViews>
  <sheetFormatPr defaultColWidth="8.28515625" defaultRowHeight="12.75" x14ac:dyDescent="0.25"/>
  <cols>
    <col min="1" max="1" width="45.5703125" style="72" bestFit="1" customWidth="1"/>
    <col min="2" max="11" width="8" style="72" hidden="1" customWidth="1"/>
    <col min="12" max="12" width="17.140625" style="72" hidden="1" customWidth="1"/>
    <col min="13" max="15" width="12.5703125" style="72" customWidth="1"/>
    <col min="16" max="16" width="34.28515625" style="72" customWidth="1"/>
    <col min="17" max="16384" width="8.28515625" style="72"/>
  </cols>
  <sheetData>
    <row r="1" spans="1:16" ht="16.5" thickBot="1" x14ac:dyDescent="0.3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2"/>
    </row>
    <row r="2" spans="1:16" ht="47.25" x14ac:dyDescent="0.25">
      <c r="A2" s="102" t="s">
        <v>52</v>
      </c>
      <c r="B2" s="103">
        <v>2020</v>
      </c>
      <c r="C2" s="103">
        <f t="shared" ref="C2:K2" si="0">B2+1</f>
        <v>2021</v>
      </c>
      <c r="D2" s="103">
        <f t="shared" si="0"/>
        <v>2022</v>
      </c>
      <c r="E2" s="103">
        <f t="shared" si="0"/>
        <v>2023</v>
      </c>
      <c r="F2" s="103">
        <f t="shared" si="0"/>
        <v>2024</v>
      </c>
      <c r="G2" s="103">
        <f t="shared" si="0"/>
        <v>2025</v>
      </c>
      <c r="H2" s="103">
        <f t="shared" si="0"/>
        <v>2026</v>
      </c>
      <c r="I2" s="103">
        <f t="shared" si="0"/>
        <v>2027</v>
      </c>
      <c r="J2" s="103">
        <f t="shared" si="0"/>
        <v>2028</v>
      </c>
      <c r="K2" s="103">
        <f t="shared" si="0"/>
        <v>2029</v>
      </c>
      <c r="L2" s="104" t="s">
        <v>84</v>
      </c>
      <c r="M2" s="105" t="s">
        <v>85</v>
      </c>
      <c r="N2" s="105" t="s">
        <v>86</v>
      </c>
      <c r="O2" s="105" t="s">
        <v>87</v>
      </c>
      <c r="P2" s="106" t="s">
        <v>88</v>
      </c>
    </row>
    <row r="3" spans="1:16" ht="16.149999999999999" customHeight="1" x14ac:dyDescent="0.25">
      <c r="A3" s="74" t="s">
        <v>56</v>
      </c>
      <c r="B3" s="107">
        <v>105.66</v>
      </c>
      <c r="C3" s="107">
        <v>104.54</v>
      </c>
      <c r="D3" s="107">
        <v>105</v>
      </c>
      <c r="E3" s="107">
        <v>105</v>
      </c>
      <c r="F3" s="107">
        <v>105</v>
      </c>
      <c r="G3" s="107">
        <v>105</v>
      </c>
      <c r="H3" s="107">
        <v>105</v>
      </c>
      <c r="I3" s="107">
        <v>105</v>
      </c>
      <c r="J3" s="107">
        <v>115</v>
      </c>
      <c r="K3" s="107">
        <v>115</v>
      </c>
      <c r="L3" s="108">
        <v>1573</v>
      </c>
      <c r="M3" s="108">
        <f>'Compare 2020 to 2023'!M3</f>
        <v>628.79999999999995</v>
      </c>
      <c r="N3" s="108">
        <v>0</v>
      </c>
      <c r="O3" s="108">
        <f>M3+N3</f>
        <v>628.79999999999995</v>
      </c>
      <c r="P3" s="112"/>
    </row>
    <row r="4" spans="1:16" ht="16.149999999999999" customHeight="1" x14ac:dyDescent="0.25">
      <c r="A4" s="77" t="s">
        <v>57</v>
      </c>
      <c r="B4" s="107">
        <v>16.48</v>
      </c>
      <c r="C4" s="107">
        <v>17.46</v>
      </c>
      <c r="D4" s="107">
        <v>17.54</v>
      </c>
      <c r="E4" s="107">
        <v>17.920000000000002</v>
      </c>
      <c r="F4" s="107">
        <v>18.239999999999998</v>
      </c>
      <c r="G4" s="107">
        <v>16.89</v>
      </c>
      <c r="H4" s="107">
        <v>17.350000000000001</v>
      </c>
      <c r="I4" s="107">
        <v>17.239999999999998</v>
      </c>
      <c r="J4" s="107">
        <v>0</v>
      </c>
      <c r="K4" s="107">
        <v>0</v>
      </c>
      <c r="L4" s="108">
        <v>2266</v>
      </c>
      <c r="M4" s="108">
        <f>'Compare 2020 to 2023'!M4</f>
        <v>657.2</v>
      </c>
      <c r="N4" s="108">
        <v>0</v>
      </c>
      <c r="O4" s="108">
        <f>M4+N4</f>
        <v>657.2</v>
      </c>
      <c r="P4" s="112"/>
    </row>
    <row r="5" spans="1:16" ht="16.149999999999999" customHeight="1" x14ac:dyDescent="0.25">
      <c r="A5" s="77" t="s">
        <v>58</v>
      </c>
      <c r="B5" s="107">
        <v>0</v>
      </c>
      <c r="C5" s="107">
        <v>0.7</v>
      </c>
      <c r="D5" s="107">
        <v>2.2200000000000002</v>
      </c>
      <c r="E5" s="107">
        <v>1.38</v>
      </c>
      <c r="F5" s="107">
        <v>1.73</v>
      </c>
      <c r="G5" s="107">
        <v>1.53</v>
      </c>
      <c r="H5" s="107">
        <v>2.4700000000000002</v>
      </c>
      <c r="I5" s="107">
        <v>0.71</v>
      </c>
      <c r="J5" s="107">
        <v>3.75</v>
      </c>
      <c r="K5" s="107">
        <v>0.81</v>
      </c>
      <c r="L5" s="108">
        <v>561</v>
      </c>
      <c r="M5" s="108">
        <f>'Compare 2020 to 2023'!M5</f>
        <v>2437.1</v>
      </c>
      <c r="N5" s="108">
        <v>0</v>
      </c>
      <c r="O5" s="108">
        <f t="shared" ref="O5:O13" si="1">M5+N5</f>
        <v>2437.1</v>
      </c>
      <c r="P5" s="112"/>
    </row>
    <row r="6" spans="1:16" ht="16.149999999999999" customHeight="1" x14ac:dyDescent="0.25">
      <c r="A6" s="77" t="s">
        <v>59</v>
      </c>
      <c r="B6" s="107">
        <v>0</v>
      </c>
      <c r="C6" s="107">
        <v>0</v>
      </c>
      <c r="D6" s="107">
        <v>2.0499999999999998</v>
      </c>
      <c r="E6" s="107">
        <v>1.28</v>
      </c>
      <c r="F6" s="107">
        <v>1.6</v>
      </c>
      <c r="G6" s="107">
        <v>1.41</v>
      </c>
      <c r="H6" s="107">
        <v>2.2799999999999998</v>
      </c>
      <c r="I6" s="107">
        <v>0.66</v>
      </c>
      <c r="J6" s="107">
        <v>3.47</v>
      </c>
      <c r="K6" s="107">
        <v>0.75</v>
      </c>
      <c r="L6" s="108">
        <v>11</v>
      </c>
      <c r="M6" s="108">
        <f>'Compare 2020 to 2023'!M6</f>
        <v>9388.5</v>
      </c>
      <c r="N6" s="108">
        <v>-3389</v>
      </c>
      <c r="O6" s="108">
        <f t="shared" si="1"/>
        <v>5999.5</v>
      </c>
      <c r="P6" s="112" t="s">
        <v>89</v>
      </c>
    </row>
    <row r="7" spans="1:16" ht="16.149999999999999" customHeight="1" x14ac:dyDescent="0.25">
      <c r="A7" s="77" t="s">
        <v>8</v>
      </c>
      <c r="B7" s="107">
        <v>32.840000000000003</v>
      </c>
      <c r="C7" s="107">
        <v>30.12</v>
      </c>
      <c r="D7" s="107">
        <v>30</v>
      </c>
      <c r="E7" s="107">
        <v>29.99</v>
      </c>
      <c r="F7" s="107">
        <v>29.99</v>
      </c>
      <c r="G7" s="107">
        <v>30</v>
      </c>
      <c r="H7" s="107">
        <v>29.99</v>
      </c>
      <c r="I7" s="107">
        <v>29.99</v>
      </c>
      <c r="J7" s="107">
        <v>36.99</v>
      </c>
      <c r="K7" s="107">
        <v>36.99</v>
      </c>
      <c r="L7" s="108">
        <v>497</v>
      </c>
      <c r="M7" s="108">
        <f>'Compare 2020 to 2023'!M7</f>
        <v>498.5</v>
      </c>
      <c r="N7" s="108">
        <v>0</v>
      </c>
      <c r="O7" s="108">
        <f t="shared" si="1"/>
        <v>498.5</v>
      </c>
      <c r="P7" s="112"/>
    </row>
    <row r="8" spans="1:16" ht="16.149999999999999" customHeight="1" x14ac:dyDescent="0.25">
      <c r="A8" s="77" t="s">
        <v>60</v>
      </c>
      <c r="B8" s="107">
        <v>2.41</v>
      </c>
      <c r="C8" s="107">
        <v>3.04</v>
      </c>
      <c r="D8" s="107">
        <v>3.01</v>
      </c>
      <c r="E8" s="107">
        <v>3.7</v>
      </c>
      <c r="F8" s="107">
        <v>3.45</v>
      </c>
      <c r="G8" s="107">
        <v>3.4</v>
      </c>
      <c r="H8" s="107">
        <v>3.14</v>
      </c>
      <c r="I8" s="107">
        <v>2.84</v>
      </c>
      <c r="J8" s="107">
        <v>2.04</v>
      </c>
      <c r="K8" s="107">
        <v>4.42</v>
      </c>
      <c r="L8" s="108">
        <v>1341</v>
      </c>
      <c r="M8" s="108">
        <f>'Compare 2020 to 2023'!M8</f>
        <v>28.4</v>
      </c>
      <c r="N8" s="108">
        <v>0</v>
      </c>
      <c r="O8" s="108">
        <f t="shared" si="1"/>
        <v>28.4</v>
      </c>
      <c r="P8" s="112"/>
    </row>
    <row r="9" spans="1:16" ht="16.149999999999999" customHeight="1" x14ac:dyDescent="0.25">
      <c r="A9" s="77" t="s">
        <v>61</v>
      </c>
      <c r="B9" s="107">
        <v>12.51</v>
      </c>
      <c r="C9" s="107">
        <v>12.89</v>
      </c>
      <c r="D9" s="107">
        <v>13.28</v>
      </c>
      <c r="E9" s="107">
        <v>13.68</v>
      </c>
      <c r="F9" s="107">
        <v>9.0500000000000007</v>
      </c>
      <c r="G9" s="107">
        <v>9.23</v>
      </c>
      <c r="H9" s="107">
        <v>9.41</v>
      </c>
      <c r="I9" s="107">
        <v>9.6</v>
      </c>
      <c r="J9" s="107">
        <v>11.22</v>
      </c>
      <c r="K9" s="107">
        <v>11.4</v>
      </c>
      <c r="L9" s="108">
        <v>27</v>
      </c>
      <c r="M9" s="108">
        <f>'Compare 2020 to 2023'!M9</f>
        <v>0</v>
      </c>
      <c r="N9" s="108">
        <v>0</v>
      </c>
      <c r="O9" s="108">
        <f t="shared" si="1"/>
        <v>0</v>
      </c>
      <c r="P9" s="112"/>
    </row>
    <row r="10" spans="1:16" ht="16.149999999999999" customHeight="1" x14ac:dyDescent="0.25">
      <c r="A10" s="77" t="s">
        <v>62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8">
        <v>52</v>
      </c>
      <c r="M10" s="108">
        <f>'Compare 2020 to 2023'!M10</f>
        <v>16</v>
      </c>
      <c r="N10" s="108">
        <f>-M10</f>
        <v>-16</v>
      </c>
      <c r="O10" s="108">
        <f t="shared" si="1"/>
        <v>0</v>
      </c>
      <c r="P10" s="112" t="s">
        <v>90</v>
      </c>
    </row>
    <row r="11" spans="1:16" ht="16.149999999999999" customHeight="1" x14ac:dyDescent="0.25">
      <c r="A11" s="77" t="s">
        <v>63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8">
        <v>109</v>
      </c>
      <c r="M11" s="108">
        <f>'Compare 2020 to 2023'!M11</f>
        <v>93</v>
      </c>
      <c r="N11" s="108">
        <f>-M11</f>
        <v>-93</v>
      </c>
      <c r="O11" s="108">
        <f t="shared" si="1"/>
        <v>0</v>
      </c>
      <c r="P11" s="112" t="s">
        <v>90</v>
      </c>
    </row>
    <row r="12" spans="1:16" ht="16.149999999999999" customHeight="1" x14ac:dyDescent="0.25">
      <c r="A12" s="77" t="s">
        <v>64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8">
        <v>198</v>
      </c>
      <c r="M12" s="108">
        <f>'Compare 2020 to 2023'!M12</f>
        <v>44.6</v>
      </c>
      <c r="N12" s="108">
        <f>-M12</f>
        <v>-44.6</v>
      </c>
      <c r="O12" s="108">
        <f t="shared" si="1"/>
        <v>0</v>
      </c>
      <c r="P12" s="112" t="s">
        <v>90</v>
      </c>
    </row>
    <row r="13" spans="1:16" ht="16.149999999999999" customHeight="1" x14ac:dyDescent="0.25">
      <c r="A13" s="109" t="s">
        <v>65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1">
        <f>SUM(L3:L12)</f>
        <v>6635</v>
      </c>
      <c r="M13" s="111">
        <f>'Compare 2020 to 2023'!M13</f>
        <v>115.8</v>
      </c>
      <c r="N13" s="111">
        <f>-M13</f>
        <v>-115.8</v>
      </c>
      <c r="O13" s="111">
        <f t="shared" si="1"/>
        <v>0</v>
      </c>
      <c r="P13" s="113" t="s">
        <v>90</v>
      </c>
    </row>
    <row r="14" spans="1:16" ht="16.149999999999999" customHeight="1" thickBot="1" x14ac:dyDescent="0.3">
      <c r="A14" s="114" t="s">
        <v>54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6"/>
      <c r="M14" s="117">
        <f>SUM(M3:M13)</f>
        <v>13907.9</v>
      </c>
      <c r="N14" s="116"/>
      <c r="O14" s="117">
        <f>SUM(O3:O13)</f>
        <v>10249.5</v>
      </c>
      <c r="P14" s="118"/>
    </row>
    <row r="16" spans="1:16" x14ac:dyDescent="0.25">
      <c r="M16" s="101"/>
      <c r="N16" s="101"/>
    </row>
    <row r="17" spans="13:14" x14ac:dyDescent="0.25">
      <c r="M17" s="101"/>
      <c r="N17" s="101"/>
    </row>
  </sheetData>
  <mergeCells count="1">
    <mergeCell ref="A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2023-2032</vt:lpstr>
      <vt:lpstr>FPL 2020-2029</vt:lpstr>
      <vt:lpstr>Compare 2020 to 2023</vt:lpstr>
      <vt:lpstr>Mara Reductions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Mara</dc:creator>
  <cp:lastModifiedBy>Kevin Mara</cp:lastModifiedBy>
  <dcterms:created xsi:type="dcterms:W3CDTF">2022-05-08T00:06:15Z</dcterms:created>
  <dcterms:modified xsi:type="dcterms:W3CDTF">2022-06-06T13:49:48Z</dcterms:modified>
</cp:coreProperties>
</file>