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240\Grpdata_s239\RA104\REGULATORY MATTERS 2009 FORWARD\SPP\20220050\Discovery\OPC POD 2 (29-34)\Attachments\Native\"/>
    </mc:Choice>
  </mc:AlternateContent>
  <xr:revisionPtr revIDLastSave="0" documentId="13_ncr:1_{A2F320E2-C499-4C44-BED1-F172F540B8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ACC Proj with Proration Adjust" sheetId="15" r:id="rId1"/>
    <sheet name="Proj Cap Structure" sheetId="16" r:id="rId2"/>
    <sheet name="Proration Adjust" sheetId="27" r:id="rId3"/>
    <sheet name="Projected Proration Calc" sheetId="1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thinkcellREMAAAAAAAAEAAAARM3YEr2Vska_PC_IFuLITA" hidden="1">'[1]LCOE Calculation (fixed)'!$P$93:$W$101</definedName>
    <definedName name="__123Graph_A" hidden="1">[2]Assum!$B$14:$B$22</definedName>
    <definedName name="__123Graph_AScreenCrv" hidden="1">[3]screeningcurves!$F$16:$F$23</definedName>
    <definedName name="__123Graph_B" hidden="1">[2]Assum!$C$14:$C$22</definedName>
    <definedName name="__123Graph_BScreenCrv" hidden="1">[3]screeningcurves!$G$16:$G$23</definedName>
    <definedName name="__123Graph_C" hidden="1">[2]Assum!$D$14:$D$22</definedName>
    <definedName name="__123Graph_CScreenCrv" hidden="1">[3]screeningcurves!$K$19:$K$23</definedName>
    <definedName name="__123Graph_D" hidden="1">[2]Assum!$E$14:$E$22</definedName>
    <definedName name="__123Graph_E" hidden="1">[2]Assum!$F$14:$F$20</definedName>
    <definedName name="__cp3" localSheetId="2" hidden="1">{#N/A,#N/A,FALSE,"ALLOC"}</definedName>
    <definedName name="__cp3" hidden="1">{#N/A,#N/A,FALSE,"ALLOC"}</definedName>
    <definedName name="__FDS_HYPERLINK_TOGGLE_STATE__" hidden="1">"ON"</definedName>
    <definedName name="__key2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MI2002">'[4]Capital Support'!$D$949:$AF$954</definedName>
    <definedName name="_CMI2003">'[4]Capital Support'!$D$856:$AF$860</definedName>
    <definedName name="_CMI2004">'[4]Capital Support'!$D$721:$AF$725</definedName>
    <definedName name="_DOT2003">'[4]Capital Support'!$A$1030:$AE$1056</definedName>
    <definedName name="_Fill" localSheetId="0" hidden="1">'[5]RETAIL FAC'!#REF!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p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Sort" localSheetId="0" hidden="1">#REF!</definedName>
    <definedName name="_Sor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aa" hidden="1">#REF!</definedName>
    <definedName name="AAA">#REF!</definedName>
    <definedName name="AAA_DOCTOPS" hidden="1">"AAA_SET"</definedName>
    <definedName name="aaaaa" localSheetId="2" hidden="1">{#N/A,#N/A,FALSE,"EXPENSE"}</definedName>
    <definedName name="aaaaa" hidden="1">{#N/A,#N/A,FALSE,"EXPENSE"}</definedName>
    <definedName name="aaaaaaaaaaaaaaaaaaaaa" localSheetId="2" hidden="1">{#N/A,#N/A,FALSE,"EXPENSE"}</definedName>
    <definedName name="aaaaaaaaaaaaaaaaaaaaa" hidden="1">{#N/A,#N/A,FALSE,"EXPENSE"}</definedName>
    <definedName name="Actuals2002">'[6]2002 Table'!$A$61:$AB$64</definedName>
    <definedName name="Actuals2003">'[4]Capital Support'!$D$901:$AF$905</definedName>
    <definedName name="Actuals2004">'[4]Capital Support'!$D$766:$AF$770</definedName>
    <definedName name="ACwvu.print2." hidden="1">'[7]92A-complete'!#REF!</definedName>
    <definedName name="ACwvu.print3." hidden="1">'[7]92A-complete'!#REF!</definedName>
    <definedName name="adfadfadfadf" localSheetId="2" hidden="1">{#N/A,#N/A,FALSE,"EXPENSE"}</definedName>
    <definedName name="adfadfadfadf" hidden="1">{#N/A,#N/A,FALSE,"EXPENSE"}</definedName>
    <definedName name="aertajyiukfjhdh" localSheetId="2" hidden="1">{#N/A,#N/A,FALSE,"ALLOC"}</definedName>
    <definedName name="aertajyiukfjhdh" hidden="1">{#N/A,#N/A,FALSE,"ALLOC"}</definedName>
    <definedName name="aewrawerasdfsdaf" localSheetId="2" hidden="1">{#N/A,#N/A,FALSE,"EXPENSE"}</definedName>
    <definedName name="aewrawerasdfsdaf" hidden="1">{#N/A,#N/A,FALSE,"EXPENSE"}</definedName>
    <definedName name="afdasdfaertgrthngbvc" localSheetId="2" hidden="1">{#N/A,#N/A,FALSE,"EXPENSE"}</definedName>
    <definedName name="afdasdfaertgrthngbvc" hidden="1">{#N/A,#N/A,FALSE,"EXPENSE"}</definedName>
    <definedName name="AFUDC" localSheetId="0" hidden="1">'[8]RETAIL FAC'!#REF!</definedName>
    <definedName name="AFUDC" hidden="1">'[8]RETAIL FAC'!#REF!</definedName>
    <definedName name="afwerwerewf" localSheetId="2" hidden="1">{#N/A,#N/A,FALSE,"EXPENSE"}</definedName>
    <definedName name="afwerwerewf" hidden="1">{#N/A,#N/A,FALSE,"EXPENSE"}</definedName>
    <definedName name="anscount" hidden="1">1</definedName>
    <definedName name="AS2DocOpenMode" hidden="1">"AS2DocumentBrowse"</definedName>
    <definedName name="asdf" hidden="1">#REF!</definedName>
    <definedName name="asdfasfasdfasdfsdfsdf" localSheetId="2" hidden="1">{#N/A,#N/A,FALSE,"EXPENSE"}</definedName>
    <definedName name="asdfasfasdfasdfsdfsdf" hidden="1">{#N/A,#N/A,FALSE,"EXPENSE"}</definedName>
    <definedName name="awerwaerwerfw" localSheetId="2" hidden="1">{#N/A,#N/A,FALSE,"ALLOC"}</definedName>
    <definedName name="awerwaerwerfw" hidden="1">{#N/A,#N/A,FALSE,"ALLOC"}</definedName>
    <definedName name="Base_Cap">'[4]Capital Support'!$A$372:$AF$401</definedName>
    <definedName name="Base_OM">#REF!</definedName>
    <definedName name="BASE_PROGRAMS2003">'[9]2003 Data'!$A$2:$AF$55</definedName>
    <definedName name="BASE_PROGRAMS2004">'[9]2004 Data'!$A$2:$R$54</definedName>
    <definedName name="BBB">#REF!</definedName>
    <definedName name="BBBBBB">#REF!</definedName>
    <definedName name="bfhbfvdzvcxzv" localSheetId="2" hidden="1">{#N/A,#N/A,FALSE,"EXPENSE"}</definedName>
    <definedName name="bfhbfvdzvcxzv" hidden="1">{#N/A,#N/A,FALSE,"EXPENSE"}</definedName>
    <definedName name="bgfdghsszsdfzsdf" localSheetId="2" hidden="1">{#N/A,#N/A,FALSE,"EXPENSE"}</definedName>
    <definedName name="bgfdghsszsdfzsdf" hidden="1">{#N/A,#N/A,FALSE,"EXPENSE"}</definedName>
    <definedName name="BNE_MESSAGES_HIDDEN" hidden="1">#REF!</definedName>
    <definedName name="bob" localSheetId="2" hidden="1">{#N/A,#N/A,FALSE,"EXPENSE"}</definedName>
    <definedName name="bob" hidden="1">{#N/A,#N/A,FALSE,"EXPENSE"}</definedName>
    <definedName name="Budget2002">'[6]2002 Table'!$A$68:$AB$71</definedName>
    <definedName name="Budget2003">'[4]Capital Support'!$D$910:$AF$914</definedName>
    <definedName name="Budget2004">'[4]Capital Support'!$D$775:$AF$779</definedName>
    <definedName name="CapCashflow">'[4]Capital Support'!$A$486:$AF$494</definedName>
    <definedName name="CapCategoryGrow">'[4]Capital Support'!$A$542:$AF$574</definedName>
    <definedName name="CapCategoryGrowIndirects">'[4]Capital Support'!$A$619:$AF$648</definedName>
    <definedName name="CapCategoryMaintain">'[4]Capital Support'!$A$576:$AF$608</definedName>
    <definedName name="CapCategoryMaintainIndirects">'[4]Capital Support'!$A$653:$AF$689</definedName>
    <definedName name="CapRestoration">'[4]Capital Support'!$A$498:$AF$519</definedName>
    <definedName name="CCCCCC">#REF!</definedName>
    <definedName name="ChgToCapital">'[4]Capital Support'!$A$5:$AF$43</definedName>
    <definedName name="ChgToOM">#REF!</definedName>
    <definedName name="Clause">'[10]SPPCRC Form 1E'!$A$2</definedName>
    <definedName name="Combined" localSheetId="2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bined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p" localSheetId="0" hidden="1">[11]capcost!#REF!</definedName>
    <definedName name="Comp" hidden="1">[11]capcost!#REF!</definedName>
    <definedName name="Company_Name">'[10]SPPCRC Form 1E'!$A$1</definedName>
    <definedName name="cprange3" localSheetId="2" hidden="1">{#N/A,#N/A,FALSE,"ALLOC"}</definedName>
    <definedName name="cprange3" hidden="1">{#N/A,#N/A,FALSE,"ALLOC"}</definedName>
    <definedName name="cprrange2" localSheetId="2" hidden="1">{#N/A,#N/A,FALSE,"ALLOC"}</definedName>
    <definedName name="cprrange2" hidden="1">{#N/A,#N/A,FALSE,"ALLOC"}</definedName>
    <definedName name="CTE_Cap">'[4]Capital Support'!$A$338:$AF$367</definedName>
    <definedName name="CTE_OM">#REF!</definedName>
    <definedName name="CTE_PROGRAMS2003">'[9]2003 Data'!$A$59:$AF$113</definedName>
    <definedName name="CTE_PROGRAMS2004">'[9]2004 Data'!$A$59:$R$117</definedName>
    <definedName name="Customers2002">'[4]Capital Support'!$D$931:$AF$936</definedName>
    <definedName name="Customers2003">'[4]Capital Support'!$D$838:$AF$842</definedName>
    <definedName name="Customers2004">'[4]Capital Support'!$D$703:$AF$707</definedName>
    <definedName name="CustomersAffected2002">'[4]Capital Support'!$D$940:$AF$945</definedName>
    <definedName name="CustomersAffected2003">'[4]Capital Support'!$D$847:$AF$851</definedName>
    <definedName name="CustomersAffected2004">'[4]Capital Support'!$D$712:$AF$716</definedName>
    <definedName name="cvzdfzsdfdsfsf" localSheetId="2" hidden="1">{#N/A,#N/A,FALSE,"EXPENSE"}</definedName>
    <definedName name="cvzdfzsdfdsfsf" hidden="1">{#N/A,#N/A,FALSE,"EXPENSE"}</definedName>
    <definedName name="Cwvu.GREY_ALL." localSheetId="0" hidden="1">#REF!</definedName>
    <definedName name="Cwvu.GREY_ALL." hidden="1">#REF!</definedName>
    <definedName name="DATA">#REF!</definedName>
    <definedName name="DDDDDDD">#REF!</definedName>
    <definedName name="DDDDDDDDDDDD">#REF!</definedName>
    <definedName name="Debt">#REF!</definedName>
    <definedName name="dfadsfadfadfewfr" localSheetId="2" hidden="1">{#N/A,#N/A,FALSE,"EXPENSE"}</definedName>
    <definedName name="dfadsfadfadfewfr" hidden="1">{#N/A,#N/A,FALSE,"EXPENSE"}</definedName>
    <definedName name="dfadsfasdfdsf" localSheetId="2" hidden="1">{#N/A,#N/A,FALSE,"EXPENSE"}</definedName>
    <definedName name="dfadsfasdfdsf" hidden="1">{#N/A,#N/A,FALSE,"EXPENSE"}</definedName>
    <definedName name="dfadsfdsafdf" localSheetId="2" hidden="1">{#N/A,#N/A,FALSE,"ALLOC"}</definedName>
    <definedName name="dfadsfdsafdf" hidden="1">{#N/A,#N/A,FALSE,"ALLOC"}</definedName>
    <definedName name="dfasdfasdf" localSheetId="2" hidden="1">{#N/A,#N/A,FALSE,"ALLOC"}</definedName>
    <definedName name="dfasdfasdf" hidden="1">{#N/A,#N/A,FALSE,"ALLOC"}</definedName>
    <definedName name="dfasdfasdfdsaf" localSheetId="2" hidden="1">{#N/A,#N/A,FALSE,"ALLOC"}</definedName>
    <definedName name="dfasdfasdfdsaf" hidden="1">{#N/A,#N/A,FALSE,"ALLOC"}</definedName>
    <definedName name="dfasfasfdfadsf" localSheetId="2" hidden="1">{#N/A,#N/A,FALSE,"EXPENSE"}</definedName>
    <definedName name="dfasfasfdfadsf" hidden="1">{#N/A,#N/A,FALSE,"EXPENSE"}</definedName>
    <definedName name="dfdfdsfadsf" localSheetId="2" hidden="1">{#N/A,#N/A,FALSE,"EXPENSE"}</definedName>
    <definedName name="dfdfdsfadsf" hidden="1">{#N/A,#N/A,FALSE,"EXPENSE"}</definedName>
    <definedName name="dfdsfsdfdfdsf" localSheetId="2" hidden="1">{#N/A,#N/A,FALSE,"EXPENSE"}</definedName>
    <definedName name="dfdsfsdfdfdsf" hidden="1">{#N/A,#N/A,FALSE,"EXPENSE"}</definedName>
    <definedName name="dfsadfdsfdsf" localSheetId="2" hidden="1">{#N/A,#N/A,FALSE,"ALLOC"}</definedName>
    <definedName name="dfsadfdsfdsf" hidden="1">{#N/A,#N/A,FALSE,"ALLOC"}</definedName>
    <definedName name="dfsdfdsfdsfds" localSheetId="2" hidden="1">{#N/A,#N/A,FALSE,"EXPENSE"}</definedName>
    <definedName name="dfsdfdsfdsfds" hidden="1">{#N/A,#N/A,FALSE,"EXPENSE"}</definedName>
    <definedName name="dgdgdfgdg" localSheetId="2" hidden="1">{#N/A,#N/A,FALSE,"EXPENSE"}</definedName>
    <definedName name="dgdgdfgdg" hidden="1">{#N/A,#N/A,FALSE,"EXPENSE"}</definedName>
    <definedName name="dhdyyrtyr" localSheetId="2" hidden="1">{#N/A,#N/A,FALSE,"EXPENSE"}</definedName>
    <definedName name="dhdyyrtyr" hidden="1">{#N/A,#N/A,FALSE,"EXPENSE"}</definedName>
    <definedName name="Dispatch2004">#REF!</definedName>
    <definedName name="DOT">'[4]Capital Support'!$A$443:$AF$466</definedName>
    <definedName name="DOT_PROJECTS2003">'[9]2003 Data'!$A$117:$AF$172</definedName>
    <definedName name="DOT_PROJECTS2004">'[9]2004 Data'!$A$123:$AF$173</definedName>
    <definedName name="dsfasdfdasf" localSheetId="2" hidden="1">{#N/A,#N/A,FALSE,"EXPENSE"}</definedName>
    <definedName name="dsfasdfdasf" hidden="1">{#N/A,#N/A,FALSE,"EXPENSE"}</definedName>
    <definedName name="dsfasdfdsf" localSheetId="2" hidden="1">{#N/A,#N/A,FALSE,"EXPENSE"}</definedName>
    <definedName name="dsfasdfdsf" hidden="1">{#N/A,#N/A,FALSE,"EXPENSE"}</definedName>
    <definedName name="dtresyttyujyujtghgh" localSheetId="2" hidden="1">{#N/A,#N/A,FALSE,"EXPENSE"}</definedName>
    <definedName name="dtresyttyujyujtghgh" hidden="1">{#N/A,#N/A,FALSE,"EXPENSE"}</definedName>
    <definedName name="eatawerawerfe" localSheetId="2" hidden="1">{#N/A,#N/A,FALSE,"ALLOC"}</definedName>
    <definedName name="eatawerawerfe" hidden="1">{#N/A,#N/A,FALSE,"ALLOC"}</definedName>
    <definedName name="EDS_Strategic2004">#REF!</definedName>
    <definedName name="Equity">#REF!</definedName>
    <definedName name="fadfasdfasdfadsf" localSheetId="2" hidden="1">{#N/A,#N/A,FALSE,"ALLOC"}</definedName>
    <definedName name="fadfasdfasdfadsf" hidden="1">{#N/A,#N/A,FALSE,"ALLOC"}</definedName>
    <definedName name="fadfasdfwaerwe" localSheetId="2" hidden="1">{#N/A,#N/A,FALSE,"ALLOC"}</definedName>
    <definedName name="fadfasdfwaerwe" hidden="1">{#N/A,#N/A,FALSE,"ALLOC"}</definedName>
    <definedName name="fadsfadsfadsf" localSheetId="2" hidden="1">{#N/A,#N/A,FALSE,"EXPENSE"}</definedName>
    <definedName name="fadsfadsfadsf" hidden="1">{#N/A,#N/A,FALSE,"EXPENSE"}</definedName>
    <definedName name="fadsfadsfdasf" localSheetId="2" hidden="1">{#N/A,#N/A,FALSE,"EXPENSE"}</definedName>
    <definedName name="fadsfadsfdasf" hidden="1">{#N/A,#N/A,FALSE,"EXPENSE"}</definedName>
    <definedName name="fadsfdsafdfd" localSheetId="2" hidden="1">{#N/A,#N/A,FALSE,"ALLOC"}</definedName>
    <definedName name="fadsfdsafdfd" hidden="1">{#N/A,#N/A,FALSE,"ALLOC"}</definedName>
    <definedName name="fasdfadsfdasf" localSheetId="2" hidden="1">{#N/A,#N/A,FALSE,"ALLOC"}</definedName>
    <definedName name="fasdfadsfdasf" hidden="1">{#N/A,#N/A,FALSE,"ALLOC"}</definedName>
    <definedName name="fasdfasdfadsf" localSheetId="2" hidden="1">{#N/A,#N/A,FALSE,"EXPENSE"}</definedName>
    <definedName name="fasdfasdfadsf" hidden="1">{#N/A,#N/A,FALSE,"EXPENSE"}</definedName>
    <definedName name="fasdfdfdf" localSheetId="2" hidden="1">{#N/A,#N/A,FALSE,"EXPENSE"}</definedName>
    <definedName name="fasdfdfdf" hidden="1">{#N/A,#N/A,FALSE,"EXPENSE"}</definedName>
    <definedName name="fasfdsfdsafads" localSheetId="2" hidden="1">{#N/A,#N/A,FALSE,"EXPENSE"}</definedName>
    <definedName name="fasfdsfdsafads" hidden="1">{#N/A,#N/A,FALSE,"EXPENSE"}</definedName>
    <definedName name="fcsdafasdfadsf" localSheetId="2" hidden="1">{#N/A,#N/A,FALSE,"EXPENSE"}</definedName>
    <definedName name="fcsdafasdfadsf" hidden="1">{#N/A,#N/A,FALSE,"EXPENSE"}</definedName>
    <definedName name="fd" localSheetId="2" hidden="1">{#N/A,#N/A,FALSE,"GIS"}</definedName>
    <definedName name="fd" localSheetId="0" hidden="1">{#N/A,#N/A,FALSE,"GIS"}</definedName>
    <definedName name="fd" hidden="1">{#N/A,#N/A,FALSE,"GIS"}</definedName>
    <definedName name="fdasfadfdaf" localSheetId="2" hidden="1">{#N/A,#N/A,FALSE,"EXPENSE"}</definedName>
    <definedName name="fdasfadfdaf" hidden="1">{#N/A,#N/A,FALSE,"EXPENSE"}</definedName>
    <definedName name="fdsfdsafdasfds" localSheetId="2" hidden="1">{#N/A,#N/A,FALSE,"EXPENSE"}</definedName>
    <definedName name="fdsfdsafdasfds" hidden="1">{#N/A,#N/A,FALSE,"EXPENSE"}</definedName>
    <definedName name="fdsfsadfsdafdsa" localSheetId="2" hidden="1">{#N/A,#N/A,FALSE,"EXPENSE"}</definedName>
    <definedName name="fdsfsadfsdafdsa" hidden="1">{#N/A,#N/A,FALSE,"EXPENSE"}</definedName>
    <definedName name="fdsfsdfdsfd" localSheetId="2" hidden="1">{#N/A,#N/A,FALSE,"EXPENSE"}</definedName>
    <definedName name="fdsfsdfdsfd" hidden="1">{#N/A,#N/A,FALSE,"EXPENSE"}</definedName>
    <definedName name="fewrfwerwqerwe" localSheetId="2" hidden="1">{#N/A,#N/A,FALSE,"EXPENSE"}</definedName>
    <definedName name="fewrfwerwqerwe" hidden="1">{#N/A,#N/A,FALSE,"EXPENSE"}</definedName>
    <definedName name="ffff" localSheetId="2" hidden="1">{#N/A,#N/A,FALSE,"ALLOC"}</definedName>
    <definedName name="ffff" hidden="1">{#N/A,#N/A,FALSE,"ALLOC"}</definedName>
    <definedName name="fgdfgdzfxczv" localSheetId="2" hidden="1">{#N/A,#N/A,FALSE,"EXPENSE"}</definedName>
    <definedName name="fgdfgdzfxczv" hidden="1">{#N/A,#N/A,FALSE,"EXPENSE"}</definedName>
    <definedName name="fgdfzdsfASFDAS" localSheetId="2" hidden="1">{#N/A,#N/A,FALSE,"EXPENSE"}</definedName>
    <definedName name="fgdfzdsfASFDAS" hidden="1">{#N/A,#N/A,FALSE,"EXPENSE"}</definedName>
    <definedName name="fgdgdfdvcx" localSheetId="2" hidden="1">{#N/A,#N/A,FALSE,"ALLOC"}</definedName>
    <definedName name="fgdgdfdvcx" hidden="1">{#N/A,#N/A,FALSE,"ALLOC"}</definedName>
    <definedName name="fgdsfasdfscc" localSheetId="2" hidden="1">{#N/A,#N/A,FALSE,"ALLOC"}</definedName>
    <definedName name="fgdsfasdfscc" hidden="1">{#N/A,#N/A,FALSE,"ALLOC"}</definedName>
    <definedName name="fgdsfdsfd" localSheetId="2" hidden="1">{#N/A,#N/A,FALSE,"EXPENSE"}</definedName>
    <definedName name="fgdsfdsfd" hidden="1">{#N/A,#N/A,FALSE,"EXPENSE"}</definedName>
    <definedName name="fhfgdgdg" localSheetId="2" hidden="1">{#N/A,#N/A,FALSE,"EXPENSE"}</definedName>
    <definedName name="fhfgdgdg" hidden="1">{#N/A,#N/A,FALSE,"EXPENSE"}</definedName>
    <definedName name="fhfhfhfg" localSheetId="2" hidden="1">{#N/A,#N/A,FALSE,"EXPENSE"}</definedName>
    <definedName name="fhfhfhfg" hidden="1">{#N/A,#N/A,FALSE,"EXPENSE"}</definedName>
    <definedName name="fhgfdgdzfcxvcx" localSheetId="2" hidden="1">{#N/A,#N/A,FALSE,"EXPENSE"}</definedName>
    <definedName name="fhgfdgdzfcxvcx" hidden="1">{#N/A,#N/A,FALSE,"EXPENSE"}</definedName>
    <definedName name="Filing">'[10]SPPCRC Form 1E'!$A$3</definedName>
    <definedName name="FORM42_7A">#REF!</definedName>
    <definedName name="FORM42_8A_P1">#REF!</definedName>
    <definedName name="FORM42_8A_P12">#REF!</definedName>
    <definedName name="FORM42_8A_P13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reb" localSheetId="2" hidden="1">{#N/A,#N/A,FALSE,"EXPENSE"}</definedName>
    <definedName name="freb" hidden="1">{#N/A,#N/A,FALSE,"EXPENSE"}</definedName>
    <definedName name="frwerwerwerfw" localSheetId="2" hidden="1">{#N/A,#N/A,FALSE,"EXPENSE"}</definedName>
    <definedName name="frwerwerwerfw" hidden="1">{#N/A,#N/A,FALSE,"EXPENSE"}</definedName>
    <definedName name="frwerwerwerwerfew" localSheetId="2" hidden="1">{#N/A,#N/A,FALSE,"EXPENSE"}</definedName>
    <definedName name="frwerwerwerwerfew" hidden="1">{#N/A,#N/A,FALSE,"EXPENSE"}</definedName>
    <definedName name="fsadfsdfadfdfwerf" localSheetId="2" hidden="1">{#N/A,#N/A,FALSE,"EXPENSE"}</definedName>
    <definedName name="fsadfsdfadfdfwerf" hidden="1">{#N/A,#N/A,FALSE,"EXPENSE"}</definedName>
    <definedName name="fsafwaerwer" localSheetId="2" hidden="1">{#N/A,#N/A,FALSE,"EXPENSE"}</definedName>
    <definedName name="fsafwaerwer" hidden="1">{#N/A,#N/A,FALSE,"EXPENSE"}</definedName>
    <definedName name="fsdfadsfdfd" localSheetId="2" hidden="1">{#N/A,#N/A,FALSE,"EXPENSE"}</definedName>
    <definedName name="fsdfadsfdfd" hidden="1">{#N/A,#N/A,FALSE,"EXPENSE"}</definedName>
    <definedName name="fsdfasdfadsf" localSheetId="2" hidden="1">{#N/A,#N/A,FALSE,"EXPENSE"}</definedName>
    <definedName name="fsdfasdfadsf" hidden="1">{#N/A,#N/A,FALSE,"EXPENSE"}</definedName>
    <definedName name="fsdfdfbfvbcvbb" localSheetId="2" hidden="1">{#N/A,#N/A,FALSE,"ALLOC"}</definedName>
    <definedName name="fsdfdfbfvbcvbb" hidden="1">{#N/A,#N/A,FALSE,"ALLOC"}</definedName>
    <definedName name="fsdfdwfdsf" localSheetId="2" hidden="1">{#N/A,#N/A,FALSE,"EXPENSE"}</definedName>
    <definedName name="fsdfdwfdsf" hidden="1">{#N/A,#N/A,FALSE,"EXPENSE"}</definedName>
    <definedName name="fsgrhghj" localSheetId="2" hidden="1">{#N/A,#N/A,FALSE,"ALLOC"}</definedName>
    <definedName name="fsgrhghj" hidden="1">{#N/A,#N/A,FALSE,"ALLOC"}</definedName>
    <definedName name="ftyrtdrt" localSheetId="2" hidden="1">{#N/A,#N/A,FALSE,"ALLOC"}</definedName>
    <definedName name="ftyrtdrt" hidden="1">{#N/A,#N/A,FALSE,"ALLOC"}</definedName>
    <definedName name="gbdfgdfdfzvc" localSheetId="2" hidden="1">{#N/A,#N/A,FALSE,"ALLOC"}</definedName>
    <definedName name="gbdfgdfdfzvc" hidden="1">{#N/A,#N/A,FALSE,"ALLOC"}</definedName>
    <definedName name="gbdfgzdfvvc" localSheetId="2" hidden="1">{#N/A,#N/A,FALSE,"EXPENSE"}</definedName>
    <definedName name="gbdfgzdfvvc" hidden="1">{#N/A,#N/A,FALSE,"EXPENSE"}</definedName>
    <definedName name="gdfgdvzxcvc" localSheetId="2" hidden="1">{#N/A,#N/A,FALSE,"EXPENSE"}</definedName>
    <definedName name="gdfgdvzxcvc" hidden="1">{#N/A,#N/A,FALSE,"EXPENSE"}</definedName>
    <definedName name="gdfgdzfdzfvxzc" localSheetId="2" hidden="1">{#N/A,#N/A,FALSE,"ALLOC"}</definedName>
    <definedName name="gdfgdzfdzfvxzc" hidden="1">{#N/A,#N/A,FALSE,"ALLOC"}</definedName>
    <definedName name="gdfgfbcvbcv" localSheetId="2" hidden="1">{#N/A,#N/A,FALSE,"EXPENSE"}</definedName>
    <definedName name="gdfgfbcvbcv" hidden="1">{#N/A,#N/A,FALSE,"EXPENSE"}</definedName>
    <definedName name="gdfgfvcxvcx" localSheetId="2" hidden="1">{#N/A,#N/A,FALSE,"ALLOC"}</definedName>
    <definedName name="gdfgfvcxvcx" hidden="1">{#N/A,#N/A,FALSE,"ALLOC"}</definedName>
    <definedName name="gdgddgd" localSheetId="2" hidden="1">{#N/A,#N/A,FALSE,"EXPENSE"}</definedName>
    <definedName name="gdgddgd" hidden="1">{#N/A,#N/A,FALSE,"EXPENSE"}</definedName>
    <definedName name="gdsfgdcvcx" localSheetId="2" hidden="1">{#N/A,#N/A,FALSE,"EXPENSE"}</definedName>
    <definedName name="gdsfgdcvcx" hidden="1">{#N/A,#N/A,FALSE,"EXPENSE"}</definedName>
    <definedName name="gdsfgdfvgzcxvcxz" localSheetId="2" hidden="1">{#N/A,#N/A,FALSE,"EXPENSE"}</definedName>
    <definedName name="gdsfgdfvgzcxvcxz" hidden="1">{#N/A,#N/A,FALSE,"EXPENSE"}</definedName>
    <definedName name="gdsgdfvcxvxc" localSheetId="2" hidden="1">{#N/A,#N/A,FALSE,"EXPENSE"}</definedName>
    <definedName name="gdsgdfvcxvxc" hidden="1">{#N/A,#N/A,FALSE,"EXPENSE"}</definedName>
    <definedName name="gfgsdftesrt" localSheetId="2" hidden="1">{#N/A,#N/A,FALSE,"EXPENSE"}</definedName>
    <definedName name="gfgsdftesrt" hidden="1">{#N/A,#N/A,FALSE,"EXPENSE"}</definedName>
    <definedName name="gfhbgfggbvcvcx" localSheetId="2" hidden="1">{#N/A,#N/A,FALSE,"EXPENSE"}</definedName>
    <definedName name="gfhbgfggbvcvcx" hidden="1">{#N/A,#N/A,FALSE,"EXPENSE"}</definedName>
    <definedName name="gfhfgfbcvcv" localSheetId="2" hidden="1">{#N/A,#N/A,FALSE,"EXPENSE"}</definedName>
    <definedName name="gfhfgfbcvcv" hidden="1">{#N/A,#N/A,FALSE,"EXPENSE"}</definedName>
    <definedName name="gfhfxcxvcxzv" localSheetId="2" hidden="1">{#N/A,#N/A,FALSE,"EXPENSE"}</definedName>
    <definedName name="gfhfxcxvcxzv" hidden="1">{#N/A,#N/A,FALSE,"EXPENSE"}</definedName>
    <definedName name="gfhsdzfzasdfSAF" localSheetId="2" hidden="1">{#N/A,#N/A,FALSE,"ALLOC"}</definedName>
    <definedName name="gfhsdzfzasdfSAF" hidden="1">{#N/A,#N/A,FALSE,"ALLOC"}</definedName>
    <definedName name="gfhshyghgf" localSheetId="2" hidden="1">{#N/A,#N/A,FALSE,"EXPENSE"}</definedName>
    <definedName name="gfhshyghgf" hidden="1">{#N/A,#N/A,FALSE,"EXPENSE"}</definedName>
    <definedName name="gfnhsfgdzvc" localSheetId="2" hidden="1">{#N/A,#N/A,FALSE,"ALLOC"}</definedName>
    <definedName name="gfnhsfgdzvc" hidden="1">{#N/A,#N/A,FALSE,"ALLOC"}</definedName>
    <definedName name="gfsgesrwerwer" localSheetId="2" hidden="1">{#N/A,#N/A,FALSE,"EXPENSE"}</definedName>
    <definedName name="gfsgesrwerwer" hidden="1">{#N/A,#N/A,FALSE,"EXPENSE"}</definedName>
    <definedName name="gggg" localSheetId="2" hidden="1">{#N/A,#N/A,FALSE,"EXPENSE"}</definedName>
    <definedName name="gggg" hidden="1">{#N/A,#N/A,FALSE,"EXPENSE"}</definedName>
    <definedName name="ggggg" localSheetId="2" hidden="1">{#N/A,#N/A,FALSE,"EXPENSE"}</definedName>
    <definedName name="ggggg" hidden="1">{#N/A,#N/A,FALSE,"EXPENSE"}</definedName>
    <definedName name="gggggg" localSheetId="2" hidden="1">{#N/A,#N/A,FALSE,"EXPENSE"}</definedName>
    <definedName name="gggggg" hidden="1">{#N/A,#N/A,FALSE,"EXPENSE"}</definedName>
    <definedName name="ghsfgdszfzsdf" localSheetId="2" hidden="1">{#N/A,#N/A,FALSE,"EXPENSE"}</definedName>
    <definedName name="ghsfgdszfzsdf" hidden="1">{#N/A,#N/A,FALSE,"EXPENSE"}</definedName>
    <definedName name="gretertertert" localSheetId="2" hidden="1">{#N/A,#N/A,FALSE,"EXPENSE"}</definedName>
    <definedName name="gretertertert" hidden="1">{#N/A,#N/A,FALSE,"EXPENSE"}</definedName>
    <definedName name="gsdfgdzcvzcxvc" localSheetId="2" hidden="1">{#N/A,#N/A,FALSE,"EXPENSE"}</definedName>
    <definedName name="gsdfgdzcvzcxvc" hidden="1">{#N/A,#N/A,FALSE,"EXPENSE"}</definedName>
    <definedName name="gsdfgdzfzdvcxz" localSheetId="2" hidden="1">{#N/A,#N/A,FALSE,"EXPENSE"}</definedName>
    <definedName name="gsdfgdzfzdvcxz" hidden="1">{#N/A,#N/A,FALSE,"EXPENSE"}</definedName>
    <definedName name="gsdfgzsdfzsdcs" localSheetId="2" hidden="1">{#N/A,#N/A,FALSE,"EXPENSE"}</definedName>
    <definedName name="gsdfgzsdfzsdcs" hidden="1">{#N/A,#N/A,FALSE,"EXPENSE"}</definedName>
    <definedName name="gsfdgzdfcxv" localSheetId="2" hidden="1">{#N/A,#N/A,FALSE,"EXPENSE"}</definedName>
    <definedName name="gsfdgzdfcxv" hidden="1">{#N/A,#N/A,FALSE,"EXPENSE"}</definedName>
    <definedName name="hfgdfdcvc" localSheetId="2" hidden="1">{#N/A,#N/A,FALSE,"EXPENSE"}</definedName>
    <definedName name="hfgdfdcvc" hidden="1">{#N/A,#N/A,FALSE,"EXPENSE"}</definedName>
    <definedName name="hgfhngfvbvcb" localSheetId="2" hidden="1">{#N/A,#N/A,FALSE,"EXPENSE"}</definedName>
    <definedName name="hgfhngfvbvcb" hidden="1">{#N/A,#N/A,FALSE,"EXPENSE"}</definedName>
    <definedName name="hgfhsfdgadgfzdv" localSheetId="2" hidden="1">{#N/A,#N/A,FALSE,"EXPENSE"}</definedName>
    <definedName name="hgfhsfdgadgfzdv" hidden="1">{#N/A,#N/A,FALSE,"EXPENSE"}</definedName>
    <definedName name="hghfdghfgh" localSheetId="2" hidden="1">{#N/A,#N/A,FALSE,"EXPENSE"}</definedName>
    <definedName name="hghfdghfgh" hidden="1">{#N/A,#N/A,FALSE,"EXPENSE"}</definedName>
    <definedName name="hgsfdgdzgfdszfds" localSheetId="2" hidden="1">{#N/A,#N/A,FALSE,"EXPENSE"}</definedName>
    <definedName name="hgsfdgdzgfdszfds" hidden="1">{#N/A,#N/A,FALSE,"EXPENSE"}</definedName>
    <definedName name="hhfghfh" localSheetId="2" hidden="1">{#N/A,#N/A,FALSE,"EXPENSE"}</definedName>
    <definedName name="hhfghfh" hidden="1">{#N/A,#N/A,FALSE,"EXPENSE"}</definedName>
    <definedName name="hhgbvxcv" localSheetId="2" hidden="1">{#N/A,#N/A,FALSE,"EXPENSE"}</definedName>
    <definedName name="hhgbvxcv" hidden="1">{#N/A,#N/A,FALSE,"EXPENSE"}</definedName>
    <definedName name="hhhh" localSheetId="2" hidden="1">{#N/A,#N/A,FALSE,"EXPENSE"}</definedName>
    <definedName name="hhhh" hidden="1">{#N/A,#N/A,FALSE,"EXPENSE"}</definedName>
    <definedName name="hhhhh" localSheetId="2" hidden="1">{#N/A,#N/A,FALSE,"ALLOC"}</definedName>
    <definedName name="hhhhh" hidden="1">{#N/A,#N/A,FALSE,"ALLOC"}</definedName>
    <definedName name="hjgfhgfhgf" localSheetId="2" hidden="1">{#N/A,#N/A,FALSE,"EXPENSE"}</definedName>
    <definedName name="hjgfhgfhgf" hidden="1">{#N/A,#N/A,FALSE,"EXPENSE"}</definedName>
    <definedName name="hnftgszdgfzsdfv" localSheetId="2" hidden="1">{#N/A,#N/A,FALSE,"EXPENSE"}</definedName>
    <definedName name="hnftgszdgfzsdfv" hidden="1">{#N/A,#N/A,FALSE,"EXPENSE"}</definedName>
    <definedName name="Hotel_List">[12]Hotel!$A$2:$C$34</definedName>
    <definedName name="hshgsgfgdfg" localSheetId="2" hidden="1">{#N/A,#N/A,FALSE,"ALLOC"}</definedName>
    <definedName name="hshgsgfgdfg" hidden="1">{#N/A,#N/A,FALSE,"ALLOC"}</definedName>
    <definedName name="HTML_CodePage" hidden="1">1252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htyrtyfghfg" localSheetId="2" hidden="1">{#N/A,#N/A,FALSE,"EXPENSE"}</definedName>
    <definedName name="htyrtyfghfg" hidden="1">{#N/A,#N/A,FALSE,"EXPENSE"}</definedName>
    <definedName name="iiittuty" localSheetId="2" hidden="1">{#N/A,#N/A,FALSE,"EXPENSE"}</definedName>
    <definedName name="iiittuty" hidden="1">{#N/A,#N/A,FALSE,"EXPENSE"}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PS_GROWTH_1YR" hidden="1">"c1636"</definedName>
    <definedName name="IQ_EST_EPS_GROWTH_1YR_CIQ" hidden="1">"c3628"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40231.5582175926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39790.5582291667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iyiiyi" localSheetId="2" hidden="1">{#N/A,#N/A,FALSE,"EXPENSE"}</definedName>
    <definedName name="iuiyiiyi" hidden="1">{#N/A,#N/A,FALSE,"EXPENSE"}</definedName>
    <definedName name="iutyutytyu" localSheetId="2" hidden="1">{#N/A,#N/A,FALSE,"EXPENSE"}</definedName>
    <definedName name="iutyutytyu" hidden="1">{#N/A,#N/A,FALSE,"EXPENSE"}</definedName>
    <definedName name="jgjddd" localSheetId="2" hidden="1">{#N/A,#N/A,FALSE,"EXPENSE"}</definedName>
    <definedName name="jgjddd" hidden="1">{#N/A,#N/A,FALSE,"EXPENSE"}</definedName>
    <definedName name="jgjfgjghj" localSheetId="2" hidden="1">{#N/A,#N/A,FALSE,"EXPENSE"}</definedName>
    <definedName name="jgjfgjghj" hidden="1">{#N/A,#N/A,FALSE,"EXPENSE"}</definedName>
    <definedName name="jgjghfhd" localSheetId="2" hidden="1">{#N/A,#N/A,FALSE,"EXPENSE"}</definedName>
    <definedName name="jgjghfhd" hidden="1">{#N/A,#N/A,FALSE,"EXPENSE"}</definedName>
    <definedName name="jgjythfg" localSheetId="2" hidden="1">{#N/A,#N/A,FALSE,"EXPENSE"}</definedName>
    <definedName name="jgjythfg" hidden="1">{#N/A,#N/A,FALSE,"EXPENSE"}</definedName>
    <definedName name="jjjj" localSheetId="2" hidden="1">{#N/A,#N/A,FALSE,"EXPENSE"}</definedName>
    <definedName name="jjjj" hidden="1">{#N/A,#N/A,FALSE,"EXPENSE"}</definedName>
    <definedName name="jnhjhjggh" localSheetId="2" hidden="1">{#N/A,#N/A,FALSE,"EXPENSE"}</definedName>
    <definedName name="jnhjhjggh" hidden="1">{#N/A,#N/A,FALSE,"EXPENSE"}</definedName>
    <definedName name="jnmhgjdbcxbvc" localSheetId="2" hidden="1">{#N/A,#N/A,FALSE,"EXPENSE"}</definedName>
    <definedName name="jnmhgjdbcxbvc" hidden="1">{#N/A,#N/A,FALSE,"EXPENSE"}</definedName>
    <definedName name="jukyukyujkyjm" localSheetId="2" hidden="1">{#N/A,#N/A,FALSE,"EXPENSE"}</definedName>
    <definedName name="jukyukyujkyjm" hidden="1">{#N/A,#N/A,FALSE,"EXPENSE"}</definedName>
    <definedName name="juyjghjghjgt" localSheetId="2" hidden="1">{#N/A,#N/A,FALSE,"EXPENSE"}</definedName>
    <definedName name="juyjghjghjgt" hidden="1">{#N/A,#N/A,FALSE,"EXPENSE"}</definedName>
    <definedName name="jytuyutyu" localSheetId="2" hidden="1">{#N/A,#N/A,FALSE,"EXPENSE"}</definedName>
    <definedName name="jytuyutyu" hidden="1">{#N/A,#N/A,FALSE,"EXPENSE"}</definedName>
    <definedName name="kgkgjkghkj" localSheetId="2" hidden="1">{#N/A,#N/A,FALSE,"EXPENSE"}</definedName>
    <definedName name="kgkgjkghkj" hidden="1">{#N/A,#N/A,FALSE,"EXPENSE"}</definedName>
    <definedName name="khgkjgkghkhj" localSheetId="2" hidden="1">{#N/A,#N/A,FALSE,"EXPENSE"}</definedName>
    <definedName name="khgkjgkghkhj" hidden="1">{#N/A,#N/A,FALSE,"EXPENSE"}</definedName>
    <definedName name="khkhkhkh" localSheetId="2" hidden="1">{#N/A,#N/A,FALSE,"EXPENSE"}</definedName>
    <definedName name="khkhkhkh" hidden="1">{#N/A,#N/A,FALSE,"EXPENSE"}</definedName>
    <definedName name="kkhkjhkjh" localSheetId="2" hidden="1">{#N/A,#N/A,FALSE,"EXPENSE"}</definedName>
    <definedName name="kkhkjhkjh" hidden="1">{#N/A,#N/A,FALSE,"EXPENSE"}</definedName>
    <definedName name="kuhgjghjghj" localSheetId="2" hidden="1">{#N/A,#N/A,FALSE,"ALLOC"}</definedName>
    <definedName name="kuhgjghjghj" hidden="1">{#N/A,#N/A,FALSE,"ALLOC"}</definedName>
    <definedName name="kyukytjgdhfgfd" localSheetId="2" hidden="1">{#N/A,#N/A,FALSE,"EXPENSE"}</definedName>
    <definedName name="kyukytjgdhfgfd" hidden="1">{#N/A,#N/A,FALSE,"EXPENSE"}</definedName>
    <definedName name="Lightning2002">'[4]Capital Support'!$D$985:$AF$990</definedName>
    <definedName name="Lightning2003">'[4]Capital Support'!$D$892:$AF$896</definedName>
    <definedName name="Lightning2004">'[4]Capital Support'!$D$757:$AF$761</definedName>
    <definedName name="LineOps2004">#REF!</definedName>
    <definedName name="lkfyhjfghfdgdgf" localSheetId="2" hidden="1">{#N/A,#N/A,FALSE,"ALLOC"}</definedName>
    <definedName name="lkfyhjfghfdgdgf" hidden="1">{#N/A,#N/A,FALSE,"ALLOC"}</definedName>
    <definedName name="lllllll" localSheetId="2" hidden="1">{#N/A,#N/A,FALSE,"EXPENSE"}</definedName>
    <definedName name="lllllll" hidden="1">{#N/A,#N/A,FALSE,"EXPENSE"}</definedName>
    <definedName name="llmmn" localSheetId="2" hidden="1">{#N/A,#N/A,FALSE,"EXPENSE"}</definedName>
    <definedName name="llmmn" hidden="1">{#N/A,#N/A,FALSE,"EXPENSE"}</definedName>
    <definedName name="LOAD_GROWTH_PROJECTS2003">'[9]2003 Data'!$A$176:$AF$229</definedName>
    <definedName name="LOAD_GROWTH_PROJECTS2004">'[9]2004 Data'!$A$177:$AF$234</definedName>
    <definedName name="LoadGrowth">'[4]Capital Support'!$A$406:$AF$435</definedName>
    <definedName name="LRC">'[4]Capital Support'!$A$324:$AF$326</definedName>
    <definedName name="LRC_Costs">'[4]Capital Support'!$A$303:$AF$320</definedName>
    <definedName name="Map">'[13]BO Detail'!#REF!</definedName>
    <definedName name="MapJobTypes">#REF!</definedName>
    <definedName name="MeterReading2004">#REF!</definedName>
    <definedName name="Meters_Transformers2004">'[4]Capital Support'!$A$471:$AF$482</definedName>
    <definedName name="mmmmmmmm" localSheetId="2" hidden="1">{#N/A,#N/A,FALSE,"EXPENSE"}</definedName>
    <definedName name="mmmmmmmm" hidden="1">{#N/A,#N/A,FALSE,"EXPENSE"}</definedName>
    <definedName name="mnhngfxvbcvx" localSheetId="2" hidden="1">{#N/A,#N/A,FALSE,"EXPENSE"}</definedName>
    <definedName name="mnhngfxvbcvx" hidden="1">{#N/A,#N/A,FALSE,"EXPENSE"}</definedName>
    <definedName name="new" localSheetId="2" hidden="1">{#N/A,#N/A,FALSE,"EXPENSE"}</definedName>
    <definedName name="new" hidden="1">{#N/A,#N/A,FALSE,"EXPENSE"}</definedName>
    <definedName name="New_Customer_Units">'[9]2003 Data'!$A$488:$S$493</definedName>
    <definedName name="NEW_CUSTOMER_WORK2003">'[9]2003 Data'!$A$286:$AF$333</definedName>
    <definedName name="NEW_CUSTOMER_WORK2004">'[9]2004 Data'!$A$283:$AF$328</definedName>
    <definedName name="nghmndghbfdxgfd" localSheetId="2" hidden="1">{#N/A,#N/A,FALSE,"EXPENSE"}</definedName>
    <definedName name="nghmndghbfdxgfd" hidden="1">{#N/A,#N/A,FALSE,"EXPENSE"}</definedName>
    <definedName name="nhgmnbcvbvc" localSheetId="2" hidden="1">{#N/A,#N/A,FALSE,"EXPENSE"}</definedName>
    <definedName name="nhgmnbcvbvc" hidden="1">{#N/A,#N/A,FALSE,"EXPENSE"}</definedName>
    <definedName name="nhmhgnbvnvb" localSheetId="2" hidden="1">{#N/A,#N/A,FALSE,"ALLOC"}</definedName>
    <definedName name="nhmhgnbvnvb" hidden="1">{#N/A,#N/A,FALSE,"ALLOC"}</definedName>
    <definedName name="nhnjfgdzfvcv" localSheetId="2" hidden="1">{#N/A,#N/A,FALSE,"EXPENSE"}</definedName>
    <definedName name="nhnjfgdzfvcv" hidden="1">{#N/A,#N/A,FALSE,"EXPENSE"}</definedName>
    <definedName name="njhgnfgchfgbf" localSheetId="2" hidden="1">{#N/A,#N/A,FALSE,"EXPENSE"}</definedName>
    <definedName name="njhgnfgchfgbf" hidden="1">{#N/A,#N/A,FALSE,"EXPENSE"}</definedName>
    <definedName name="njhhgnbvbvcb" localSheetId="2" hidden="1">{#N/A,#N/A,FALSE,"ALLOC"}</definedName>
    <definedName name="njhhgnbvbvcb" hidden="1">{#N/A,#N/A,FALSE,"ALLOC"}</definedName>
    <definedName name="NSC_2003_CandI_Units">'[4]Capital Support'!$A$273:$AF$276</definedName>
    <definedName name="NSC_2003_Residential_Units">'[4]Capital Support'!$A$266:$AF$269</definedName>
    <definedName name="NSC_CandI_CIAC">'[4]Capital Support'!$A$230:$AF$244</definedName>
    <definedName name="NSC_CandI_Costs">'[4]Capital Support'!$A$139:$AF$153</definedName>
    <definedName name="NSC_CandI_Units">'[4]Capital Support'!$A$175:$AF$189</definedName>
    <definedName name="NSC_Combined_CIAC">'[4]Capital Support'!$A$248:$AF$262</definedName>
    <definedName name="NSC_Combined_Costs">'[4]Capital Support'!$A$103:$AF$117</definedName>
    <definedName name="NSC_Combined_Units">'[4]Capital Support'!$A$193:$AF$207</definedName>
    <definedName name="NSC_Costs">'[4]Capital Support'!$A$103:$AF$114</definedName>
    <definedName name="NSC_Residential_CIAC">'[4]Capital Support'!$A$211:$AF$226</definedName>
    <definedName name="NSC_Residential_Costs">'[4]Capital Support'!$A$121:$AF$135</definedName>
    <definedName name="NSC_Residential_Units">'[4]Capital Support'!$A$157:$AF$171</definedName>
    <definedName name="NSC_Units">'[4]Capital Support'!$A$280:$AF$291</definedName>
    <definedName name="NSC_Units2002">'[4]Capital Support'!$A$295:$AF$298</definedName>
    <definedName name="NUMBER_OF_FEEDERS">'[4]Capital Support'!$D$792:$AF$799</definedName>
    <definedName name="NvsParentRef">[14]Sheet1!$I$10</definedName>
    <definedName name="OH_PRIMARY">'[4]Capital Support'!$D$808:$AF$814</definedName>
    <definedName name="OHPrimary_wBranch">'[4]Capital Support'!$D$800:$AF$806</definedName>
    <definedName name="OpCntr">[12]Food!$A$26:$C$47</definedName>
    <definedName name="OpCntrConvList">'[12]PEF Labor Support'!$T$13:$AL$45</definedName>
    <definedName name="OpCntrRates">'[12]PEF Labor Support'!$L$13:$S$47</definedName>
    <definedName name="Other2002">'[4]Capital Support'!$A$1317:$AF$1431</definedName>
    <definedName name="Other2003">'[4]Capital Support'!$A$1159:$AF$1273</definedName>
    <definedName name="Other2004">'[4]Capital Support'!$A$1441:$AF$1555</definedName>
    <definedName name="OtherIndirect2003">'[4]Capital Support'!$A$1280:$AE$1312</definedName>
    <definedName name="Outages">'[9]2003 Data'!$A$480:$S$485</definedName>
    <definedName name="Outages2002">'[4]Capital Support'!$D$1012:$AF$1017</definedName>
    <definedName name="Outages2003">'[4]Capital Support'!$D$919:$AF$924</definedName>
    <definedName name="Outages2004">'[4]Capital Support'!$D$784:$AF$788</definedName>
    <definedName name="Pal_Workbook_GUID" hidden="1">"1KSSGF3ZWY3E3EQEL76D82LV"</definedName>
    <definedName name="pam" localSheetId="2" hidden="1">{#N/A,#N/A,FALSE,"ALLOC"}</definedName>
    <definedName name="pam" hidden="1">{#N/A,#N/A,FALSE,"ALLOC"}</definedName>
    <definedName name="paul" localSheetId="0" hidden="1">#REF!</definedName>
    <definedName name="paul" hidden="1">#REF!</definedName>
    <definedName name="Period">'[10]SPPCRC Form 1E'!$A$4</definedName>
    <definedName name="pesc1" localSheetId="2" hidden="1">{#N/A,#N/A,FALSE,"Aging Summary";#N/A,#N/A,FALSE,"Ratio Analysis";#N/A,#N/A,FALSE,"Test 120 Day Accts";#N/A,#N/A,FALSE,"Tickmarks"}</definedName>
    <definedName name="pesc1" localSheetId="0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piiiiii" localSheetId="2" hidden="1">{#N/A,#N/A,FALSE,"EXPENSE"}</definedName>
    <definedName name="piiiiii" hidden="1">{#N/A,#N/A,FALSE,"EXPENSE"}</definedName>
    <definedName name="ppppppp" localSheetId="2" hidden="1">{#N/A,#N/A,FALSE,"ALLOC"}</definedName>
    <definedName name="ppppppp" hidden="1">{#N/A,#N/A,FALSE,"ALLOC"}</definedName>
    <definedName name="pppppppp" localSheetId="2" hidden="1">{#N/A,#N/A,FALSE,"EXPENSE"}</definedName>
    <definedName name="pppppppp" hidden="1">{#N/A,#N/A,FALSE,"EXPENSE"}</definedName>
    <definedName name="_xlnm.Print_Area" localSheetId="1">'Proj Cap Structure'!$A$1:$M$23</definedName>
    <definedName name="_xlnm.Print_Area" localSheetId="3">'Projected Proration Calc'!$A$1:$J$61</definedName>
    <definedName name="_xlnm.Print_Area" localSheetId="2">'Proration Adjust'!$A$1:$U$51</definedName>
    <definedName name="_xlnm.Print_Area" localSheetId="0">'WACC Proj with Proration Adjust'!$A$1:$M$52</definedName>
    <definedName name="Print_Area_0" localSheetId="2">#REF!</definedName>
    <definedName name="Print_Area_0">#REF!</definedName>
    <definedName name="Print_Area_1" localSheetId="2">#REF!</definedName>
    <definedName name="Print_Area_1">#REF!</definedName>
    <definedName name="Print_Area_3" localSheetId="2">#REF!</definedName>
    <definedName name="Print_Area_3">#REF!</definedName>
    <definedName name="Print_Area_4">#REF!</definedName>
    <definedName name="qqqqq" localSheetId="2" hidden="1">{#N/A,#N/A,FALSE,"EXPENSE"}</definedName>
    <definedName name="qqqqq" hidden="1">{#N/A,#N/A,FALSE,"EXPENSE"}</definedName>
    <definedName name="range" localSheetId="2" hidden="1">{#N/A,#N/A,FALSE,"EXPENSE"}</definedName>
    <definedName name="range" hidden="1">{#N/A,#N/A,FALSE,"EXPENSE"}</definedName>
    <definedName name="range2" localSheetId="2" hidden="1">{#N/A,#N/A,FALSE,"EXPENSE"}</definedName>
    <definedName name="range2" hidden="1">{#N/A,#N/A,FALSE,"EXPENSE"}</definedName>
    <definedName name="range3" localSheetId="2" hidden="1">{#N/A,#N/A,FALSE,"EXPENSE"}</definedName>
    <definedName name="range3" hidden="1">{#N/A,#N/A,FALSE,"EXPENSE"}</definedName>
    <definedName name="RD_2004">#REF!</definedName>
    <definedName name="RDReg2004">#REF!</definedName>
    <definedName name="reagsrgsrgfaefda" localSheetId="2" hidden="1">{#N/A,#N/A,FALSE,"ALLOC"}</definedName>
    <definedName name="reagsrgsrgfaefda" hidden="1">{#N/A,#N/A,FALSE,"ALLOC"}</definedName>
    <definedName name="RESTORATION2003">'[9]2003 Data'!$A$337:$AF$382</definedName>
    <definedName name="RESTORATION2004">'[9]2004 Data'!$A$332:$AF$375</definedName>
    <definedName name="RestorationbyGMOHUG_2003">'[4]Capital Support'!$A$1076:$AE$1112</definedName>
    <definedName name="RestorationbyGMOHUG_2004">'[4]Capital Support'!$A$1115:$AE$1151</definedName>
    <definedName name="rew4wwer" localSheetId="2" hidden="1">{#N/A,#N/A,FALSE,"EXPENSE"}</definedName>
    <definedName name="rew4wwer" hidden="1">{#N/A,#N/A,FALSE,"EXPENSE"}</definedName>
    <definedName name="rfgfdcvc" localSheetId="2" hidden="1">{#N/A,#N/A,FALSE,"ALLOC"}</definedName>
    <definedName name="rfgfdcvc" hidden="1">{#N/A,#N/A,FALSE,"ALLOC"}</definedName>
    <definedName name="rfsetgthnyukmgff" localSheetId="2" hidden="1">{#N/A,#N/A,FALSE,"EXPENSE"}</definedName>
    <definedName name="rfsetgthnyukmgff" hidden="1">{#N/A,#N/A,FALSE,"EXPENSE"}</definedName>
    <definedName name="rfwaerwaerwerwe" localSheetId="2" hidden="1">{#N/A,#N/A,FALSE,"EXPENSE"}</definedName>
    <definedName name="rfwaerwaerwerwe" hidden="1">{#N/A,#N/A,FALSE,"EXPENSE"}</definedName>
    <definedName name="rgrg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AddonTemplate" localSheetId="0" hidden="1">'[15]Add-Ons'!#REF!</definedName>
    <definedName name="rngAddonTemplate" hidden="1">'[15]Add-Ons'!#REF!</definedName>
    <definedName name="rtyrsygyuiukhjghgt" localSheetId="2" hidden="1">{#N/A,#N/A,FALSE,"EXPENSE"}</definedName>
    <definedName name="rtyrsygyuiukhjghgt" hidden="1">{#N/A,#N/A,FALSE,"EXPENSE"}</definedName>
    <definedName name="rtyrtyrty" localSheetId="2" hidden="1">{#N/A,#N/A,FALSE,"ALLOC"}</definedName>
    <definedName name="rtyrtyrty" hidden="1">{#N/A,#N/A,FALSE,"ALLOC"}</definedName>
    <definedName name="rwerfwerewrew" localSheetId="2" hidden="1">{#N/A,#N/A,FALSE,"ALLOC"}</definedName>
    <definedName name="rwerfwerewrew" hidden="1">{#N/A,#N/A,FALSE,"ALLOC"}</definedName>
    <definedName name="rysrysrtygthgh" localSheetId="2" hidden="1">{#N/A,#N/A,FALSE,"EXPENSE"}</definedName>
    <definedName name="rysrysrtygthgh" hidden="1">{#N/A,#N/A,FALSE,"EXPENSE"}</definedName>
    <definedName name="S1Qtr1">#REF!</definedName>
    <definedName name="S1Qtr2">#REF!</definedName>
    <definedName name="S1Qtr3">#REF!</definedName>
    <definedName name="S1Qtr4">#REF!</definedName>
    <definedName name="Safety_Training2004">#REF!</definedName>
    <definedName name="SAIDI2002">'[4]Capital Support'!$D$958:$AF$963</definedName>
    <definedName name="SAIDI2003">'[4]Capital Support'!$D$865:$AF$870</definedName>
    <definedName name="SAIDI2004">'[4]Capital Support'!$D$730:$AF$735</definedName>
    <definedName name="SCR_Feb02_Transactions">#REF!</definedName>
    <definedName name="sencount" hidden="1">1</definedName>
    <definedName name="sersadffasf" localSheetId="2" hidden="1">{#N/A,#N/A,FALSE,"ALLOC"}</definedName>
    <definedName name="sersadffasf" hidden="1">{#N/A,#N/A,FALSE,"ALLOC"}</definedName>
    <definedName name="sertearawertutyu" localSheetId="2" hidden="1">{#N/A,#N/A,FALSE,"EXPENSE"}</definedName>
    <definedName name="sertearawertutyu" hidden="1">{#N/A,#N/A,FALSE,"EXPENSE"}</definedName>
    <definedName name="sfsadfafsdaf" localSheetId="2" hidden="1">{#N/A,#N/A,FALSE,"EXPENSE"}</definedName>
    <definedName name="sfsadfafsdaf" hidden="1">{#N/A,#N/A,FALSE,"EXPENSE"}</definedName>
    <definedName name="srfaedtgthjtdhfdg" localSheetId="2" hidden="1">{#N/A,#N/A,FALSE,"EXPENSE"}</definedName>
    <definedName name="srfaedtgthjtdhfdg" hidden="1">{#N/A,#N/A,FALSE,"EXPENSE"}</definedName>
    <definedName name="ssss" localSheetId="2" hidden="1">{#N/A,#N/A,FALSE,"EXPENSE"}</definedName>
    <definedName name="ssss" hidden="1">{#N/A,#N/A,FALSE,"EXPENSE"}</definedName>
    <definedName name="Staging_List">[12]Logistics!$A$2:$C$24</definedName>
    <definedName name="StagingSite">[12]Logistics!$A$27:$C$45</definedName>
    <definedName name="StartingPoint" localSheetId="0" hidden="1">#REF!</definedName>
    <definedName name="StartingPoint" hidden="1">#REF!</definedName>
    <definedName name="Streetlight">'[4]Capital Support'!$A$48:$AF$62</definedName>
    <definedName name="STREETLIGHT_MAINTENANCE">'[9]2003 Data'!$A$506:$R$509</definedName>
    <definedName name="STREETLIGHT_MAINTENANCE2003">'[9]2003 Data'!$A$436:$AF$477</definedName>
    <definedName name="STREETLIGHT_MAINTENANCE2004">'[9]2004 Data'!$A$429:$AF$471</definedName>
    <definedName name="STREETLIGHT2003">'[9]2003 Data'!$A$387:$AF$432</definedName>
    <definedName name="STREETLIGHT2004">'[9]2004 Data'!$A$380:$AF$425</definedName>
    <definedName name="StreetlightMaint2004">#REF!</definedName>
    <definedName name="STREETLIGHTS_INSTALLED">'[9]2003 Data'!$A$496:$R$501</definedName>
    <definedName name="StreetlightUnits">'[4]Capital Support'!$A$67:$AF$81</definedName>
    <definedName name="stsaeryyjiutjdhg" localSheetId="2" hidden="1">{#N/A,#N/A,FALSE,"EXPENSE"}</definedName>
    <definedName name="stsaeryyjiutjdhg" hidden="1">{#N/A,#N/A,FALSE,"EXPENSE"}</definedName>
    <definedName name="SupportOrgRates">'[12]PEF Labor Support'!$L$53:$S$65</definedName>
    <definedName name="Swvu.print2." hidden="1">'[7]92A-complete'!#REF!</definedName>
    <definedName name="Swvu.print3." hidden="1">'[7]92A-complete'!#REF!</definedName>
    <definedName name="t5terer" localSheetId="2" hidden="1">{#N/A,#N/A,FALSE,"EXPENSE"}</definedName>
    <definedName name="t5terer" hidden="1">{#N/A,#N/A,FALSE,"EXPENSE"}</definedName>
    <definedName name="tgrgfdgfdg" localSheetId="2" hidden="1">{#N/A,#N/A,FALSE,"EXPENSE"}</definedName>
    <definedName name="tgrgfdgfdg" hidden="1">{#N/A,#N/A,FALSE,"EXPENSE"}</definedName>
    <definedName name="tom" localSheetId="2" hidden="1">{#N/A,#N/A,FALSE,"EXPENSE"}</definedName>
    <definedName name="tom" hidden="1">{#N/A,#N/A,FALSE,"EXPENSE"}</definedName>
    <definedName name="ton" localSheetId="2" hidden="1">{#N/A,#N/A,FALSE,"EXPENSE"}</definedName>
    <definedName name="ton" hidden="1">{#N/A,#N/A,FALSE,"EXPENSE"}</definedName>
    <definedName name="TPAYNE" localSheetId="0" hidden="1">[11]capcost!#REF!</definedName>
    <definedName name="TPAYNE" hidden="1">[11]capcost!#REF!</definedName>
    <definedName name="TransMerchant">'[4]Capital Support'!$A$693:$AF$698</definedName>
    <definedName name="TreeTrimming">#REF!</definedName>
    <definedName name="tresrtesrtresrftg" localSheetId="2" hidden="1">{#N/A,#N/A,FALSE,"EXPENSE"}</definedName>
    <definedName name="tresrtesrtresrftg" hidden="1">{#N/A,#N/A,FALSE,"EXPENSE"}</definedName>
    <definedName name="tresytyuijiukuyjfghgh" localSheetId="2" hidden="1">{#N/A,#N/A,FALSE,"EXPENSE"}</definedName>
    <definedName name="tresytyuijiukuyjfghgh" hidden="1">{#N/A,#N/A,FALSE,"EXPENSE"}</definedName>
    <definedName name="trtertertret" localSheetId="2" hidden="1">{#N/A,#N/A,FALSE,"EXPENSE"}</definedName>
    <definedName name="trtertertret" hidden="1">{#N/A,#N/A,FALSE,"EXPENSE"}</definedName>
    <definedName name="tterr4r4" localSheetId="2" hidden="1">{#N/A,#N/A,FALSE,"ALLOC"}</definedName>
    <definedName name="tterr4r4" hidden="1">{#N/A,#N/A,FALSE,"ALLOC"}</definedName>
    <definedName name="ttttt" localSheetId="2" hidden="1">{#N/A,#N/A,FALSE,"EXPENSE"}</definedName>
    <definedName name="ttttt" hidden="1">{#N/A,#N/A,FALSE,"EXPENSE"}</definedName>
    <definedName name="ttttttt" localSheetId="2" hidden="1">{#N/A,#N/A,FALSE,"ALLOC"}</definedName>
    <definedName name="ttttttt" hidden="1">{#N/A,#N/A,FALSE,"ALLOC"}</definedName>
    <definedName name="ttttttttttttt" localSheetId="2" hidden="1">{#N/A,#N/A,FALSE,"EXPENSE"}</definedName>
    <definedName name="ttttttttttttt" hidden="1">{#N/A,#N/A,FALSE,"EXPENSE"}</definedName>
    <definedName name="tutututu" localSheetId="2" hidden="1">{#N/A,#N/A,FALSE,"ALLOC"}</definedName>
    <definedName name="tutututu" hidden="1">{#N/A,#N/A,FALSE,"ALLOC"}</definedName>
    <definedName name="twrtesrsf" localSheetId="2" hidden="1">{#N/A,#N/A,FALSE,"EXPENSE"}</definedName>
    <definedName name="twrtesrsf" hidden="1">{#N/A,#N/A,FALSE,"EXPENSE"}</definedName>
    <definedName name="tyhtiiliklhjhgj" localSheetId="2" hidden="1">{#N/A,#N/A,FALSE,"ALLOC"}</definedName>
    <definedName name="tyhtiiliklhjhgj" hidden="1">{#N/A,#N/A,FALSE,"ALLOC"}</definedName>
    <definedName name="tyseryuykiiukhjg" localSheetId="2" hidden="1">{#N/A,#N/A,FALSE,"EXPENSE"}</definedName>
    <definedName name="tyseryuykiiukhjg" hidden="1">{#N/A,#N/A,FALSE,"EXPENSE"}</definedName>
    <definedName name="u6yr5y5yrty" localSheetId="2" hidden="1">{#N/A,#N/A,FALSE,"EXPENSE"}</definedName>
    <definedName name="u6yr5y5yrty" hidden="1">{#N/A,#N/A,FALSE,"EXPENSE"}</definedName>
    <definedName name="UG_PRIMARY">'[4]Capital Support'!$D$824:$AF$830</definedName>
    <definedName name="UGPrimary_wBranch">'[4]Capital Support'!$D$816:$AF$822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Data">'[16]op cntr summary'!$B$3:$Q$363</definedName>
    <definedName name="uryryryry" localSheetId="2" hidden="1">{#N/A,#N/A,FALSE,"ALLOC"}</definedName>
    <definedName name="uryryryry" hidden="1">{#N/A,#N/A,FALSE,"ALLOC"}</definedName>
    <definedName name="uturfhfh" localSheetId="2" hidden="1">{#N/A,#N/A,FALSE,"EXPENSE"}</definedName>
    <definedName name="uturfhfh" hidden="1">{#N/A,#N/A,FALSE,"EXPENSE"}</definedName>
    <definedName name="utututt" localSheetId="2" hidden="1">{#N/A,#N/A,FALSE,"EXPENSE"}</definedName>
    <definedName name="utututt" hidden="1">{#N/A,#N/A,FALSE,"EXPENSE"}</definedName>
    <definedName name="utututu" localSheetId="2" hidden="1">{#N/A,#N/A,FALSE,"EXPENSE"}</definedName>
    <definedName name="utututu" hidden="1">{#N/A,#N/A,FALSE,"EXPENSE"}</definedName>
    <definedName name="utuyututyu" localSheetId="2" hidden="1">{#N/A,#N/A,FALSE,"EXPENSE"}</definedName>
    <definedName name="utuyututyu" hidden="1">{#N/A,#N/A,FALSE,"EXPENSE"}</definedName>
    <definedName name="utyurturhfg" localSheetId="2" hidden="1">{#N/A,#N/A,FALSE,"EXPENSE"}</definedName>
    <definedName name="utyurturhfg" hidden="1">{#N/A,#N/A,FALSE,"EXPENSE"}</definedName>
    <definedName name="utyutfghgf" localSheetId="2" hidden="1">{#N/A,#N/A,FALSE,"EXPENSE"}</definedName>
    <definedName name="utyutfghgf" hidden="1">{#N/A,#N/A,FALSE,"EXPENSE"}</definedName>
    <definedName name="uuututu" localSheetId="2" hidden="1">{#N/A,#N/A,FALSE,"EXPENSE"}</definedName>
    <definedName name="uuututu" hidden="1">{#N/A,#N/A,FALSE,"EXPENSE"}</definedName>
    <definedName name="uuuuu" localSheetId="2" hidden="1">{#N/A,#N/A,FALSE,"EXPENSE"}</definedName>
    <definedName name="uuuuu" hidden="1">{#N/A,#N/A,FALSE,"EXPENSE"}</definedName>
    <definedName name="uuuuuu" localSheetId="2" hidden="1">{#N/A,#N/A,FALSE,"EXPENSE"}</definedName>
    <definedName name="uuuuuu" hidden="1">{#N/A,#N/A,FALSE,"EXPENSE"}</definedName>
    <definedName name="uytututut" localSheetId="2" hidden="1">{#N/A,#N/A,FALSE,"EXPENSE"}</definedName>
    <definedName name="uytututut" hidden="1">{#N/A,#N/A,FALSE,"EXPENSE"}</definedName>
    <definedName name="uytutyht" localSheetId="2" hidden="1">{#N/A,#N/A,FALSE,"ALLOC"}</definedName>
    <definedName name="uytutyht" hidden="1">{#N/A,#N/A,FALSE,"ALLOC"}</definedName>
    <definedName name="vcscvbxvbfvb" localSheetId="2" hidden="1">{#N/A,#N/A,FALSE,"EXPENSE"}</definedName>
    <definedName name="vcscvbxvbfvb" hidden="1">{#N/A,#N/A,FALSE,"EXPENSE"}</definedName>
    <definedName name="wearwaerwearfefr" localSheetId="2" hidden="1">{#N/A,#N/A,FALSE,"ALLOC"}</definedName>
    <definedName name="wearwaerwearfefr" hidden="1">{#N/A,#N/A,FALSE,"ALLOC"}</definedName>
    <definedName name="weqeqwewqewewe" localSheetId="2" hidden="1">{#N/A,#N/A,FALSE,"EXPENSE"}</definedName>
    <definedName name="weqeqwewqewewe" hidden="1">{#N/A,#N/A,FALSE,"EXPENSE"}</definedName>
    <definedName name="weqweqweqw" localSheetId="2" hidden="1">{#N/A,#N/A,FALSE,"EXPENSE"}</definedName>
    <definedName name="weqweqweqw" hidden="1">{#N/A,#N/A,FALSE,"EXPENSE"}</definedName>
    <definedName name="werwerwerwefrd" localSheetId="2" hidden="1">{#N/A,#N/A,FALSE,"ALLOC"}</definedName>
    <definedName name="werwerwerwefrd" hidden="1">{#N/A,#N/A,FALSE,"ALLOC"}</definedName>
    <definedName name="wrn.3cases." localSheetId="2" hidden="1">{#N/A,"Base",FALSE,"Dividend";#N/A,"Conservative",FALSE,"Dividend";#N/A,"Downside",FALSE,"Dividend"}</definedName>
    <definedName name="wrn.3cases." localSheetId="0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Accretion." localSheetId="2" hidden="1">{"Accretion",#N/A,FALSE,"Assum"}</definedName>
    <definedName name="wrn.Accretion." localSheetId="0" hidden="1">{"Accretion",#N/A,FALSE,"Assum"}</definedName>
    <definedName name="wrn.Accretion." hidden="1">{"Accretion",#N/A,FALSE,"Assum"}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_Sheets." localSheetId="2" hidden="1">{#N/A,#N/A,FALSE,"CONT_MWH";#N/A,#N/A,FALSE,"CONT_MW";#N/A,#N/A,FALSE,"MIN_MWH";#N/A,#N/A,FALSE,"MIN_MW";#N/A,#N/A,FALSE,"BASECASE_MWH";#N/A,#N/A,FALSE,"BASECASE_MW"}</definedName>
    <definedName name="wrn.All_Sheets." hidden="1">{#N/A,#N/A,FALSE,"CONT_MWH";#N/A,#N/A,FALSE,"CONT_MW";#N/A,#N/A,FALSE,"MIN_MWH";#N/A,#N/A,FALSE,"MIN_MW";#N/A,#N/A,FALSE,"BASECASE_MWH";#N/A,#N/A,FALSE,"BASECASE_MW"}</definedName>
    <definedName name="wrn.ALLOC." localSheetId="2" hidden="1">{#N/A,#N/A,FALSE,"ALLOC"}</definedName>
    <definedName name="wrn.ALLOC." hidden="1">{#N/A,#N/A,FALSE,"ALLOC"}</definedName>
    <definedName name="wrn.Analysis." localSheetId="2" hidden="1">{"Analysis",#N/A,FALSE,"Analysis";"Details",#N/A,FALSE,"Analysis"}</definedName>
    <definedName name="wrn.Analysis." localSheetId="0" hidden="1">{"Analysis",#N/A,FALSE,"Analysis";"Details",#N/A,FALSE,"Analysis"}</definedName>
    <definedName name="wrn.Analysis." hidden="1">{"Analysis",#N/A,FALSE,"Analysis";"Details",#N/A,FALSE,"Analysis"}</definedName>
    <definedName name="wrn.Assumptions." localSheetId="2" hidden="1">{"Assumptions",#N/A,FALSE,"Assum"}</definedName>
    <definedName name="wrn.Assumptions." localSheetId="0" hidden="1">{"Assumptions",#N/A,FALSE,"Assum"}</definedName>
    <definedName name="wrn.Assumptions." hidden="1">{"Assumptions",#N/A,FALSE,"Assum"}</definedName>
    <definedName name="wrn.CAG." localSheetId="2" hidden="1">{#N/A,#N/A,FALSE,"CAG"}</definedName>
    <definedName name="wrn.CAG." localSheetId="0" hidden="1">{#N/A,#N/A,FALSE,"CAG"}</definedName>
    <definedName name="wrn.CAG." hidden="1">{#N/A,#N/A,FALSE,"CAG"}</definedName>
    <definedName name="wrn.capandinputs." localSheetId="2" hidden="1">{"capital",#N/A,FALSE,"Analysis";"input data",#N/A,FALSE,"Analysis"}</definedName>
    <definedName name="wrn.capandinputs." localSheetId="0" hidden="1">{"capital",#N/A,FALSE,"Analysis";"input data",#N/A,FALSE,"Analysis"}</definedName>
    <definedName name="wrn.capandinputs." hidden="1">{"capital",#N/A,FALSE,"Analysis";"input data",#N/A,FALSE,"Analysis"}</definedName>
    <definedName name="wrn.CPB." localSheetId="2" hidden="1">{#N/A,#N/A,FALSE,"CPB"}</definedName>
    <definedName name="wrn.CPB." localSheetId="0" hidden="1">{#N/A,#N/A,FALSE,"CPB"}</definedName>
    <definedName name="wrn.CPB." hidden="1">{#N/A,#N/A,FALSE,"CPB"}</definedName>
    <definedName name="wrn.Credit._.Summary." localSheetId="2" hidden="1">{#N/A,#N/A,FALSE,"Credit Summary"}</definedName>
    <definedName name="wrn.Credit._.Summary." localSheetId="0" hidden="1">{#N/A,#N/A,FALSE,"Credit Summary"}</definedName>
    <definedName name="wrn.Credit._.Summary." hidden="1">{#N/A,#N/A,FALSE,"Credit Summary"}</definedName>
    <definedName name="wrn.EXPENSE." localSheetId="2" hidden="1">{#N/A,#N/A,FALSE,"EXPENSE"}</definedName>
    <definedName name="wrn.EXPENSE." hidden="1">{#N/A,#N/A,FALSE,"EXPENSE"}</definedName>
    <definedName name="wrn.FCB." localSheetId="2" hidden="1">{"FCB_ALL",#N/A,FALSE,"FCB"}</definedName>
    <definedName name="wrn.FCB." localSheetId="0" hidden="1">{"FCB_ALL",#N/A,FALSE,"FCB"}</definedName>
    <definedName name="wrn.FCB." hidden="1">{"FCB_ALL",#N/A,FALSE,"FCB"}</definedName>
    <definedName name="wrn.fcb2" localSheetId="2" hidden="1">{"FCB_ALL",#N/A,FALSE,"FCB"}</definedName>
    <definedName name="wrn.fcb2" localSheetId="0" hidden="1">{"FCB_ALL",#N/A,FALSE,"FCB"}</definedName>
    <definedName name="wrn.fcb2" hidden="1">{"FCB_ALL",#N/A,FALSE,"FCB"}</definedName>
    <definedName name="wrn.Full." localSheetId="2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Full." localSheetId="0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Full.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GIS." localSheetId="2" hidden="1">{#N/A,#N/A,FALSE,"GIS"}</definedName>
    <definedName name="wrn.GIS." localSheetId="0" hidden="1">{#N/A,#N/A,FALSE,"GIS"}</definedName>
    <definedName name="wrn.GIS." hidden="1">{#N/A,#N/A,FALSE,"GIS"}</definedName>
    <definedName name="wrn.GL._.154._.BALANCE." localSheetId="2" hidden="1">{#N/A,#N/A,FALSE,"BALANCE"}</definedName>
    <definedName name="wrn.GL._.154._.BALANCE." localSheetId="0" hidden="1">{#N/A,#N/A,FALSE,"BALANCE"}</definedName>
    <definedName name="wrn.GL._.154._.BALANCE." hidden="1">{#N/A,#N/A,FALSE,"BALANCE"}</definedName>
    <definedName name="wrn.GL154._.ISSUES." localSheetId="2" hidden="1">{#N/A,#N/A,FALSE,"ISSUES"}</definedName>
    <definedName name="wrn.GL154._.ISSUES." localSheetId="0" hidden="1">{#N/A,#N/A,FALSE,"ISSUES"}</definedName>
    <definedName name="wrn.GL154._.ISSUES." hidden="1">{#N/A,#N/A,FALSE,"ISSUES"}</definedName>
    <definedName name="wrn.GL154._.RECEIPTS." localSheetId="2" hidden="1">{#N/A,#N/A,FALSE,"RECEIPTS"}</definedName>
    <definedName name="wrn.GL154._.RECEIPTS." localSheetId="0" hidden="1">{#N/A,#N/A,FALSE,"RECEIPTS"}</definedName>
    <definedName name="wrn.GL154._.RECEIPTS." hidden="1">{#N/A,#N/A,FALSE,"RECEIPTS"}</definedName>
    <definedName name="wrn.GL154._.SALVAGE." localSheetId="2" hidden="1">{#N/A,#N/A,FALSE,"SALVAGE"}</definedName>
    <definedName name="wrn.GL154._.SALVAGE." localSheetId="0" hidden="1">{#N/A,#N/A,FALSE,"SALVAGE"}</definedName>
    <definedName name="wrn.GL154._.SALVAGE." hidden="1">{#N/A,#N/A,FALSE,"SALVAGE"}</definedName>
    <definedName name="wrn.GL154._.SYSTEM._.LEDGER._.REPORTS." localSheetId="2" hidden="1">{#N/A,#N/A,FALSE,"BALANCE";#N/A,#N/A,FALSE,"ISSUES";#N/A,#N/A,FALSE,"RECEIPTS";#N/A,#N/A,FALSE,"SALVAGE"}</definedName>
    <definedName name="wrn.GL154._.SYSTEM._.LEDGER._.REPORTS." localSheetId="0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wrn.HNZ." localSheetId="2" hidden="1">{#N/A,#N/A,FALSE,"HNZ"}</definedName>
    <definedName name="wrn.HNZ." localSheetId="0" hidden="1">{#N/A,#N/A,FALSE,"HNZ"}</definedName>
    <definedName name="wrn.HNZ." hidden="1">{#N/A,#N/A,FALSE,"HNZ"}</definedName>
    <definedName name="wrn.INT." localSheetId="2" hidden="1">{#N/A,#N/A,FALSE,"EXPENSE"}</definedName>
    <definedName name="wrn.INT." hidden="1">{#N/A,#N/A,FALSE,"EXPENSE"}</definedName>
    <definedName name="wrn.K." localSheetId="2" hidden="1">{#N/A,#N/A,FALSE,"K"}</definedName>
    <definedName name="wrn.K." localSheetId="0" hidden="1">{#N/A,#N/A,FALSE,"K"}</definedName>
    <definedName name="wrn.K." hidden="1">{#N/A,#N/A,FALSE,"K"}</definedName>
    <definedName name="wrn.KeyCorp._.Summary." localSheetId="2" hidden="1">{#N/A,#N/A,FALSE,"Mike"}</definedName>
    <definedName name="wrn.KeyCorp._.Summary." hidden="1">{#N/A,#N/A,FALSE,"Mike"}</definedName>
    <definedName name="wrn.LEM." localSheetId="2" hidden="1">{#N/A,#N/A,TRUE,"Summary";#N/A,#N/A,TRUE,"Sales";#N/A,#N/A,TRUE,"Inc. Stmt.";#N/A,#N/A,TRUE,"Cash Flow"}</definedName>
    <definedName name="wrn.LEM." localSheetId="0" hidden="1">{#N/A,#N/A,TRUE,"Summary";#N/A,#N/A,TRUE,"Sales";#N/A,#N/A,TRUE,"Inc. Stmt.";#N/A,#N/A,TRUE,"Cash Flow"}</definedName>
    <definedName name="wrn.LEM." hidden="1">{#N/A,#N/A,TRUE,"Summary";#N/A,#N/A,TRUE,"Sales";#N/A,#N/A,TRUE,"Inc. Stmt.";#N/A,#N/A,TRUE,"Cash Flow"}</definedName>
    <definedName name="wrn.MCCRK." localSheetId="2" hidden="1">{#N/A,#N/A,FALSE,"MCCRK"}</definedName>
    <definedName name="wrn.MCCRK." localSheetId="0" hidden="1">{#N/A,#N/A,FALSE,"MCCRK"}</definedName>
    <definedName name="wrn.MCCRK." hidden="1">{#N/A,#N/A,FALSE,"MCCRK"}</definedName>
    <definedName name="wrn.NA." localSheetId="2" hidden="1">{#N/A,#N/A,FALSE,"NA"}</definedName>
    <definedName name="wrn.NA." localSheetId="0" hidden="1">{#N/A,#N/A,FALSE,"NA"}</definedName>
    <definedName name="wrn.NA." hidden="1">{#N/A,#N/A,FALSE,"NA"}</definedName>
    <definedName name="wrn.PORTFOLIO." localSheetId="2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ORTFOLIO.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REMDISC." localSheetId="2" hidden="1">{#N/A,#N/A,FALSE,"EXPENSE"}</definedName>
    <definedName name="wrn.PREMDISC." hidden="1">{#N/A,#N/A,FALSE,"EXPENSE"}</definedName>
    <definedName name="wrn.print." localSheetId="2" hidden="1">{"Input",#N/A,FALSE,"Input";"trueup",#N/A,FALSE,"Input";"Interest",#N/A,FALSE,"Input"}</definedName>
    <definedName name="wrn.print." hidden="1">{"Input",#N/A,FALSE,"Input";"trueup",#N/A,FALSE,"Input";"Interest",#N/A,FALSE,"Input"}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2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Y_Sum." localSheetId="2" hidden="1">{"PY_SumDol",#N/A,TRUE,"Revenue";"PY_SumPct",#N/A,TRUE,"Revenue"}</definedName>
    <definedName name="wrn.PY_Sum." hidden="1">{"PY_SumDol",#N/A,TRUE,"Revenue";"PY_SumPct",#N/A,TRUE,"Revenue"}</definedName>
    <definedName name="wrn.STAND_ALONE_BOTH." localSheetId="2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Trading._.Summary." localSheetId="2" hidden="1">{#N/A,#N/A,FALSE,"Trading Summary"}</definedName>
    <definedName name="wrn.Trading._.Summary." localSheetId="0" hidden="1">{#N/A,#N/A,FALSE,"Trading Summary"}</definedName>
    <definedName name="wrn.Trading._.Summary." hidden="1">{#N/A,#N/A,FALSE,"Trading Summary"}</definedName>
    <definedName name="wrn.USA." localSheetId="2" hidden="1">{#N/A,#N/A,FALSE,"USA"}</definedName>
    <definedName name="wrn.USA." hidden="1">{#N/A,#N/A,FALSE,"USA"}</definedName>
    <definedName name="wrn.WWY." localSheetId="2" hidden="1">{#N/A,#N/A,FALSE,"WWY"}</definedName>
    <definedName name="wrn.WWY." localSheetId="0" hidden="1">{#N/A,#N/A,FALSE,"WWY"}</definedName>
    <definedName name="wrn.WWY." hidden="1">{#N/A,#N/A,FALSE,"WWY"}</definedName>
    <definedName name="wrt" localSheetId="2" hidden="1">{#N/A,#N/A,FALSE,"EXPENSE"}</definedName>
    <definedName name="wrt" hidden="1">{#N/A,#N/A,FALSE,"EXPENSE"}</definedName>
    <definedName name="wrwerrwer" localSheetId="2" hidden="1">{#N/A,#N/A,FALSE,"ALLOC"}</definedName>
    <definedName name="wrwerrwer" hidden="1">{#N/A,#N/A,FALSE,"ALLOC"}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int1." localSheetId="2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1.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2." localSheetId="2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2.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3." localSheetId="2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print3.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w" localSheetId="2" hidden="1">{#N/A,#N/A,FALSE,"EXPENSE"}</definedName>
    <definedName name="wwwwwww" hidden="1">{#N/A,#N/A,FALSE,"EXPENSE"}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0" hidden="1">#REF!</definedName>
    <definedName name="XRefCopy1Row" hidden="1">#REF!</definedName>
    <definedName name="XRefCopy2Row" localSheetId="0" hidden="1">#REF!</definedName>
    <definedName name="XRefCopy2Row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0" hidden="1">#REF!</definedName>
    <definedName name="XRefPaste1Row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xxxxxxxxxxxxxxxxxxxxx" localSheetId="2" hidden="1">{#N/A,#N/A,FALSE,"EXPENSE"}</definedName>
    <definedName name="xxxxxxxxxxxxxxxxxxxxxx" hidden="1">{#N/A,#N/A,FALSE,"EXPENSE"}</definedName>
    <definedName name="xzy" localSheetId="2" hidden="1">{#N/A,#N/A,FALSE,"ALLOC"}</definedName>
    <definedName name="xzy" hidden="1">{#N/A,#N/A,FALSE,"ALLOC"}</definedName>
    <definedName name="y" hidden="1">[2]Assum!$B$14:$B$22</definedName>
    <definedName name="ydrtydgdg" localSheetId="2" hidden="1">{#N/A,#N/A,FALSE,"EXPENSE"}</definedName>
    <definedName name="ydrtydgdg" hidden="1">{#N/A,#N/A,FALSE,"EXPENSE"}</definedName>
    <definedName name="yeteterter" localSheetId="2" hidden="1">{#N/A,#N/A,FALSE,"ALLOC"}</definedName>
    <definedName name="yeteterter" hidden="1">{#N/A,#N/A,FALSE,"ALLOC"}</definedName>
    <definedName name="yeyertrt" localSheetId="2" hidden="1">{#N/A,#N/A,FALSE,"ALLOC"}</definedName>
    <definedName name="yeyertrt" hidden="1">{#N/A,#N/A,FALSE,"ALLOC"}</definedName>
    <definedName name="yjtdhjhtshbrfgadf" localSheetId="2" hidden="1">{#N/A,#N/A,FALSE,"EXPENSE"}</definedName>
    <definedName name="yjtdhjhtshbrfgadf" hidden="1">{#N/A,#N/A,FALSE,"EXPENSE"}</definedName>
    <definedName name="yrtyrtyrt" localSheetId="2" hidden="1">{#N/A,#N/A,FALSE,"ALLOC"}</definedName>
    <definedName name="yrtyrtyrt" hidden="1">{#N/A,#N/A,FALSE,"ALLOC"}</definedName>
    <definedName name="yrtyryryf" localSheetId="2" hidden="1">{#N/A,#N/A,FALSE,"EXPENSE"}</definedName>
    <definedName name="yrtyryryf" hidden="1">{#N/A,#N/A,FALSE,"EXPENSE"}</definedName>
    <definedName name="yryrtyrty" localSheetId="2" hidden="1">{#N/A,#N/A,FALSE,"EXPENSE"}</definedName>
    <definedName name="yryrtyrty" hidden="1">{#N/A,#N/A,FALSE,"EXPENSE"}</definedName>
    <definedName name="ytetetet" localSheetId="2" hidden="1">{#N/A,#N/A,FALSE,"EXPENSE"}</definedName>
    <definedName name="ytetetet" hidden="1">{#N/A,#N/A,FALSE,"EXPENSE"}</definedName>
    <definedName name="ytrysrtertrtyhfgh" localSheetId="2" hidden="1">{#N/A,#N/A,FALSE,"EXPENSE"}</definedName>
    <definedName name="ytrysrtertrtyhfgh" hidden="1">{#N/A,#N/A,FALSE,"EXPENSE"}</definedName>
    <definedName name="ytyrtyhrbfgbv" localSheetId="2" hidden="1">{#N/A,#N/A,FALSE,"EXPENSE"}</definedName>
    <definedName name="ytyrtyhrbfgbv" hidden="1">{#N/A,#N/A,FALSE,"EXPENSE"}</definedName>
    <definedName name="yyyyy" localSheetId="2" hidden="1">{#N/A,#N/A,FALSE,"EXPENSE"}</definedName>
    <definedName name="yyyyy" hidden="1">{#N/A,#N/A,FALSE,"EXPENSE"}</definedName>
    <definedName name="yyyyyyy" localSheetId="2" hidden="1">{#N/A,#N/A,FALSE,"EXPENSE"}</definedName>
    <definedName name="yyyyyyy" hidden="1">{#N/A,#N/A,FALSE,"EXPENSE"}</definedName>
    <definedName name="zbfgbzxcvxzcv" localSheetId="2" hidden="1">{#N/A,#N/A,FALSE,"EXPENSE"}</definedName>
    <definedName name="zbfgbzxcvxzcv" hidden="1">{#N/A,#N/A,FALSE,"EXPENSE"}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19" l="1"/>
  <c r="H55" i="19"/>
  <c r="H54" i="19"/>
  <c r="F54" i="19"/>
  <c r="H53" i="19"/>
  <c r="H52" i="19"/>
  <c r="H51" i="19"/>
  <c r="H50" i="19"/>
  <c r="F50" i="19"/>
  <c r="H49" i="19"/>
  <c r="H48" i="19"/>
  <c r="H47" i="19"/>
  <c r="H46" i="19"/>
  <c r="F46" i="19"/>
  <c r="H45" i="19"/>
  <c r="G57" i="19"/>
  <c r="F45" i="19"/>
  <c r="F47" i="19"/>
  <c r="F48" i="19"/>
  <c r="F49" i="19"/>
  <c r="F51" i="19"/>
  <c r="F52" i="19"/>
  <c r="F53" i="19"/>
  <c r="F55" i="19"/>
  <c r="F56" i="19"/>
  <c r="E57" i="19"/>
  <c r="J58" i="19" s="1"/>
  <c r="J43" i="19"/>
  <c r="G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I53" i="19" l="1"/>
  <c r="I52" i="19"/>
  <c r="I51" i="19"/>
  <c r="I48" i="19"/>
  <c r="I47" i="19"/>
  <c r="I56" i="19"/>
  <c r="I45" i="19"/>
  <c r="I50" i="19"/>
  <c r="I55" i="19"/>
  <c r="I46" i="19"/>
  <c r="I49" i="19"/>
  <c r="I54" i="19"/>
  <c r="I57" i="19" l="1"/>
  <c r="J45" i="19"/>
  <c r="J46" i="19" s="1"/>
  <c r="J47" i="19" s="1"/>
  <c r="J48" i="19" s="1"/>
  <c r="J49" i="19" s="1"/>
  <c r="J50" i="19" s="1"/>
  <c r="J51" i="19" s="1"/>
  <c r="J52" i="19" s="1"/>
  <c r="J53" i="19" s="1"/>
  <c r="J54" i="19" s="1"/>
  <c r="J55" i="19" s="1"/>
  <c r="J56" i="19" s="1"/>
  <c r="J57" i="19" s="1"/>
  <c r="J59" i="19" s="1"/>
  <c r="C7" i="27"/>
  <c r="F19" i="19" l="1"/>
  <c r="I19" i="19" s="1"/>
  <c r="C8" i="27"/>
  <c r="F20" i="19" l="1"/>
  <c r="I20" i="19" s="1"/>
  <c r="C9" i="27"/>
  <c r="F21" i="19" l="1"/>
  <c r="I21" i="19" s="1"/>
  <c r="C10" i="27"/>
  <c r="F22" i="19" l="1"/>
  <c r="I22" i="19" s="1"/>
  <c r="C11" i="27"/>
  <c r="F23" i="19" l="1"/>
  <c r="I23" i="19" s="1"/>
  <c r="C12" i="27"/>
  <c r="F24" i="19" l="1"/>
  <c r="I24" i="19" s="1"/>
  <c r="C13" i="27"/>
  <c r="F25" i="19" l="1"/>
  <c r="I25" i="19" s="1"/>
  <c r="C14" i="27"/>
  <c r="F26" i="19" l="1"/>
  <c r="I26" i="19" s="1"/>
  <c r="C15" i="27"/>
  <c r="C18" i="27"/>
  <c r="F27" i="19" l="1"/>
  <c r="I27" i="19" s="1"/>
  <c r="C16" i="27"/>
  <c r="F28" i="19" l="1"/>
  <c r="I28" i="19" s="1"/>
  <c r="C17" i="27"/>
  <c r="F29" i="19"/>
  <c r="I29" i="19" s="1"/>
  <c r="J16" i="19" l="1"/>
  <c r="C6" i="27"/>
  <c r="N30" i="27" s="1"/>
  <c r="E30" i="19"/>
  <c r="J31" i="19" s="1"/>
  <c r="F18" i="19"/>
  <c r="I18" i="19" s="1"/>
  <c r="J18" i="19" l="1"/>
  <c r="J19" i="19" s="1"/>
  <c r="J20" i="19" s="1"/>
  <c r="J21" i="19" s="1"/>
  <c r="J22" i="19" s="1"/>
  <c r="J23" i="19" s="1"/>
  <c r="J24" i="19" s="1"/>
  <c r="J25" i="19" s="1"/>
  <c r="J26" i="19" s="1"/>
  <c r="J27" i="19" s="1"/>
  <c r="J28" i="19" s="1"/>
  <c r="J29" i="19" s="1"/>
  <c r="J30" i="19" s="1"/>
  <c r="J32" i="19" s="1"/>
  <c r="I30" i="19"/>
  <c r="D57" i="19" l="1"/>
  <c r="D30" i="19"/>
  <c r="M19" i="16"/>
  <c r="C13" i="15"/>
  <c r="K19" i="16" l="1"/>
  <c r="B19" i="16"/>
  <c r="F19" i="16"/>
  <c r="D19" i="16"/>
  <c r="E19" i="16"/>
  <c r="I19" i="16"/>
  <c r="C19" i="16"/>
  <c r="G19" i="16"/>
  <c r="P20" i="27" l="1"/>
  <c r="P21" i="27" s="1"/>
  <c r="T28" i="27" s="1"/>
  <c r="Q18" i="27"/>
  <c r="G18" i="27"/>
  <c r="Q17" i="27"/>
  <c r="G17" i="27"/>
  <c r="D17" i="27"/>
  <c r="Q16" i="27"/>
  <c r="G16" i="27"/>
  <c r="D16" i="27"/>
  <c r="Q15" i="27"/>
  <c r="G15" i="27"/>
  <c r="Q14" i="27"/>
  <c r="G14" i="27"/>
  <c r="D14" i="27"/>
  <c r="Q13" i="27"/>
  <c r="G13" i="27"/>
  <c r="Q12" i="27"/>
  <c r="G12" i="27"/>
  <c r="Q11" i="27"/>
  <c r="G11" i="27"/>
  <c r="D11" i="27"/>
  <c r="Q10" i="27"/>
  <c r="G10" i="27"/>
  <c r="D10" i="27"/>
  <c r="Q9" i="27"/>
  <c r="G9" i="27"/>
  <c r="D9" i="27"/>
  <c r="Q8" i="27"/>
  <c r="G8" i="27"/>
  <c r="Q7" i="27"/>
  <c r="G7" i="27"/>
  <c r="D8" i="27"/>
  <c r="H6" i="27"/>
  <c r="Q20" i="27" l="1"/>
  <c r="T37" i="27" s="1"/>
  <c r="T38" i="27" s="1"/>
  <c r="D12" i="27"/>
  <c r="R12" i="27" s="1"/>
  <c r="S12" i="27" s="1"/>
  <c r="D18" i="27"/>
  <c r="R18" i="27" s="1"/>
  <c r="S18" i="27" s="1"/>
  <c r="D13" i="27"/>
  <c r="L13" i="27" s="1"/>
  <c r="D15" i="27"/>
  <c r="L15" i="27" s="1"/>
  <c r="C20" i="27"/>
  <c r="C21" i="27" s="1"/>
  <c r="H26" i="27" s="1"/>
  <c r="L8" i="27"/>
  <c r="R8" i="27"/>
  <c r="S8" i="27" s="1"/>
  <c r="H8" i="27"/>
  <c r="L10" i="27"/>
  <c r="H10" i="27"/>
  <c r="R10" i="27"/>
  <c r="S10" i="27" s="1"/>
  <c r="H17" i="27"/>
  <c r="R17" i="27"/>
  <c r="S17" i="27" s="1"/>
  <c r="L17" i="27"/>
  <c r="R11" i="27"/>
  <c r="S11" i="27" s="1"/>
  <c r="L11" i="27"/>
  <c r="H11" i="27"/>
  <c r="L18" i="27"/>
  <c r="H18" i="27"/>
  <c r="H14" i="27"/>
  <c r="R14" i="27"/>
  <c r="S14" i="27" s="1"/>
  <c r="L14" i="27"/>
  <c r="H9" i="27"/>
  <c r="R9" i="27"/>
  <c r="S9" i="27" s="1"/>
  <c r="L9" i="27"/>
  <c r="L16" i="27"/>
  <c r="R16" i="27"/>
  <c r="S16" i="27" s="1"/>
  <c r="H16" i="27"/>
  <c r="D7" i="27"/>
  <c r="T30" i="27"/>
  <c r="K11" i="15"/>
  <c r="H15" i="15"/>
  <c r="C14" i="15"/>
  <c r="C11" i="15"/>
  <c r="E6" i="19"/>
  <c r="D6" i="19"/>
  <c r="E5" i="19"/>
  <c r="D5" i="19"/>
  <c r="B24" i="15"/>
  <c r="B22" i="15"/>
  <c r="C15" i="15"/>
  <c r="K13" i="15"/>
  <c r="K12" i="15"/>
  <c r="H12" i="15"/>
  <c r="C12" i="15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K10" i="15"/>
  <c r="H10" i="15"/>
  <c r="C10" i="15"/>
  <c r="A2" i="15"/>
  <c r="A1" i="15"/>
  <c r="L12" i="27" l="1"/>
  <c r="H12" i="27"/>
  <c r="A40" i="15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H13" i="27"/>
  <c r="R15" i="27"/>
  <c r="S15" i="27" s="1"/>
  <c r="R13" i="27"/>
  <c r="S13" i="27" s="1"/>
  <c r="H15" i="27"/>
  <c r="F6" i="19"/>
  <c r="F5" i="19"/>
  <c r="D7" i="19"/>
  <c r="L7" i="27"/>
  <c r="L20" i="27" s="1"/>
  <c r="D20" i="27"/>
  <c r="H7" i="27"/>
  <c r="R7" i="27"/>
  <c r="E24" i="15"/>
  <c r="C16" i="15"/>
  <c r="E7" i="19"/>
  <c r="H16" i="15"/>
  <c r="E22" i="15"/>
  <c r="F7" i="19" l="1"/>
  <c r="D15" i="15" s="1"/>
  <c r="H20" i="27"/>
  <c r="T45" i="27" s="1"/>
  <c r="N36" i="27"/>
  <c r="T36" i="27"/>
  <c r="R20" i="27"/>
  <c r="S7" i="27"/>
  <c r="N45" i="27"/>
  <c r="H21" i="27" l="1"/>
  <c r="H25" i="27" s="1"/>
  <c r="D14" i="15"/>
  <c r="E14" i="15" s="1"/>
  <c r="E15" i="15"/>
  <c r="D10" i="15"/>
  <c r="E10" i="15" s="1"/>
  <c r="D12" i="15"/>
  <c r="E12" i="15" s="1"/>
  <c r="D13" i="15"/>
  <c r="E13" i="15" s="1"/>
  <c r="F13" i="15" s="1"/>
  <c r="D11" i="15"/>
  <c r="E11" i="15" s="1"/>
  <c r="N25" i="27"/>
  <c r="T25" i="27"/>
  <c r="T42" i="27"/>
  <c r="H27" i="27"/>
  <c r="T44" i="27"/>
  <c r="T7" i="27"/>
  <c r="S20" i="27"/>
  <c r="N42" i="27"/>
  <c r="E16" i="15" l="1"/>
  <c r="D16" i="15"/>
  <c r="T8" i="27"/>
  <c r="T9" i="27" s="1"/>
  <c r="T10" i="27" s="1"/>
  <c r="T11" i="27" s="1"/>
  <c r="T12" i="27" s="1"/>
  <c r="T13" i="27" s="1"/>
  <c r="T14" i="27" s="1"/>
  <c r="T15" i="27" s="1"/>
  <c r="T16" i="27" s="1"/>
  <c r="T17" i="27" s="1"/>
  <c r="T18" i="27" s="1"/>
  <c r="F16" i="15"/>
  <c r="G16" i="15"/>
  <c r="F10" i="15" l="1"/>
  <c r="F11" i="15"/>
  <c r="F14" i="15"/>
  <c r="F12" i="15"/>
  <c r="F15" i="15"/>
  <c r="G15" i="15" s="1"/>
  <c r="I15" i="15" s="1"/>
  <c r="T20" i="27"/>
  <c r="T21" i="27" s="1"/>
  <c r="T26" i="27" s="1"/>
  <c r="T27" i="27" s="1"/>
  <c r="G13" i="15"/>
  <c r="I13" i="15" s="1"/>
  <c r="C24" i="15"/>
  <c r="C22" i="15"/>
  <c r="T29" i="27" l="1"/>
  <c r="T31" i="27" s="1"/>
  <c r="G14" i="15"/>
  <c r="I14" i="15" s="1"/>
  <c r="G10" i="15"/>
  <c r="I10" i="15" s="1"/>
  <c r="F17" i="15"/>
  <c r="G12" i="15"/>
  <c r="I12" i="15" s="1"/>
  <c r="G11" i="15"/>
  <c r="I11" i="15" s="1"/>
  <c r="C25" i="15" l="1"/>
  <c r="D23" i="15" s="1"/>
  <c r="I16" i="15"/>
  <c r="J10" i="15" s="1"/>
  <c r="L10" i="15" s="1"/>
  <c r="M10" i="15" s="1"/>
  <c r="D24" i="15" l="1"/>
  <c r="F24" i="15" s="1"/>
  <c r="I17" i="15"/>
  <c r="J13" i="15"/>
  <c r="L13" i="15" s="1"/>
  <c r="M13" i="15" s="1"/>
  <c r="J15" i="15"/>
  <c r="J14" i="15"/>
  <c r="J12" i="15"/>
  <c r="L12" i="15" s="1"/>
  <c r="M12" i="15" s="1"/>
  <c r="D22" i="15"/>
  <c r="J11" i="15"/>
  <c r="L11" i="15" s="1"/>
  <c r="M11" i="15" s="1"/>
  <c r="F22" i="15" l="1"/>
  <c r="D25" i="15"/>
  <c r="F25" i="15" l="1"/>
  <c r="G22" i="15" s="1"/>
  <c r="K14" i="15" l="1"/>
  <c r="L14" i="15" s="1"/>
  <c r="H23" i="15" s="1"/>
  <c r="I23" i="15" s="1"/>
  <c r="J23" i="15" s="1"/>
  <c r="G24" i="15"/>
  <c r="H24" i="15" l="1"/>
  <c r="L16" i="15"/>
  <c r="I24" i="15"/>
  <c r="J24" i="15" s="1"/>
  <c r="I30" i="15" s="1"/>
  <c r="H22" i="15"/>
  <c r="I22" i="15" s="1"/>
  <c r="G25" i="15"/>
  <c r="M14" i="15" l="1"/>
  <c r="M16" i="15" s="1"/>
  <c r="J22" i="15"/>
  <c r="I25" i="15"/>
  <c r="I29" i="15" l="1"/>
  <c r="J25" i="15"/>
  <c r="I31" i="15" l="1"/>
  <c r="K7" i="27" l="1"/>
  <c r="M7" i="27" l="1"/>
  <c r="K8" i="27"/>
  <c r="M8" i="27" s="1"/>
  <c r="N7" i="27" l="1"/>
  <c r="N8" i="27" s="1"/>
  <c r="K9" i="27" l="1"/>
  <c r="K10" i="27"/>
  <c r="M10" i="27" s="1"/>
  <c r="M9" i="27" l="1"/>
  <c r="K11" i="27"/>
  <c r="M11" i="27" s="1"/>
  <c r="N9" i="27" l="1"/>
  <c r="N10" i="27" s="1"/>
  <c r="N11" i="27" s="1"/>
  <c r="K12" i="27"/>
  <c r="M12" i="27" s="1"/>
  <c r="N12" i="27" l="1"/>
  <c r="K13" i="27" l="1"/>
  <c r="K14" i="27"/>
  <c r="M14" i="27" s="1"/>
  <c r="M13" i="27" l="1"/>
  <c r="K15" i="27"/>
  <c r="M15" i="27" s="1"/>
  <c r="N13" i="27" l="1"/>
  <c r="N14" i="27" s="1"/>
  <c r="N15" i="27" s="1"/>
  <c r="K16" i="27"/>
  <c r="M16" i="27" s="1"/>
  <c r="N16" i="27" l="1"/>
  <c r="K17" i="27"/>
  <c r="M17" i="27" s="1"/>
  <c r="N17" i="27" l="1"/>
  <c r="K18" i="27" l="1"/>
  <c r="J20" i="27"/>
  <c r="J21" i="27" l="1"/>
  <c r="N28" i="27" s="1"/>
  <c r="M18" i="27"/>
  <c r="K20" i="27"/>
  <c r="N37" i="27" s="1"/>
  <c r="N38" i="27" s="1"/>
  <c r="N44" i="27" l="1"/>
  <c r="N46" i="27" s="1"/>
  <c r="N48" i="27" s="1"/>
  <c r="N49" i="27" s="1"/>
  <c r="M20" i="27"/>
  <c r="N18" i="27"/>
  <c r="N20" i="27" s="1"/>
  <c r="N21" i="27" l="1"/>
  <c r="N26" i="27" s="1"/>
  <c r="N27" i="27" s="1"/>
  <c r="N29" i="27" s="1"/>
  <c r="N31" i="27" s="1"/>
  <c r="T46" i="27"/>
  <c r="T48" i="27" s="1"/>
  <c r="T49" i="27" s="1"/>
</calcChain>
</file>

<file path=xl/sharedStrings.xml><?xml version="1.0" encoding="utf-8"?>
<sst xmlns="http://schemas.openxmlformats.org/spreadsheetml/2006/main" count="325" uniqueCount="166">
  <si>
    <t/>
  </si>
  <si>
    <t>Retail</t>
  </si>
  <si>
    <t>Total</t>
  </si>
  <si>
    <t>System Per</t>
  </si>
  <si>
    <t>Retail Per</t>
  </si>
  <si>
    <t>Pro Rata</t>
  </si>
  <si>
    <t>Specific</t>
  </si>
  <si>
    <t>Adjusted</t>
  </si>
  <si>
    <t>Cap</t>
  </si>
  <si>
    <t>Low-Point</t>
  </si>
  <si>
    <t>Mid-Point</t>
  </si>
  <si>
    <t>High-Point</t>
  </si>
  <si>
    <t>Books</t>
  </si>
  <si>
    <t>Ratio</t>
  </si>
  <si>
    <t>Cost Rate</t>
  </si>
  <si>
    <t>Weighted Cost</t>
  </si>
  <si>
    <t>Common Equity</t>
  </si>
  <si>
    <t>Long Term Debt</t>
  </si>
  <si>
    <t>Short Term Debt</t>
  </si>
  <si>
    <t>Customer Deposits</t>
  </si>
  <si>
    <t>Active</t>
  </si>
  <si>
    <t>Inactive</t>
  </si>
  <si>
    <t>Investment Tax Credits</t>
  </si>
  <si>
    <t>Deferred Income Taxes</t>
  </si>
  <si>
    <t>(1)</t>
  </si>
  <si>
    <t>(2)</t>
  </si>
  <si>
    <t>(3)</t>
  </si>
  <si>
    <t>(4)</t>
  </si>
  <si>
    <t>(5)</t>
  </si>
  <si>
    <t>(6)</t>
  </si>
  <si>
    <t>Cost</t>
  </si>
  <si>
    <t>Weighted</t>
  </si>
  <si>
    <t>Requirement</t>
  </si>
  <si>
    <t>Rate</t>
  </si>
  <si>
    <t>Invest Tax Cr</t>
  </si>
  <si>
    <t>Deferred Inc Tax</t>
  </si>
  <si>
    <t>Preferred Equity</t>
  </si>
  <si>
    <t>Total Revenue Requirement Rate of Return</t>
  </si>
  <si>
    <t>Notes:</t>
  </si>
  <si>
    <t>Statutory Tax Rate:</t>
  </si>
  <si>
    <t>Column:</t>
  </si>
  <si>
    <t>Per Order No. PSC-2020-0165-PAA-EU, issued May 20, 2020, approving amended joint motion modifying WACC methodology</t>
  </si>
  <si>
    <t>($000)</t>
  </si>
  <si>
    <t>Proration</t>
  </si>
  <si>
    <t>Sys Per Book</t>
  </si>
  <si>
    <t>Books Adj'd</t>
  </si>
  <si>
    <t>Adj</t>
  </si>
  <si>
    <t xml:space="preserve"> </t>
  </si>
  <si>
    <t>DUKE ENERGY FLORIDA</t>
  </si>
  <si>
    <t>Schedule 3</t>
  </si>
  <si>
    <t>Average - Capital Structure</t>
  </si>
  <si>
    <t>Page 1 of 1</t>
  </si>
  <si>
    <t>FPSC Adjusted Basis</t>
  </si>
  <si>
    <t>System Per
Books</t>
  </si>
  <si>
    <t>Retail Per
Books</t>
  </si>
  <si>
    <t>Pro Rata
Adjustments</t>
  </si>
  <si>
    <t>Specific
Adjustments</t>
  </si>
  <si>
    <t>Adjusted
Retail</t>
  </si>
  <si>
    <t>Cap
Ratio</t>
  </si>
  <si>
    <t>Proration Adjustment</t>
  </si>
  <si>
    <t>Depr-related ADIFT Bal (13 Mth Avg)</t>
  </si>
  <si>
    <t>Source:  Aimee VanKleeck (EY Tax)</t>
  </si>
  <si>
    <t>Duke Energy Florida, LLC</t>
  </si>
  <si>
    <t>Prorated</t>
  </si>
  <si>
    <t>ADIT</t>
  </si>
  <si>
    <t>Deprec-Related</t>
  </si>
  <si>
    <t>Days to</t>
  </si>
  <si>
    <t>Future Days</t>
  </si>
  <si>
    <t>Month</t>
  </si>
  <si>
    <t>Bal.</t>
  </si>
  <si>
    <t>ADFIT Bal.</t>
  </si>
  <si>
    <t>ADFIT Activity</t>
  </si>
  <si>
    <t>Prorate</t>
  </si>
  <si>
    <t>in Period</t>
  </si>
  <si>
    <t>13 Mo Avg Bal</t>
  </si>
  <si>
    <t>Proration Adj.</t>
  </si>
  <si>
    <t>FEDIT-Related</t>
  </si>
  <si>
    <t>EDIT-Related</t>
  </si>
  <si>
    <t>January 2023 - December 2023</t>
  </si>
  <si>
    <t>December 2023</t>
  </si>
  <si>
    <t>Projected Change</t>
  </si>
  <si>
    <t>Prorated ADIT</t>
  </si>
  <si>
    <t>Variance</t>
  </si>
  <si>
    <t>Change Balance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</si>
  <si>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</si>
  <si>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</si>
  <si>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</si>
  <si>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</si>
  <si>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</si>
  <si>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</si>
  <si>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</si>
  <si>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</si>
  <si>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</si>
  <si>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</si>
  <si>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</si>
  <si>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</si>
  <si>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13 Month Avg</t>
  </si>
  <si>
    <t>Proration Adjustment to ADIT</t>
  </si>
  <si>
    <t>Partially Reverse Projected Prorated ADIT:</t>
  </si>
  <si>
    <t>Projected Prorated ADIT</t>
  </si>
  <si>
    <t>Adjustment:</t>
  </si>
  <si>
    <t>Variance %</t>
  </si>
  <si>
    <t>Adjustment</t>
  </si>
  <si>
    <t>Partially Reverse Prorate</t>
  </si>
  <si>
    <t>Alternative Proration Adj</t>
  </si>
  <si>
    <t>PROJECTION Filing</t>
  </si>
  <si>
    <t>Change in Beginning Balance</t>
  </si>
  <si>
    <t>is adjusted downward.</t>
  </si>
  <si>
    <t>Act-Est Change</t>
  </si>
  <si>
    <t>Projected Over/(Under) Stated</t>
  </si>
  <si>
    <t>Depr Related
ADFIT Balance</t>
  </si>
  <si>
    <t>Proration of Depreciation Related Accumulated Deferred Federal Income Taxes</t>
  </si>
  <si>
    <t>Proration of Excess Deferred Federal Income Taxes</t>
  </si>
  <si>
    <t>EDFIT-Related</t>
  </si>
  <si>
    <t>ProRated Depr Related ADIT 12/31 Balance</t>
  </si>
  <si>
    <t>Depr  Related EDFIT</t>
  </si>
  <si>
    <t>Depr  Related ADFIT</t>
  </si>
  <si>
    <t>When the Projected Change to ADIT was overstated, the proration adjustment</t>
  </si>
  <si>
    <t>13-Mo Average Change in Balance</t>
  </si>
  <si>
    <t>+</t>
  </si>
  <si>
    <t>=</t>
  </si>
  <si>
    <t>-</t>
  </si>
  <si>
    <t>Allowable Deprec-Related ADFIT</t>
  </si>
  <si>
    <t>13-Mo Average Deprec-Related ADFIT</t>
  </si>
  <si>
    <t>Reprojected
Change</t>
  </si>
  <si>
    <t>Actual
Change</t>
  </si>
  <si>
    <t>ACTUAL-ESTIMATED Filing</t>
  </si>
  <si>
    <t>ACTUAL Filing</t>
  </si>
  <si>
    <t>Days to Prorate</t>
  </si>
  <si>
    <t>Future Days in Period</t>
  </si>
  <si>
    <t>Projected Deprec-Related ADFIT</t>
  </si>
  <si>
    <t>13Mth Avg Less Allowable</t>
  </si>
  <si>
    <t xml:space="preserve">Line </t>
  </si>
  <si>
    <t>No.</t>
  </si>
  <si>
    <t>ITC Debt/Equity split:</t>
  </si>
  <si>
    <t>(7)</t>
  </si>
  <si>
    <t>(8)</t>
  </si>
  <si>
    <t>(9)</t>
  </si>
  <si>
    <t>(10)</t>
  </si>
  <si>
    <t xml:space="preserve">Revenue </t>
  </si>
  <si>
    <t>Cost ITC</t>
  </si>
  <si>
    <t>ITC</t>
  </si>
  <si>
    <t>Col 12, Line17</t>
  </si>
  <si>
    <t>Column (1) + Column (2)</t>
  </si>
  <si>
    <t>Line 4 = Column (3), Line 4 Customer Deposits</t>
  </si>
  <si>
    <t>Wtd Cost</t>
  </si>
  <si>
    <t>Column (4) + Column (5) + Column (6)</t>
  </si>
  <si>
    <t xml:space="preserve">Column (7) / Total Column (7) </t>
  </si>
  <si>
    <t xml:space="preserve">Column (8) x Total Column (9) </t>
  </si>
  <si>
    <t>(11)</t>
  </si>
  <si>
    <t>For equity components:  Column (10) / (1-statutory income tax rate/100)</t>
  </si>
  <si>
    <t>For debt components:  Column (10)</t>
  </si>
  <si>
    <t>Line 1 through 5 - Column (1) / Total Column (1) x  - Line 6 Column 2</t>
  </si>
  <si>
    <t>Line 6  - Per Order No. PSC-2020-0165-PAA-EU, Proration Adjustment to comply with Treasury Regulation Section 1.167(l)-1(h)(6)(i)</t>
  </si>
  <si>
    <t>Lines 1, 2, 3, 5, 6 - Column (3) / (Total Column (3) - Column 3, Line 4 Customer Deposits)  x  (Total Column 4 - Column 4, Line 4 Customer Deposits)</t>
  </si>
  <si>
    <t>Column (4) / Total Column (4) x  Total Column  (5) Total Rate Base Adjustments less Specific Adjustments</t>
  </si>
  <si>
    <t>Line 1 - Remove the NBV of Non-utility property from common equity</t>
  </si>
  <si>
    <t>Line 6 - Per Order No. PSC 2021-0202A.  Remove DIT associated with Crystal River 3 nuclear plant</t>
  </si>
  <si>
    <t>Total Debt Component (Lines 2, 3 , 4 , and 15 )</t>
  </si>
  <si>
    <t>Total Equity Component (Lines 1 and 13 )</t>
  </si>
  <si>
    <t xml:space="preserve"> Revenue Requirement Rate of Return between Debt and Equity:</t>
  </si>
  <si>
    <t>Total ITC</t>
  </si>
  <si>
    <t>Line 5 is the  Total ITC revenue requirement components from line 16</t>
  </si>
  <si>
    <t>Beginning Balance</t>
  </si>
  <si>
    <t>projected</t>
  </si>
  <si>
    <t>Budget Capital Structure and Cost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</si>
</sst>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%_);[Red]\(#,##0.00%\);&quot; &quot;"/>
    <numFmt numFmtId="165" formatCode="0.000%"/>
    <numFmt numFmtId="166" formatCode="_(&quot;$&quot;* #,##0_);_(&quot;$&quot;* \(#,##0\);_(&quot;$&quot;* &quot;-&quot;??_);_(@_)"/>
    <numFmt numFmtId="167" formatCode="0.0000%"/>
    <numFmt numFmtId="168" formatCode="_(* #,##0_);_(* \(#,##0\);_(* &quot;-&quot;??_);_(@_)"/>
    <numFmt numFmtId="169" formatCode="0.0%"/>
    <numFmt numFmtId="170" formatCode="0.000000"/>
    <numFmt numFmtId="171" formatCode="0_)"/>
    <numFmt numFmtId="172" formatCode="0.00000"/>
    <numFmt numFmtId="173" formatCode="#,##0_);\(#,##0\);&quot; &quot;"/>
    <numFmt numFmtId="174" formatCode="#,##0.00%_);\(#,##0.00%\);&quot; &quot;"/>
    <numFmt numFmtId="175" formatCode="[$-409]mmm\-yy;@"/>
    <numFmt numFmtId="176" formatCode="0.000"/>
  </numFmts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Calibri"/>
      <family val="2"/>
      <scheme val="minor"/>
    </font>
    <font>
      <u/>
      <sz val="12"/>
      <color theme="10"/>
      <name val="Arial"/>
      <family val="2"/>
    </font>
    <font>
      <sz val="10"/>
      <color rgb="FFFF0000"/>
      <name val="Arial"/>
      <family val="2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</borders>
  <cellStyleXfs count="25">
    <xf numFmtId="0" fontId="0" fillId="0" borderId="0"/>
    <xf numFmtId="0" fontId="2" fillId="0" borderId="0"/>
    <xf numFmtId="0" fontId="7" fillId="0" borderId="0"/>
    <xf numFmtId="0" fontId="7" fillId="0" borderId="0"/>
    <xf numFmtId="0" fontId="2" fillId="0" borderId="0"/>
    <xf numFmtId="9" fontId="3" fillId="0" borderId="0" applyFont="0" applyFill="0" applyBorder="0" applyAlignment="0" applyProtection="0"/>
    <xf numFmtId="0" fontId="7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7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165" fontId="2" fillId="0" borderId="0" xfId="5" applyNumberFormat="1" applyFont="1" applyFill="1"/>
    <xf numFmtId="0" fontId="2" fillId="0" borderId="3" xfId="1" quotePrefix="1" applyBorder="1" applyAlignment="1">
      <alignment horizontal="center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center" vertical="center" wrapText="1"/>
    </xf>
    <xf numFmtId="0" fontId="9" fillId="0" borderId="0" xfId="7" applyFont="1" applyAlignment="1">
      <alignment horizontal="center" vertical="center"/>
    </xf>
    <xf numFmtId="0" fontId="9" fillId="0" borderId="3" xfId="7" applyFont="1" applyBorder="1" applyAlignment="1">
      <alignment horizontal="center" vertical="center" wrapText="1"/>
    </xf>
    <xf numFmtId="0" fontId="9" fillId="0" borderId="0" xfId="7" applyFont="1" applyAlignment="1">
      <alignment horizontal="left"/>
    </xf>
    <xf numFmtId="10" fontId="9" fillId="0" borderId="0" xfId="7" applyNumberFormat="1" applyFont="1" applyAlignment="1">
      <alignment horizontal="right"/>
    </xf>
    <xf numFmtId="168" fontId="4" fillId="0" borderId="0" xfId="9" applyNumberFormat="1" applyFont="1" applyFill="1"/>
    <xf numFmtId="0" fontId="8" fillId="0" borderId="5" xfId="7" applyFont="1" applyBorder="1" applyAlignment="1">
      <alignment horizontal="right"/>
    </xf>
    <xf numFmtId="0" fontId="9" fillId="0" borderId="0" xfId="7" applyFont="1"/>
    <xf numFmtId="168" fontId="9" fillId="0" borderId="0" xfId="7" applyNumberFormat="1" applyFont="1"/>
    <xf numFmtId="0" fontId="9" fillId="0" borderId="0" xfId="7" applyFont="1" applyAlignment="1">
      <alignment horizontal="right"/>
    </xf>
    <xf numFmtId="164" fontId="9" fillId="0" borderId="0" xfId="7" applyNumberFormat="1" applyFont="1"/>
    <xf numFmtId="0" fontId="10" fillId="0" borderId="0" xfId="11" applyFont="1"/>
    <xf numFmtId="0" fontId="9" fillId="0" borderId="0" xfId="11" applyFont="1"/>
    <xf numFmtId="0" fontId="9" fillId="0" borderId="3" xfId="11" applyFont="1" applyBorder="1" applyAlignment="1">
      <alignment horizontal="center"/>
    </xf>
    <xf numFmtId="0" fontId="9" fillId="0" borderId="3" xfId="11" applyFont="1" applyBorder="1" applyAlignment="1">
      <alignment horizontal="centerContinuous" vertical="center"/>
    </xf>
    <xf numFmtId="37" fontId="9" fillId="0" borderId="0" xfId="10" applyFont="1"/>
    <xf numFmtId="9" fontId="9" fillId="0" borderId="0" xfId="5" applyFont="1" applyFill="1"/>
    <xf numFmtId="10" fontId="9" fillId="0" borderId="0" xfId="5" applyNumberFormat="1" applyFont="1" applyFill="1"/>
    <xf numFmtId="169" fontId="9" fillId="0" borderId="0" xfId="5" applyNumberFormat="1" applyFont="1" applyFill="1"/>
    <xf numFmtId="10" fontId="9" fillId="0" borderId="0" xfId="11" applyNumberFormat="1" applyFont="1"/>
    <xf numFmtId="167" fontId="9" fillId="0" borderId="0" xfId="5" applyNumberFormat="1" applyFont="1" applyFill="1"/>
    <xf numFmtId="168" fontId="4" fillId="0" borderId="3" xfId="9" applyNumberFormat="1" applyFont="1" applyFill="1" applyBorder="1"/>
    <xf numFmtId="9" fontId="9" fillId="0" borderId="3" xfId="5" applyFont="1" applyFill="1" applyBorder="1"/>
    <xf numFmtId="10" fontId="9" fillId="0" borderId="3" xfId="5" applyNumberFormat="1" applyFont="1" applyFill="1" applyBorder="1"/>
    <xf numFmtId="169" fontId="9" fillId="0" borderId="3" xfId="5" applyNumberFormat="1" applyFont="1" applyFill="1" applyBorder="1"/>
    <xf numFmtId="10" fontId="9" fillId="0" borderId="3" xfId="11" applyNumberFormat="1" applyFont="1" applyBorder="1"/>
    <xf numFmtId="167" fontId="9" fillId="0" borderId="3" xfId="5" applyNumberFormat="1" applyFont="1" applyFill="1" applyBorder="1"/>
    <xf numFmtId="37" fontId="9" fillId="0" borderId="0" xfId="11" applyNumberFormat="1" applyFont="1"/>
    <xf numFmtId="171" fontId="9" fillId="0" borderId="0" xfId="11" applyNumberFormat="1" applyFont="1" applyAlignment="1">
      <alignment horizontal="center"/>
    </xf>
    <xf numFmtId="165" fontId="9" fillId="0" borderId="0" xfId="11" applyNumberFormat="1" applyFont="1"/>
    <xf numFmtId="0" fontId="8" fillId="0" borderId="8" xfId="11" applyFont="1" applyBorder="1"/>
    <xf numFmtId="37" fontId="8" fillId="0" borderId="8" xfId="11" applyNumberFormat="1" applyFont="1" applyBorder="1"/>
    <xf numFmtId="165" fontId="2" fillId="0" borderId="8" xfId="5" applyNumberFormat="1" applyFont="1" applyFill="1" applyBorder="1"/>
    <xf numFmtId="0" fontId="9" fillId="0" borderId="0" xfId="11" applyFont="1" applyAlignment="1">
      <alignment horizontal="left" vertical="center"/>
    </xf>
    <xf numFmtId="171" fontId="9" fillId="0" borderId="0" xfId="11" applyNumberFormat="1" applyFont="1" applyAlignment="1">
      <alignment horizontal="left"/>
    </xf>
    <xf numFmtId="0" fontId="9" fillId="0" borderId="0" xfId="11" quotePrefix="1" applyFont="1" applyAlignment="1">
      <alignment horizontal="center"/>
    </xf>
    <xf numFmtId="0" fontId="9" fillId="0" borderId="0" xfId="11" applyFont="1" applyAlignment="1">
      <alignment horizontal="center"/>
    </xf>
    <xf numFmtId="37" fontId="9" fillId="0" borderId="0" xfId="10" applyFont="1" applyAlignment="1">
      <alignment horizontal="center"/>
    </xf>
    <xf numFmtId="37" fontId="6" fillId="0" borderId="0" xfId="10" applyFont="1"/>
    <xf numFmtId="37" fontId="8" fillId="0" borderId="0" xfId="10" applyFont="1" applyAlignment="1">
      <alignment horizontal="right"/>
    </xf>
    <xf numFmtId="37" fontId="6" fillId="0" borderId="0" xfId="10" quotePrefix="1" applyFont="1"/>
    <xf numFmtId="37" fontId="9" fillId="0" borderId="3" xfId="10" applyFont="1" applyBorder="1" applyAlignment="1">
      <alignment horizontal="center"/>
    </xf>
    <xf numFmtId="5" fontId="9" fillId="0" borderId="0" xfId="13" applyNumberFormat="1" applyFont="1" applyAlignment="1">
      <alignment horizontal="right"/>
    </xf>
    <xf numFmtId="166" fontId="9" fillId="0" borderId="0" xfId="13" applyNumberFormat="1" applyFont="1"/>
    <xf numFmtId="173" fontId="13" fillId="0" borderId="0" xfId="10" applyNumberFormat="1" applyFont="1" applyAlignment="1">
      <alignment horizontal="right"/>
    </xf>
    <xf numFmtId="166" fontId="4" fillId="0" borderId="0" xfId="13" applyNumberFormat="1" applyFont="1"/>
    <xf numFmtId="168" fontId="9" fillId="0" borderId="0" xfId="10" applyNumberFormat="1" applyFont="1"/>
    <xf numFmtId="168" fontId="4" fillId="0" borderId="0" xfId="9" applyNumberFormat="1" applyFont="1"/>
    <xf numFmtId="173" fontId="13" fillId="0" borderId="3" xfId="10" applyNumberFormat="1" applyFont="1" applyBorder="1" applyAlignment="1">
      <alignment horizontal="right"/>
    </xf>
    <xf numFmtId="166" fontId="4" fillId="0" borderId="6" xfId="13" applyNumberFormat="1" applyFont="1" applyBorder="1"/>
    <xf numFmtId="166" fontId="4" fillId="0" borderId="10" xfId="13" applyNumberFormat="1" applyFont="1" applyBorder="1"/>
    <xf numFmtId="10" fontId="9" fillId="0" borderId="6" xfId="7" applyNumberFormat="1" applyFont="1" applyBorder="1" applyAlignment="1">
      <alignment horizontal="right"/>
    </xf>
    <xf numFmtId="10" fontId="9" fillId="0" borderId="5" xfId="7" applyNumberFormat="1" applyFont="1" applyBorder="1" applyAlignment="1">
      <alignment horizontal="right"/>
    </xf>
    <xf numFmtId="43" fontId="9" fillId="0" borderId="0" xfId="10" applyNumberFormat="1" applyFont="1" applyAlignment="1">
      <alignment horizontal="left"/>
    </xf>
    <xf numFmtId="37" fontId="9" fillId="0" borderId="0" xfId="10" applyFont="1" applyAlignment="1">
      <alignment horizontal="left"/>
    </xf>
    <xf numFmtId="168" fontId="9" fillId="0" borderId="0" xfId="9" applyNumberFormat="1" applyFont="1"/>
    <xf numFmtId="168" fontId="9" fillId="0" borderId="0" xfId="10" applyNumberFormat="1" applyFont="1" applyAlignment="1">
      <alignment horizontal="center"/>
    </xf>
    <xf numFmtId="43" fontId="9" fillId="0" borderId="0" xfId="10" quotePrefix="1" applyNumberFormat="1" applyFont="1" applyAlignment="1">
      <alignment horizontal="left"/>
    </xf>
    <xf numFmtId="37" fontId="7" fillId="0" borderId="0" xfId="10"/>
    <xf numFmtId="37" fontId="8" fillId="0" borderId="3" xfId="10" applyFont="1" applyBorder="1" applyAlignment="1">
      <alignment horizontal="center" wrapText="1"/>
    </xf>
    <xf numFmtId="37" fontId="7" fillId="0" borderId="0" xfId="10" applyAlignment="1">
      <alignment vertical="top"/>
    </xf>
    <xf numFmtId="0" fontId="7" fillId="0" borderId="0" xfId="10" applyNumberFormat="1"/>
    <xf numFmtId="168" fontId="18" fillId="0" borderId="0" xfId="12" applyNumberFormat="1" applyFont="1"/>
    <xf numFmtId="168" fontId="18" fillId="0" borderId="6" xfId="12" applyNumberFormat="1" applyFont="1" applyBorder="1"/>
    <xf numFmtId="168" fontId="0" fillId="0" borderId="0" xfId="18" applyNumberFormat="1" applyFont="1"/>
    <xf numFmtId="0" fontId="6" fillId="0" borderId="0" xfId="0" applyFont="1"/>
    <xf numFmtId="0" fontId="6" fillId="0" borderId="0" xfId="0" quotePrefix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0" xfId="13" applyNumberFormat="1" applyFont="1"/>
    <xf numFmtId="168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 applyAlignment="1">
      <alignment horizontal="center"/>
    </xf>
    <xf numFmtId="43" fontId="0" fillId="0" borderId="0" xfId="0" applyNumberFormat="1" applyAlignment="1">
      <alignment horizontal="left"/>
    </xf>
    <xf numFmtId="43" fontId="0" fillId="0" borderId="0" xfId="0" quotePrefix="1" applyNumberFormat="1" applyAlignment="1">
      <alignment horizontal="left"/>
    </xf>
    <xf numFmtId="39" fontId="9" fillId="0" borderId="0" xfId="10" applyNumberFormat="1" applyFont="1" applyAlignment="1">
      <alignment horizontal="center"/>
    </xf>
    <xf numFmtId="0" fontId="1" fillId="0" borderId="0" xfId="21"/>
    <xf numFmtId="166" fontId="1" fillId="0" borderId="0" xfId="21" applyNumberFormat="1"/>
    <xf numFmtId="166" fontId="6" fillId="4" borderId="0" xfId="21" applyNumberFormat="1" applyFont="1" applyFill="1"/>
    <xf numFmtId="0" fontId="1" fillId="0" borderId="0" xfId="21" applyAlignment="1">
      <alignment horizontal="left" indent="1"/>
    </xf>
    <xf numFmtId="0" fontId="1" fillId="0" borderId="0" xfId="21" applyAlignment="1">
      <alignment horizontal="left" indent="3"/>
    </xf>
    <xf numFmtId="9" fontId="0" fillId="0" borderId="0" xfId="5" applyFont="1"/>
    <xf numFmtId="168" fontId="0" fillId="0" borderId="4" xfId="12" applyNumberFormat="1" applyFont="1" applyBorder="1"/>
    <xf numFmtId="166" fontId="6" fillId="2" borderId="6" xfId="20" applyNumberFormat="1" applyFont="1" applyFill="1" applyBorder="1"/>
    <xf numFmtId="166" fontId="6" fillId="0" borderId="0" xfId="22" applyNumberFormat="1" applyFont="1"/>
    <xf numFmtId="0" fontId="6" fillId="0" borderId="0" xfId="23" applyFont="1"/>
    <xf numFmtId="176" fontId="6" fillId="0" borderId="0" xfId="22" applyNumberFormat="1" applyFont="1"/>
    <xf numFmtId="166" fontId="6" fillId="3" borderId="0" xfId="22" applyNumberFormat="1" applyFont="1" applyFill="1"/>
    <xf numFmtId="166" fontId="9" fillId="0" borderId="0" xfId="22" applyNumberFormat="1" applyFont="1"/>
    <xf numFmtId="176" fontId="9" fillId="0" borderId="0" xfId="22" applyNumberFormat="1" applyFont="1"/>
    <xf numFmtId="166" fontId="9" fillId="3" borderId="0" xfId="22" applyNumberFormat="1" applyFont="1" applyFill="1"/>
    <xf numFmtId="0" fontId="1" fillId="0" borderId="0" xfId="23"/>
    <xf numFmtId="166" fontId="9" fillId="3" borderId="0" xfId="22" applyNumberFormat="1" applyFont="1" applyFill="1" applyAlignment="1">
      <alignment horizontal="center" wrapText="1"/>
    </xf>
    <xf numFmtId="0" fontId="1" fillId="0" borderId="0" xfId="23" applyAlignment="1">
      <alignment horizontal="center" wrapText="1"/>
    </xf>
    <xf numFmtId="166" fontId="1" fillId="0" borderId="0" xfId="23" applyNumberFormat="1"/>
    <xf numFmtId="168" fontId="9" fillId="5" borderId="0" xfId="24" applyNumberFormat="1" applyFont="1" applyFill="1"/>
    <xf numFmtId="168" fontId="9" fillId="5" borderId="6" xfId="24" applyNumberFormat="1" applyFont="1" applyFill="1" applyBorder="1"/>
    <xf numFmtId="166" fontId="9" fillId="0" borderId="0" xfId="22" applyNumberFormat="1" applyFont="1" applyFill="1"/>
    <xf numFmtId="176" fontId="9" fillId="0" borderId="0" xfId="22" applyNumberFormat="1" applyFont="1" applyFill="1"/>
    <xf numFmtId="37" fontId="14" fillId="0" borderId="0" xfId="10" applyFont="1" applyFill="1"/>
    <xf numFmtId="37" fontId="2" fillId="0" borderId="0" xfId="10" applyFont="1" applyFill="1"/>
    <xf numFmtId="37" fontId="6" fillId="0" borderId="0" xfId="10" applyFont="1" applyFill="1" applyAlignment="1">
      <alignment horizontal="right"/>
    </xf>
    <xf numFmtId="37" fontId="14" fillId="0" borderId="0" xfId="10" applyFont="1" applyFill="1" applyAlignment="1">
      <alignment horizontal="right"/>
    </xf>
    <xf numFmtId="37" fontId="2" fillId="0" borderId="0" xfId="10" applyFont="1" applyFill="1" applyAlignment="1">
      <alignment horizontal="right"/>
    </xf>
    <xf numFmtId="17" fontId="19" fillId="0" borderId="0" xfId="10" quotePrefix="1" applyNumberFormat="1" applyFont="1" applyFill="1"/>
    <xf numFmtId="37" fontId="7" fillId="0" borderId="0" xfId="10" applyFill="1"/>
    <xf numFmtId="37" fontId="2" fillId="0" borderId="2" xfId="10" applyFont="1" applyFill="1" applyBorder="1"/>
    <xf numFmtId="37" fontId="15" fillId="0" borderId="15" xfId="10" applyFont="1" applyFill="1" applyBorder="1" applyAlignment="1">
      <alignment horizontal="center" vertical="center" wrapText="1"/>
    </xf>
    <xf numFmtId="37" fontId="15" fillId="0" borderId="16" xfId="10" applyFont="1" applyFill="1" applyBorder="1" applyAlignment="1">
      <alignment horizontal="center" vertical="center" wrapText="1"/>
    </xf>
    <xf numFmtId="37" fontId="13" fillId="0" borderId="17" xfId="10" applyFont="1" applyFill="1" applyBorder="1" applyAlignment="1">
      <alignment horizontal="left"/>
    </xf>
    <xf numFmtId="173" fontId="13" fillId="0" borderId="0" xfId="10" applyNumberFormat="1" applyFont="1" applyFill="1" applyAlignment="1">
      <alignment horizontal="right"/>
    </xf>
    <xf numFmtId="174" fontId="13" fillId="0" borderId="0" xfId="10" applyNumberFormat="1" applyFont="1" applyFill="1" applyAlignment="1">
      <alignment horizontal="right"/>
    </xf>
    <xf numFmtId="174" fontId="13" fillId="0" borderId="19" xfId="10" applyNumberFormat="1" applyFont="1" applyFill="1" applyBorder="1" applyAlignment="1">
      <alignment horizontal="right"/>
    </xf>
    <xf numFmtId="37" fontId="13" fillId="0" borderId="17" xfId="10" applyFont="1" applyFill="1" applyBorder="1" applyAlignment="1">
      <alignment horizontal="left" indent="1"/>
    </xf>
    <xf numFmtId="37" fontId="13" fillId="0" borderId="15" xfId="10" applyFont="1" applyFill="1" applyBorder="1" applyAlignment="1">
      <alignment horizontal="left"/>
    </xf>
    <xf numFmtId="174" fontId="13" fillId="0" borderId="0" xfId="5" applyNumberFormat="1" applyFont="1" applyFill="1" applyAlignment="1">
      <alignment horizontal="right"/>
    </xf>
    <xf numFmtId="37" fontId="15" fillId="0" borderId="20" xfId="10" applyFont="1" applyFill="1" applyBorder="1" applyAlignment="1">
      <alignment horizontal="right"/>
    </xf>
    <xf numFmtId="173" fontId="15" fillId="0" borderId="1" xfId="10" applyNumberFormat="1" applyFont="1" applyFill="1" applyBorder="1" applyAlignment="1">
      <alignment horizontal="right"/>
    </xf>
    <xf numFmtId="174" fontId="15" fillId="0" borderId="1" xfId="10" applyNumberFormat="1" applyFont="1" applyFill="1" applyBorder="1" applyAlignment="1">
      <alignment horizontal="right"/>
    </xf>
    <xf numFmtId="174" fontId="13" fillId="0" borderId="1" xfId="10" applyNumberFormat="1" applyFont="1" applyFill="1" applyBorder="1" applyAlignment="1">
      <alignment horizontal="right"/>
    </xf>
    <xf numFmtId="174" fontId="15" fillId="0" borderId="21" xfId="10" applyNumberFormat="1" applyFont="1" applyFill="1" applyBorder="1" applyAlignment="1">
      <alignment horizontal="right"/>
    </xf>
    <xf numFmtId="0" fontId="5" fillId="0" borderId="0" xfId="0" applyFont="1"/>
    <xf numFmtId="173" fontId="21" fillId="0" borderId="0" xfId="10" applyNumberFormat="1" applyFont="1" applyFill="1" applyAlignment="1">
      <alignment horizontal="right"/>
    </xf>
    <xf numFmtId="174" fontId="21" fillId="0" borderId="0" xfId="10" applyNumberFormat="1" applyFont="1" applyFill="1" applyAlignment="1">
      <alignment horizontal="right"/>
    </xf>
    <xf numFmtId="10" fontId="5" fillId="0" borderId="0" xfId="7" applyNumberFormat="1" applyFont="1" applyFill="1" applyAlignment="1">
      <alignment horizontal="right"/>
    </xf>
    <xf numFmtId="174" fontId="21" fillId="0" borderId="18" xfId="10" applyNumberFormat="1" applyFont="1" applyFill="1" applyBorder="1" applyAlignment="1">
      <alignment horizontal="right"/>
    </xf>
    <xf numFmtId="174" fontId="21" fillId="0" borderId="19" xfId="10" applyNumberFormat="1" applyFont="1" applyFill="1" applyBorder="1" applyAlignment="1">
      <alignment horizontal="right"/>
    </xf>
    <xf numFmtId="173" fontId="21" fillId="0" borderId="2" xfId="10" applyNumberFormat="1" applyFont="1" applyFill="1" applyBorder="1" applyAlignment="1">
      <alignment horizontal="right"/>
    </xf>
    <xf numFmtId="174" fontId="21" fillId="0" borderId="2" xfId="10" applyNumberFormat="1" applyFont="1" applyFill="1" applyBorder="1" applyAlignment="1">
      <alignment horizontal="right"/>
    </xf>
    <xf numFmtId="174" fontId="21" fillId="0" borderId="16" xfId="10" applyNumberFormat="1" applyFont="1" applyFill="1" applyBorder="1" applyAlignment="1">
      <alignment horizontal="right"/>
    </xf>
    <xf numFmtId="37" fontId="7" fillId="0" borderId="0" xfId="10" applyFill="1" applyAlignment="1">
      <alignment vertical="top"/>
    </xf>
    <xf numFmtId="175" fontId="5" fillId="0" borderId="0" xfId="0" applyNumberFormat="1" applyFont="1" applyAlignment="1">
      <alignment horizontal="left" wrapText="1"/>
    </xf>
    <xf numFmtId="166" fontId="5" fillId="0" borderId="0" xfId="13" applyNumberFormat="1" applyFont="1"/>
    <xf numFmtId="168" fontId="5" fillId="0" borderId="0" xfId="18" applyNumberFormat="1" applyFont="1"/>
    <xf numFmtId="168" fontId="5" fillId="0" borderId="0" xfId="18" applyNumberFormat="1" applyFont="1" applyBorder="1"/>
    <xf numFmtId="168" fontId="5" fillId="0" borderId="3" xfId="18" applyNumberFormat="1" applyFont="1" applyBorder="1"/>
    <xf numFmtId="166" fontId="0" fillId="0" borderId="4" xfId="22" applyNumberFormat="1" applyFont="1" applyBorder="1"/>
    <xf numFmtId="166" fontId="0" fillId="0" borderId="0" xfId="22" applyNumberFormat="1" applyFont="1"/>
    <xf numFmtId="168" fontId="0" fillId="0" borderId="0" xfId="24" applyNumberFormat="1" applyFont="1"/>
    <xf numFmtId="168" fontId="0" fillId="0" borderId="6" xfId="24" applyNumberFormat="1" applyFont="1" applyBorder="1"/>
    <xf numFmtId="166" fontId="0" fillId="0" borderId="4" xfId="22" applyNumberFormat="1" applyFont="1" applyBorder="1" applyAlignment="1">
      <alignment horizontal="center"/>
    </xf>
    <xf numFmtId="166" fontId="0" fillId="0" borderId="6" xfId="22" applyNumberFormat="1" applyFont="1" applyBorder="1" applyAlignment="1">
      <alignment horizontal="center"/>
    </xf>
    <xf numFmtId="0" fontId="9" fillId="0" borderId="0" xfId="0" applyFont="1"/>
    <xf numFmtId="166" fontId="5" fillId="0" borderId="0" xfId="13" applyNumberFormat="1" applyFont="1" applyFill="1" applyAlignment="1">
      <alignment horizontal="right"/>
    </xf>
    <xf numFmtId="168" fontId="5" fillId="0" borderId="0" xfId="18" applyNumberFormat="1" applyFont="1" applyFill="1" applyAlignment="1">
      <alignment horizontal="right"/>
    </xf>
    <xf numFmtId="168" fontId="5" fillId="0" borderId="3" xfId="18" applyNumberFormat="1" applyFont="1" applyFill="1" applyBorder="1" applyAlignment="1">
      <alignment horizontal="right"/>
    </xf>
    <xf numFmtId="166" fontId="0" fillId="0" borderId="4" xfId="13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168" fontId="5" fillId="0" borderId="0" xfId="18" applyNumberFormat="1" applyFont="1" applyFill="1" applyBorder="1" applyAlignment="1">
      <alignment horizontal="right"/>
    </xf>
    <xf numFmtId="0" fontId="1" fillId="0" borderId="0" xfId="23" applyFill="1"/>
    <xf numFmtId="166" fontId="6" fillId="4" borderId="6" xfId="22" applyNumberFormat="1" applyFont="1" applyFill="1" applyBorder="1"/>
    <xf numFmtId="166" fontId="9" fillId="2" borderId="0" xfId="22" applyNumberFormat="1" applyFont="1" applyFill="1"/>
    <xf numFmtId="166" fontId="9" fillId="0" borderId="0" xfId="22" applyNumberFormat="1" applyFont="1" applyAlignment="1">
      <alignment horizontal="right"/>
    </xf>
    <xf numFmtId="166" fontId="9" fillId="0" borderId="0" xfId="22" quotePrefix="1" applyNumberFormat="1" applyFont="1" applyAlignment="1">
      <alignment horizontal="right"/>
    </xf>
    <xf numFmtId="166" fontId="1" fillId="2" borderId="4" xfId="22" applyNumberFormat="1" applyFont="1" applyFill="1" applyBorder="1"/>
    <xf numFmtId="166" fontId="1" fillId="2" borderId="0" xfId="22" applyNumberFormat="1" applyFont="1" applyFill="1"/>
    <xf numFmtId="166" fontId="1" fillId="2" borderId="0" xfId="23" applyNumberFormat="1" applyFill="1"/>
    <xf numFmtId="166" fontId="9" fillId="0" borderId="3" xfId="22" applyNumberFormat="1" applyFont="1" applyBorder="1" applyAlignment="1">
      <alignment horizontal="center" wrapText="1"/>
    </xf>
    <xf numFmtId="176" fontId="9" fillId="0" borderId="3" xfId="22" applyNumberFormat="1" applyFont="1" applyBorder="1" applyAlignment="1">
      <alignment horizontal="center" wrapText="1"/>
    </xf>
    <xf numFmtId="166" fontId="9" fillId="0" borderId="3" xfId="22" applyNumberFormat="1" applyFont="1" applyFill="1" applyBorder="1" applyAlignment="1">
      <alignment horizontal="center" wrapText="1"/>
    </xf>
    <xf numFmtId="0" fontId="1" fillId="5" borderId="3" xfId="23" applyFill="1" applyBorder="1" applyAlignment="1">
      <alignment horizontal="center" wrapText="1"/>
    </xf>
    <xf numFmtId="37" fontId="9" fillId="0" borderId="3" xfId="10" applyFont="1" applyBorder="1"/>
    <xf numFmtId="37" fontId="22" fillId="0" borderId="0" xfId="10" applyFont="1" applyAlignment="1">
      <alignment horizontal="center"/>
    </xf>
    <xf numFmtId="37" fontId="22" fillId="0" borderId="0" xfId="10" applyFont="1"/>
    <xf numFmtId="168" fontId="22" fillId="0" borderId="0" xfId="9" applyNumberFormat="1" applyFont="1"/>
    <xf numFmtId="168" fontId="22" fillId="0" borderId="0" xfId="10" applyNumberFormat="1" applyFont="1" applyAlignment="1">
      <alignment horizontal="center"/>
    </xf>
    <xf numFmtId="165" fontId="9" fillId="0" borderId="0" xfId="5" applyNumberFormat="1" applyFont="1" applyFill="1" applyAlignment="1">
      <alignment horizontal="right"/>
    </xf>
    <xf numFmtId="165" fontId="9" fillId="0" borderId="3" xfId="5" applyNumberFormat="1" applyFont="1" applyFill="1" applyBorder="1" applyAlignment="1">
      <alignment horizontal="right"/>
    </xf>
    <xf numFmtId="10" fontId="2" fillId="0" borderId="0" xfId="1" applyNumberFormat="1" applyAlignment="1">
      <alignment horizontal="right"/>
    </xf>
    <xf numFmtId="10" fontId="9" fillId="0" borderId="0" xfId="5" applyNumberFormat="1" applyFont="1" applyFill="1" applyAlignment="1">
      <alignment horizontal="right"/>
    </xf>
    <xf numFmtId="167" fontId="9" fillId="0" borderId="8" xfId="11" applyNumberFormat="1" applyFont="1" applyBorder="1"/>
    <xf numFmtId="165" fontId="9" fillId="0" borderId="8" xfId="11" applyNumberFormat="1" applyFont="1" applyBorder="1" applyAlignment="1">
      <alignment horizontal="right"/>
    </xf>
    <xf numFmtId="37" fontId="9" fillId="0" borderId="8" xfId="11" applyNumberFormat="1" applyFont="1" applyBorder="1"/>
    <xf numFmtId="9" fontId="9" fillId="0" borderId="8" xfId="5" applyFont="1" applyFill="1" applyBorder="1"/>
    <xf numFmtId="37" fontId="8" fillId="0" borderId="0" xfId="3" applyNumberFormat="1" applyFont="1" applyAlignment="1">
      <alignment horizontal="left"/>
    </xf>
    <xf numFmtId="37" fontId="9" fillId="0" borderId="0" xfId="10" applyFont="1" applyBorder="1"/>
    <xf numFmtId="37" fontId="9" fillId="0" borderId="8" xfId="10" applyFont="1" applyBorder="1"/>
    <xf numFmtId="10" fontId="9" fillId="0" borderId="8" xfId="11" applyNumberFormat="1" applyFont="1" applyBorder="1"/>
    <xf numFmtId="0" fontId="2" fillId="0" borderId="8" xfId="1" applyBorder="1"/>
    <xf numFmtId="0" fontId="8" fillId="0" borderId="0" xfId="11" applyFont="1" applyBorder="1" applyAlignment="1">
      <alignment horizontal="center"/>
    </xf>
    <xf numFmtId="170" fontId="11" fillId="0" borderId="0" xfId="11" applyNumberFormat="1" applyFont="1" applyBorder="1" applyAlignment="1">
      <alignment horizontal="center"/>
    </xf>
    <xf numFmtId="172" fontId="8" fillId="0" borderId="0" xfId="11" applyNumberFormat="1" applyFont="1" applyBorder="1" applyAlignment="1">
      <alignment horizontal="right"/>
    </xf>
    <xf numFmtId="172" fontId="11" fillId="0" borderId="0" xfId="11" applyNumberFormat="1" applyFont="1" applyBorder="1" applyAlignment="1">
      <alignment horizontal="right"/>
    </xf>
    <xf numFmtId="168" fontId="9" fillId="0" borderId="0" xfId="10" applyNumberFormat="1" applyFont="1" applyBorder="1" applyAlignment="1">
      <alignment horizontal="center"/>
    </xf>
    <xf numFmtId="37" fontId="15" fillId="0" borderId="7" xfId="10" applyFont="1" applyFill="1" applyBorder="1" applyAlignment="1">
      <alignment horizontal="center" vertical="center" wrapText="1"/>
    </xf>
    <xf numFmtId="37" fontId="15" fillId="0" borderId="9" xfId="10" applyFont="1" applyFill="1" applyBorder="1" applyAlignment="1">
      <alignment horizontal="center" vertical="center" wrapText="1"/>
    </xf>
    <xf numFmtId="37" fontId="16" fillId="0" borderId="11" xfId="10" applyFont="1" applyFill="1" applyBorder="1" applyAlignment="1">
      <alignment horizontal="center" vertical="center" wrapText="1"/>
    </xf>
    <xf numFmtId="37" fontId="17" fillId="0" borderId="12" xfId="10" applyFont="1" applyFill="1" applyBorder="1"/>
    <xf numFmtId="37" fontId="16" fillId="0" borderId="13" xfId="10" applyFont="1" applyFill="1" applyBorder="1" applyAlignment="1">
      <alignment horizontal="center" vertical="center" wrapText="1"/>
    </xf>
    <xf numFmtId="37" fontId="13" fillId="0" borderId="7" xfId="10" applyFont="1" applyFill="1" applyBorder="1" applyAlignment="1">
      <alignment horizontal="center" vertical="center" wrapText="1"/>
    </xf>
    <xf numFmtId="37" fontId="13" fillId="0" borderId="14" xfId="10" applyFont="1" applyFill="1" applyBorder="1" applyAlignment="1">
      <alignment horizontal="center" vertical="center" wrapText="1"/>
    </xf>
  </cellXfs>
  <cellStyles count="25">
    <cellStyle name="_x0013_ 2" xfId="3" xr:uid="{DE049EC1-B928-4A64-A7DE-B1F60FF0694A}"/>
    <cellStyle name="Comma 2" xfId="12" xr:uid="{7DEB1CF0-5029-46BE-9A66-CB8528DB10D8}"/>
    <cellStyle name="Comma 2 2" xfId="18" xr:uid="{F19B4A2A-8A26-4C73-9CF9-FD6EAF14D02F}"/>
    <cellStyle name="Comma 2 2 2" xfId="24" xr:uid="{77E7C3AE-343A-4720-A0E2-913FB64D608C}"/>
    <cellStyle name="Comma 23 2 2" xfId="9" xr:uid="{DB9FD01A-AA68-4E8C-8A8D-79BDD40BBDA1}"/>
    <cellStyle name="Currency 2" xfId="13" xr:uid="{C1AA3541-B358-40EF-8BA5-E379F6109CD4}"/>
    <cellStyle name="Currency 3" xfId="17" xr:uid="{1833B0EC-81B9-434A-AAD5-E379803263E9}"/>
    <cellStyle name="Currency 3 2" xfId="8" xr:uid="{48A63643-6F33-4A57-9226-C70FDB6AE965}"/>
    <cellStyle name="Currency 4" xfId="22" xr:uid="{0D892DB5-28A9-40AE-84D3-8522EEAF5F96}"/>
    <cellStyle name="Currency 5" xfId="20" xr:uid="{3BB96283-8412-4493-98FD-D0D79DECA533}"/>
    <cellStyle name="Hyperlink 2" xfId="15" xr:uid="{C2D41D92-3734-48C9-B1F8-553DC816A6A7}"/>
    <cellStyle name="Hyperlink 3" xfId="19" xr:uid="{B58CF66B-F97A-4211-9F81-1CC902114F46}"/>
    <cellStyle name="Normal" xfId="0" builtinId="0"/>
    <cellStyle name="Normal 2" xfId="10" xr:uid="{34F81919-0BB1-432C-8221-7BF8135890C6}"/>
    <cellStyle name="Normal 2 3 3 4" xfId="16" xr:uid="{34F4F480-36E5-441D-A5AD-3A9DE4934D72}"/>
    <cellStyle name="Normal 29 2" xfId="1" xr:uid="{7CC2773A-0DAE-45C7-B7A3-ECB1CEA223E4}"/>
    <cellStyle name="Normal 3" xfId="23" xr:uid="{91A8F917-59CF-4B6A-893D-3F2FB3B2CA4D}"/>
    <cellStyle name="Normal 3 13" xfId="4" xr:uid="{482948A2-3C7A-4EDD-BA04-EA27D211845D}"/>
    <cellStyle name="Normal 3 2 2 4" xfId="2" xr:uid="{13907DF7-4D93-4394-A324-3C80069269EA}"/>
    <cellStyle name="Normal 3 3 8" xfId="11" xr:uid="{DC44B800-5FB3-4987-B053-064E23840012}"/>
    <cellStyle name="Normal 4" xfId="21" xr:uid="{1C359FC3-9ECA-407C-97D0-48A948BFF10A}"/>
    <cellStyle name="Normal 4 7" xfId="6" xr:uid="{E73E9F82-2D3E-452D-9D23-6B94832921FF}"/>
    <cellStyle name="Normal 43 2" xfId="7" xr:uid="{1C825117-2A04-4B24-885A-DC11841365F2}"/>
    <cellStyle name="Percent 2" xfId="5" xr:uid="{1E2CDAFA-DAB6-4CF1-946D-E68D5A230C72}"/>
    <cellStyle name="Percent 2 2" xfId="14" xr:uid="{168DF022-15F6-4481-B0A4-61BD75C7B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13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7E4A95-16FC-488B-89DE-920E3671EBC1}"/>
            </a:ext>
          </a:extLst>
        </xdr:cNvPr>
        <xdr:cNvSpPr txBox="1"/>
      </xdr:nvSpPr>
      <xdr:spPr>
        <a:xfrm>
          <a:off x="2724150" y="254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LUKEOW~1\LOCALS~1\Temp\notesC41F34\08.10.20-Quanta-SOLAR%20ECONOMICS%20MODEL-%20V2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Planning/Florida/Storm%20Protection%20Plan%20(SPP)/Regualtory%20Filing%20Schedules%20(SPPCRC)/Docket%2020210010/2021%20Est-Act%20Filing/(TGF-2)%20-%202021%20SPPCRC%20Estimated%20Actual_Draft_V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12138\Local%20Settings\Temporary%20Internet%20Files\Content.Outlook\UEFZMG32\SC_Y2012%20_Filing%20Support_Variable%20and%205%20Year%20Rates%20expanded%20for%20REP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T08702\Local%20Settings\Temporary%20Internet%20Files\Content.Outlook\1W7LQQ3O\7.2.10%20ED%20Template%20-%20PEF%20Fa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%20Suncoast%20Ops\ADJ's\07-2003\ADJ_OT00550_PROJ_JUN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YR%202000%20Programs\Reports\PS%20Reports\RCLLABO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moo34282\AppData\Local\Microsoft\Windows\Temporary%20Internet%20Files\Content.Outlook\WCS1GCMZ\CRB%20Report%20-%20Reliance%20Option%201%20-%204x1000%20(4-11-2013)-AS%20BID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Mgmt\Energy%20Delivery-FL\Monthly%20Reporting\2006\Energy%20Delivery\Unit%20Data\2006%20Unit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TRY\HKS\Acquisition%20Model%2010.18.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duke-energy.com/internal/WPW/norrisscreening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Mgmt\Energy%20Delivery-FL\Monthly%20Reporting\2004\Energy%20Delivery\CMR_COO\ED-FL%20Monthly%20Report%20-%202004%20New%20V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00063\corpplng_guest\Fuel%20Closing\2004\May\Monthly%20Fuel-update%20vari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Mgmt\Energy%20Delivery-FL\Monthly%20Reporting\2003\Distribution\Strikes%20vs%20Restor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FGL&amp;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66109\Local%20Settings\Temporary%20Internet%20Files\Content.Outlook\NNQOOA68\Monthly%20Fuel%2012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Mgmt\Energy%20Delivery-FL\Budget\2004\Energy%20Delivery\Cash%20Flow\MP%20Cash%20Flow\North%20Central%202003-2004%20Cashflow%20Support%2012.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Structure"/>
      <sheetName val="Input Tables (module and misc.)"/>
      <sheetName val="Input Tables (system component)"/>
      <sheetName val="Global Assumptions"/>
      <sheetName val="Project Assumptions"/>
      <sheetName val="Region Assumptions"/>
      <sheetName val="Energy Price Assumptions"/>
      <sheetName val="LCOE Calculation (fixed)"/>
      <sheetName val="Project Costs"/>
      <sheetName val="Power Output"/>
      <sheetName val="Power Revenue"/>
      <sheetName val="Cash Flow"/>
      <sheetName val="LCOE Calculation"/>
      <sheetName val="Gloss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PCRC Form 1E"/>
      <sheetName val="SPPCRC Form 2E"/>
      <sheetName val="SPPCRC Form 3E"/>
      <sheetName val="SPPCRC Form 4E"/>
      <sheetName val="SPPCRC Form 5E_"/>
      <sheetName val="SPPCRC Form 5E_ Projects (pg 2)"/>
      <sheetName val="SPPCRC Form 5E___"/>
      <sheetName val="SPPCRC Form 5E___ Projects"/>
      <sheetName val="SPPCRC Form 6E"/>
      <sheetName val="SPPCRC Form 7E_"/>
      <sheetName val="SPPCRC Form 7E___"/>
      <sheetName val="SPPCRC Form 7E Projects (pg 2)"/>
      <sheetName val="SPPCRC Form 7E Projects (pg 3)"/>
      <sheetName val="SPPCRC Form 7E_ Project Listing"/>
      <sheetName val="7E - Feeder Hardening- 364"/>
      <sheetName val="7E - Feeder Hardening -365"/>
      <sheetName val="7E - Feeder Hardening - 368"/>
      <sheetName val="7E - Wood Pole Replacemt -355"/>
      <sheetName val="7E - Tower Replace - 354"/>
      <sheetName val="7E - Cathodic Protection - 356"/>
      <sheetName val="7E - Lateral Hardening- 364 OH"/>
      <sheetName val="7E- Lateral Hardening OH -365"/>
      <sheetName val="7E - Lateral Hardening OH - 368"/>
      <sheetName val="Form 8E"/>
      <sheetName val="SPPCRC Form 8E_"/>
    </sheetNames>
    <sheetDataSet>
      <sheetData sheetId="0">
        <row r="1">
          <cell r="A1" t="str">
            <v>Company Name</v>
          </cell>
        </row>
        <row r="2">
          <cell r="A2" t="str">
            <v>Storm Protection Plan Cost Recovery Clause</v>
          </cell>
        </row>
        <row r="3">
          <cell r="A3" t="str">
            <v>Estimated True-Up</v>
          </cell>
        </row>
        <row r="4">
          <cell r="A4" t="str">
            <v>Current Period: January through December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apcost"/>
      <sheetName val="capcr"/>
      <sheetName val="energy"/>
      <sheetName val="workcap"/>
      <sheetName val="SUMM"/>
      <sheetName val="SUMM 30 year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T&amp;D"/>
      <sheetName val="STORMUSER_STORMTEAM_MASTER"/>
      <sheetName val="STORMUSER_COMPANY"/>
      <sheetName val="crew info"/>
      <sheetName val="line pivot"/>
      <sheetName val="data sheet"/>
      <sheetName val="Line Crews"/>
      <sheetName val="Tree Crews"/>
      <sheetName val="Tree Base Labor"/>
      <sheetName val="Distrib Rates"/>
      <sheetName val="Damage Assessment"/>
      <sheetName val="DA Kits"/>
      <sheetName val="DA PEC Roster"/>
      <sheetName val="PEF Materials"/>
      <sheetName val="PEC Materials"/>
      <sheetName val="PEC Storm Kits"/>
      <sheetName val="Matl Needs"/>
      <sheetName val="Logistics"/>
      <sheetName val="Food"/>
      <sheetName val="Hotel"/>
      <sheetName val="Corporate Air"/>
      <sheetName val="PEF Internal Labor"/>
      <sheetName val="PEF Labor Support"/>
      <sheetName val="PEC Internal Labor"/>
      <sheetName val="PEC Labor Support"/>
      <sheetName val="Labor Details"/>
      <sheetName val="PEF Trans Internal Labor"/>
      <sheetName val="PEF Trans Labor Support"/>
      <sheetName val="PEC Trans Internal Labor"/>
      <sheetName val="PEC Trans Labor Support"/>
      <sheetName val="Trans Line Crews"/>
      <sheetName val="Trans Tree"/>
      <sheetName val="Trans Mat Issue"/>
      <sheetName val="Trans Materials"/>
      <sheetName val="Trans Sub"/>
      <sheetName val="Trans Logistics"/>
      <sheetName val="Trans Food"/>
      <sheetName val="Trans Hotel"/>
      <sheetName val="CSC"/>
      <sheetName val="Summary Long Term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">
          <cell r="A2" t="str">
            <v>Beverages</v>
          </cell>
          <cell r="B2">
            <v>2593</v>
          </cell>
          <cell r="C2">
            <v>1</v>
          </cell>
        </row>
        <row r="3">
          <cell r="A3" t="str">
            <v>Buses</v>
          </cell>
          <cell r="B3">
            <v>1000</v>
          </cell>
          <cell r="C3">
            <v>2</v>
          </cell>
        </row>
        <row r="4">
          <cell r="A4" t="str">
            <v>Chairs</v>
          </cell>
          <cell r="B4">
            <v>5</v>
          </cell>
          <cell r="C4">
            <v>500</v>
          </cell>
        </row>
        <row r="5">
          <cell r="A5" t="str">
            <v>Dumpsters</v>
          </cell>
          <cell r="B5">
            <v>319</v>
          </cell>
          <cell r="C5">
            <v>2</v>
          </cell>
        </row>
        <row r="6">
          <cell r="A6" t="str">
            <v>Fans</v>
          </cell>
          <cell r="B6">
            <v>50</v>
          </cell>
          <cell r="C6">
            <v>6</v>
          </cell>
        </row>
        <row r="7">
          <cell r="A7" t="str">
            <v>Forklift</v>
          </cell>
          <cell r="B7">
            <v>3258</v>
          </cell>
          <cell r="C7">
            <v>1</v>
          </cell>
        </row>
        <row r="8">
          <cell r="A8" t="str">
            <v>Freezer Trucks</v>
          </cell>
          <cell r="B8">
            <v>657</v>
          </cell>
          <cell r="C8">
            <v>1</v>
          </cell>
        </row>
        <row r="9">
          <cell r="A9" t="str">
            <v>Generators</v>
          </cell>
          <cell r="B9">
            <v>575</v>
          </cell>
          <cell r="C9">
            <v>5</v>
          </cell>
        </row>
        <row r="10">
          <cell r="A10" t="str">
            <v>Golf Carts</v>
          </cell>
          <cell r="B10">
            <v>408</v>
          </cell>
          <cell r="C10">
            <v>1</v>
          </cell>
        </row>
        <row r="11">
          <cell r="A11" t="str">
            <v>Ice</v>
          </cell>
          <cell r="B11">
            <v>4997</v>
          </cell>
          <cell r="C11">
            <v>1</v>
          </cell>
        </row>
        <row r="12">
          <cell r="A12" t="str">
            <v>Light Towers</v>
          </cell>
          <cell r="B12">
            <v>3833</v>
          </cell>
          <cell r="C12">
            <v>1</v>
          </cell>
        </row>
        <row r="13">
          <cell r="A13" t="str">
            <v>Other</v>
          </cell>
          <cell r="B13">
            <v>61</v>
          </cell>
          <cell r="C13">
            <v>1</v>
          </cell>
        </row>
        <row r="14">
          <cell r="A14" t="str">
            <v>Port-O-Lets</v>
          </cell>
          <cell r="B14">
            <v>100</v>
          </cell>
          <cell r="C14">
            <v>6</v>
          </cell>
        </row>
        <row r="15">
          <cell r="A15" t="str">
            <v>Refrigerator Trucks</v>
          </cell>
          <cell r="B15">
            <v>2800</v>
          </cell>
          <cell r="C15">
            <v>1</v>
          </cell>
        </row>
        <row r="16">
          <cell r="A16" t="str">
            <v>RV's</v>
          </cell>
          <cell r="B16">
            <v>1000</v>
          </cell>
          <cell r="C16">
            <v>1</v>
          </cell>
        </row>
        <row r="17">
          <cell r="A17" t="str">
            <v>Tables</v>
          </cell>
          <cell r="B17">
            <v>10</v>
          </cell>
          <cell r="C17">
            <v>50</v>
          </cell>
        </row>
        <row r="18">
          <cell r="A18" t="str">
            <v>Tents</v>
          </cell>
          <cell r="B18">
            <v>200</v>
          </cell>
          <cell r="C18">
            <v>8</v>
          </cell>
        </row>
        <row r="19">
          <cell r="A19" t="str">
            <v>Wash Stations</v>
          </cell>
          <cell r="B19">
            <v>125</v>
          </cell>
          <cell r="C19">
            <v>2</v>
          </cell>
        </row>
        <row r="20">
          <cell r="A20" t="str">
            <v>Water</v>
          </cell>
          <cell r="B20">
            <v>0.75</v>
          </cell>
          <cell r="C20">
            <v>600</v>
          </cell>
        </row>
        <row r="21">
          <cell r="A21" t="str">
            <v>Food</v>
          </cell>
          <cell r="B21">
            <v>34268</v>
          </cell>
          <cell r="C21">
            <v>1</v>
          </cell>
        </row>
        <row r="22">
          <cell r="A22" t="str">
            <v>Ops Ctr Spend</v>
          </cell>
          <cell r="B22">
            <v>3638</v>
          </cell>
          <cell r="C22">
            <v>1</v>
          </cell>
        </row>
        <row r="23">
          <cell r="A23" t="str">
            <v>Mustering Site</v>
          </cell>
          <cell r="B23">
            <v>7500</v>
          </cell>
          <cell r="C23">
            <v>1</v>
          </cell>
        </row>
        <row r="24">
          <cell r="A24" t="str">
            <v>Pallet Jack</v>
          </cell>
          <cell r="B24">
            <v>125</v>
          </cell>
          <cell r="C24">
            <v>1</v>
          </cell>
        </row>
        <row r="27">
          <cell r="A27" t="str">
            <v>PEF-Beall's Parking Lot</v>
          </cell>
          <cell r="B27" t="str">
            <v>South Coastal</v>
          </cell>
          <cell r="C27" t="str">
            <v>Staging</v>
          </cell>
        </row>
        <row r="28">
          <cell r="A28" t="str">
            <v>PEF-Crystal River Mall</v>
          </cell>
          <cell r="B28" t="str">
            <v>North Coastal</v>
          </cell>
          <cell r="C28" t="str">
            <v>Staging</v>
          </cell>
        </row>
        <row r="29">
          <cell r="A29" t="str">
            <v>PEF-Eagle Ridge Mall</v>
          </cell>
          <cell r="B29" t="str">
            <v>South Central</v>
          </cell>
          <cell r="C29" t="str">
            <v>Staging</v>
          </cell>
        </row>
        <row r="30">
          <cell r="A30" t="str">
            <v>PEF-Apalachicola - Mustering</v>
          </cell>
          <cell r="B30" t="str">
            <v>North Coastal</v>
          </cell>
          <cell r="C30" t="str">
            <v>Mustering</v>
          </cell>
        </row>
        <row r="31">
          <cell r="A31" t="str">
            <v>PEF-Florida Mall</v>
          </cell>
          <cell r="B31" t="str">
            <v>South Central</v>
          </cell>
          <cell r="C31" t="str">
            <v>Staging</v>
          </cell>
        </row>
        <row r="32">
          <cell r="A32" t="str">
            <v>PEF-Honeywell</v>
          </cell>
          <cell r="B32" t="str">
            <v>South Coastal</v>
          </cell>
          <cell r="C32" t="str">
            <v>Staging</v>
          </cell>
        </row>
        <row r="33">
          <cell r="A33" t="str">
            <v>PEF-Inverness Fairgrounds</v>
          </cell>
          <cell r="B33" t="str">
            <v>North Coastal</v>
          </cell>
          <cell r="C33" t="str">
            <v>Staging</v>
          </cell>
        </row>
        <row r="34">
          <cell r="A34" t="str">
            <v>PEF-Shingle Creek</v>
          </cell>
          <cell r="B34" t="str">
            <v>North Central</v>
          </cell>
          <cell r="C34" t="str">
            <v>Staging</v>
          </cell>
        </row>
        <row r="35">
          <cell r="A35" t="str">
            <v>PEF-Sebring</v>
          </cell>
          <cell r="B35" t="str">
            <v>South Central</v>
          </cell>
          <cell r="C35" t="str">
            <v>Staging</v>
          </cell>
        </row>
        <row r="36">
          <cell r="A36" t="str">
            <v>PEF-Seminole Town Center</v>
          </cell>
          <cell r="B36" t="str">
            <v>North Central</v>
          </cell>
          <cell r="C36" t="str">
            <v>Staging</v>
          </cell>
        </row>
        <row r="37">
          <cell r="A37" t="str">
            <v>PEF-Silver Springs</v>
          </cell>
          <cell r="B37" t="str">
            <v>North Coastal</v>
          </cell>
          <cell r="C37" t="str">
            <v>Staging</v>
          </cell>
        </row>
        <row r="38">
          <cell r="A38" t="str">
            <v>PEF-Tampa Bay Machinery Auction - Mustering</v>
          </cell>
          <cell r="B38" t="str">
            <v>South Coastal</v>
          </cell>
          <cell r="C38" t="str">
            <v>Mustering</v>
          </cell>
        </row>
        <row r="39">
          <cell r="A39" t="str">
            <v>PEF-Trenton Ops</v>
          </cell>
          <cell r="B39" t="str">
            <v>North Coastal</v>
          </cell>
          <cell r="C39" t="str">
            <v>Staging</v>
          </cell>
        </row>
        <row r="40">
          <cell r="A40" t="str">
            <v>PEF-Brighthouse</v>
          </cell>
          <cell r="B40" t="str">
            <v>South Coastal</v>
          </cell>
          <cell r="C40" t="str">
            <v>Staging</v>
          </cell>
        </row>
        <row r="41">
          <cell r="A41" t="str">
            <v>PEC-JP Riddle Stadium</v>
          </cell>
          <cell r="B41" t="str">
            <v>ER-Fayetteville</v>
          </cell>
          <cell r="C41" t="str">
            <v>Staging</v>
          </cell>
        </row>
        <row r="42">
          <cell r="A42" t="str">
            <v>PEC-Clinton/Sampson Agri Civic Center</v>
          </cell>
          <cell r="B42" t="str">
            <v>ER-Clinton</v>
          </cell>
          <cell r="C42" t="str">
            <v>Staging</v>
          </cell>
        </row>
        <row r="43">
          <cell r="A43" t="str">
            <v>PEC-Wayne Co Fairgrounds</v>
          </cell>
          <cell r="B43" t="str">
            <v>ER-Goldsboro</v>
          </cell>
          <cell r="C43" t="str">
            <v>Staging</v>
          </cell>
        </row>
        <row r="44">
          <cell r="A44" t="str">
            <v>PEC-Kinston Jetport</v>
          </cell>
          <cell r="B44" t="str">
            <v>ER-Kinston</v>
          </cell>
          <cell r="C44" t="str">
            <v>Staging</v>
          </cell>
        </row>
        <row r="45">
          <cell r="A45" t="str">
            <v>PEC-Onslow County Fairgrounds</v>
          </cell>
          <cell r="B45" t="str">
            <v>ER-Jacksonville</v>
          </cell>
          <cell r="C45" t="str">
            <v>Staging</v>
          </cell>
        </row>
      </sheetData>
      <sheetData sheetId="18" refreshError="1">
        <row r="26">
          <cell r="A26" t="str">
            <v>PEF-Apopka</v>
          </cell>
          <cell r="B26" t="str">
            <v>North Central</v>
          </cell>
          <cell r="C26" t="str">
            <v>Op Cntr</v>
          </cell>
        </row>
        <row r="27">
          <cell r="A27" t="str">
            <v>PEF-Deland</v>
          </cell>
          <cell r="B27" t="str">
            <v>North Central</v>
          </cell>
          <cell r="C27" t="str">
            <v>Op Cntr</v>
          </cell>
        </row>
        <row r="28">
          <cell r="A28" t="str">
            <v>PEF-Jamestown</v>
          </cell>
          <cell r="B28" t="str">
            <v>North Central</v>
          </cell>
          <cell r="C28" t="str">
            <v>Op Cntr</v>
          </cell>
        </row>
        <row r="29">
          <cell r="A29" t="str">
            <v>PEF-Longwood</v>
          </cell>
          <cell r="B29" t="str">
            <v>North Central</v>
          </cell>
          <cell r="C29" t="str">
            <v>Op Cntr</v>
          </cell>
        </row>
        <row r="30">
          <cell r="A30" t="str">
            <v>PEF-Inverness</v>
          </cell>
          <cell r="B30" t="str">
            <v>North Coastal</v>
          </cell>
          <cell r="C30" t="str">
            <v>Op Cntr</v>
          </cell>
        </row>
        <row r="31">
          <cell r="A31" t="str">
            <v>PEF-Monticello</v>
          </cell>
          <cell r="B31" t="str">
            <v>North Coastal</v>
          </cell>
          <cell r="C31" t="str">
            <v>Op Cntr</v>
          </cell>
        </row>
        <row r="32">
          <cell r="A32" t="str">
            <v>PEF-Ocala</v>
          </cell>
          <cell r="B32" t="str">
            <v>North Coastal</v>
          </cell>
          <cell r="C32" t="str">
            <v>Op Cntr</v>
          </cell>
        </row>
        <row r="33">
          <cell r="A33" t="str">
            <v>PEF-Buena Vista</v>
          </cell>
          <cell r="B33" t="str">
            <v>South Central</v>
          </cell>
          <cell r="C33" t="str">
            <v>Op Cntr</v>
          </cell>
        </row>
        <row r="34">
          <cell r="A34" t="str">
            <v>PEF-Conway</v>
          </cell>
          <cell r="B34" t="str">
            <v>South Central</v>
          </cell>
          <cell r="C34" t="str">
            <v>Op Cntr</v>
          </cell>
        </row>
        <row r="35">
          <cell r="A35" t="str">
            <v>PEF-Highlands</v>
          </cell>
          <cell r="B35" t="str">
            <v>South Central</v>
          </cell>
          <cell r="C35" t="str">
            <v>Op Cntr</v>
          </cell>
        </row>
        <row r="36">
          <cell r="A36" t="str">
            <v>PEF-Lake Wales</v>
          </cell>
          <cell r="B36" t="str">
            <v>South Central</v>
          </cell>
          <cell r="C36" t="str">
            <v>Op Cntr</v>
          </cell>
        </row>
        <row r="37">
          <cell r="A37" t="str">
            <v>PEF-Winter Garden / Clermont</v>
          </cell>
          <cell r="B37" t="str">
            <v>South Central</v>
          </cell>
          <cell r="C37" t="str">
            <v>Op Cntr</v>
          </cell>
        </row>
        <row r="38">
          <cell r="A38" t="str">
            <v>PEF-Clearwater</v>
          </cell>
          <cell r="B38" t="str">
            <v>South Coastal</v>
          </cell>
          <cell r="C38" t="str">
            <v>Op Cntr</v>
          </cell>
        </row>
        <row r="39">
          <cell r="A39" t="str">
            <v>PEF-Seven Springs</v>
          </cell>
          <cell r="B39" t="str">
            <v>South Coastal</v>
          </cell>
          <cell r="C39" t="str">
            <v>Op Cntr</v>
          </cell>
        </row>
        <row r="40">
          <cell r="A40" t="str">
            <v>PEF-St. Pete</v>
          </cell>
          <cell r="B40" t="str">
            <v>South Coastal</v>
          </cell>
          <cell r="C40" t="str">
            <v>Op Cntr</v>
          </cell>
        </row>
        <row r="41">
          <cell r="A41" t="str">
            <v>PEF-Tarpon Springs</v>
          </cell>
          <cell r="B41" t="str">
            <v>South Coastal</v>
          </cell>
          <cell r="C41" t="str">
            <v>Op Cntr</v>
          </cell>
        </row>
        <row r="42">
          <cell r="A42" t="str">
            <v>PEF-Walsingham</v>
          </cell>
          <cell r="B42" t="str">
            <v>South Coastal</v>
          </cell>
          <cell r="C42" t="str">
            <v>Op Cntr</v>
          </cell>
        </row>
        <row r="43">
          <cell r="A43" t="str">
            <v>PEF-Zephrhills</v>
          </cell>
          <cell r="B43" t="str">
            <v>South Coastal</v>
          </cell>
          <cell r="C43" t="str">
            <v>Op Cntr</v>
          </cell>
        </row>
        <row r="44">
          <cell r="A44" t="str">
            <v>PEF-Northpoint</v>
          </cell>
          <cell r="B44" t="str">
            <v>System</v>
          </cell>
          <cell r="C44" t="str">
            <v>System Storm Center</v>
          </cell>
        </row>
        <row r="45">
          <cell r="A45" t="str">
            <v>PEC-Raleigh</v>
          </cell>
          <cell r="B45" t="str">
            <v>System</v>
          </cell>
          <cell r="C45" t="str">
            <v>System Storm Center</v>
          </cell>
        </row>
        <row r="46">
          <cell r="A46" t="str">
            <v>PEC-NR-Cary</v>
          </cell>
          <cell r="B46" t="str">
            <v>Northern</v>
          </cell>
          <cell r="C46" t="str">
            <v>Op Cntr</v>
          </cell>
        </row>
        <row r="47">
          <cell r="A47" t="str">
            <v>PEC-NR-Garner</v>
          </cell>
          <cell r="B47" t="str">
            <v>Northern</v>
          </cell>
          <cell r="C47" t="str">
            <v>Op Cntr</v>
          </cell>
        </row>
      </sheetData>
      <sheetData sheetId="19" refreshError="1">
        <row r="2">
          <cell r="A2" t="str">
            <v>Tampa Bay Machinery Auction - Mustering</v>
          </cell>
          <cell r="B2" t="str">
            <v>South Coastal</v>
          </cell>
          <cell r="C2" t="str">
            <v>Mustering</v>
          </cell>
        </row>
        <row r="3">
          <cell r="A3" t="str">
            <v>Florida Mall</v>
          </cell>
          <cell r="B3" t="str">
            <v>South Central</v>
          </cell>
          <cell r="C3" t="str">
            <v>Staging</v>
          </cell>
        </row>
        <row r="4">
          <cell r="A4" t="str">
            <v>Silver Springs</v>
          </cell>
          <cell r="B4" t="str">
            <v>North Coastal</v>
          </cell>
          <cell r="C4" t="str">
            <v>Staging</v>
          </cell>
        </row>
        <row r="5">
          <cell r="A5" t="str">
            <v>Conrad</v>
          </cell>
          <cell r="C5" t="str">
            <v xml:space="preserve"> </v>
          </cell>
        </row>
        <row r="6">
          <cell r="A6" t="str">
            <v>Seminole Town Center</v>
          </cell>
          <cell r="B6" t="str">
            <v>North Central</v>
          </cell>
          <cell r="C6" t="str">
            <v>Staging</v>
          </cell>
        </row>
        <row r="7">
          <cell r="A7" t="str">
            <v>Jai Alai</v>
          </cell>
          <cell r="B7" t="str">
            <v>North Central</v>
          </cell>
          <cell r="C7" t="str">
            <v>Staging</v>
          </cell>
        </row>
        <row r="8">
          <cell r="A8" t="str">
            <v>Turner</v>
          </cell>
          <cell r="B8" t="str">
            <v>North Central</v>
          </cell>
          <cell r="C8" t="str">
            <v>Staging</v>
          </cell>
        </row>
        <row r="9">
          <cell r="A9" t="str">
            <v>Eagle Ridge Mall</v>
          </cell>
          <cell r="B9" t="str">
            <v>South Central</v>
          </cell>
          <cell r="C9" t="str">
            <v>Staging</v>
          </cell>
        </row>
        <row r="10">
          <cell r="A10" t="str">
            <v>Sebring</v>
          </cell>
          <cell r="B10" t="str">
            <v>South Central</v>
          </cell>
          <cell r="C10" t="str">
            <v>Staging</v>
          </cell>
        </row>
        <row r="11">
          <cell r="A11" t="str">
            <v>Farmers Market - Mustering</v>
          </cell>
          <cell r="B11" t="str">
            <v>North Coastal</v>
          </cell>
          <cell r="C11" t="str">
            <v>Mustering</v>
          </cell>
        </row>
        <row r="12">
          <cell r="A12" t="str">
            <v>Honeywell</v>
          </cell>
          <cell r="B12" t="str">
            <v>South Coastal</v>
          </cell>
          <cell r="C12" t="str">
            <v>Staging</v>
          </cell>
        </row>
        <row r="13">
          <cell r="A13" t="str">
            <v>Beall's Parking Lot</v>
          </cell>
          <cell r="B13" t="str">
            <v>South Coastal</v>
          </cell>
          <cell r="C13" t="str">
            <v>Staging</v>
          </cell>
        </row>
        <row r="14">
          <cell r="A14" t="str">
            <v>MO Ops</v>
          </cell>
          <cell r="B14" t="str">
            <v>North Coastal</v>
          </cell>
          <cell r="C14" t="str">
            <v>Staging</v>
          </cell>
        </row>
        <row r="15">
          <cell r="A15" t="str">
            <v>Trenton Ops</v>
          </cell>
          <cell r="B15" t="str">
            <v>North Coastal</v>
          </cell>
          <cell r="C15" t="str">
            <v>Staging</v>
          </cell>
        </row>
        <row r="16">
          <cell r="A16" t="str">
            <v>Madison</v>
          </cell>
          <cell r="B16" t="str">
            <v>North Coastal</v>
          </cell>
          <cell r="C16" t="str">
            <v>Staging</v>
          </cell>
        </row>
        <row r="17">
          <cell r="A17" t="str">
            <v>Inverness Fairgrounds - Crystal River</v>
          </cell>
          <cell r="B17" t="str">
            <v>North Coastal</v>
          </cell>
          <cell r="C17" t="str">
            <v>Staging</v>
          </cell>
        </row>
        <row r="18">
          <cell r="A18" t="str">
            <v>Tampa - Mustering</v>
          </cell>
          <cell r="B18" t="str">
            <v>South Coastal</v>
          </cell>
          <cell r="C18" t="str">
            <v>Mustering</v>
          </cell>
        </row>
        <row r="19">
          <cell r="A19" t="str">
            <v>Brighthouse</v>
          </cell>
          <cell r="B19" t="str">
            <v>South Coastal</v>
          </cell>
          <cell r="C19" t="str">
            <v>Staging</v>
          </cell>
        </row>
        <row r="20">
          <cell r="A20" t="str">
            <v>Miscellaneous</v>
          </cell>
          <cell r="B20" t="str">
            <v>NA</v>
          </cell>
          <cell r="C20" t="str">
            <v>NA</v>
          </cell>
        </row>
        <row r="21">
          <cell r="A21" t="str">
            <v>Damage Assessors</v>
          </cell>
          <cell r="B21" t="str">
            <v>NA</v>
          </cell>
          <cell r="C21" t="str">
            <v>NA</v>
          </cell>
        </row>
        <row r="22">
          <cell r="A22" t="str">
            <v>Security</v>
          </cell>
          <cell r="B22" t="str">
            <v>NA</v>
          </cell>
          <cell r="C22" t="str">
            <v>NA</v>
          </cell>
        </row>
        <row r="23">
          <cell r="A23" t="str">
            <v>Crystal River</v>
          </cell>
          <cell r="B23" t="str">
            <v>North Coastal</v>
          </cell>
          <cell r="C23" t="str">
            <v>Staging</v>
          </cell>
        </row>
      </sheetData>
      <sheetData sheetId="20" refreshError="1"/>
      <sheetData sheetId="21" refreshError="1"/>
      <sheetData sheetId="22" refreshError="1">
        <row r="13">
          <cell r="L13" t="str">
            <v>Operating Center</v>
          </cell>
          <cell r="M13" t="str">
            <v>Hourly Rate</v>
          </cell>
          <cell r="N13" t="str">
            <v>OT Rate</v>
          </cell>
          <cell r="O13" t="str">
            <v>DT Rate</v>
          </cell>
          <cell r="P13" t="str">
            <v>Blended Storm Rate</v>
          </cell>
          <cell r="Q13" t="str">
            <v>BU</v>
          </cell>
          <cell r="R13" t="str">
            <v>Exempt</v>
          </cell>
          <cell r="S13" t="str">
            <v>Non Exempt</v>
          </cell>
        </row>
        <row r="14">
          <cell r="L14" t="str">
            <v>Apopka</v>
          </cell>
          <cell r="M14">
            <v>39.195888624746956</v>
          </cell>
          <cell r="N14">
            <v>41.031861621330975</v>
          </cell>
          <cell r="O14">
            <v>54.709148828441293</v>
          </cell>
          <cell r="P14">
            <v>48.871039346280369</v>
          </cell>
          <cell r="Q14">
            <v>57</v>
          </cell>
          <cell r="R14">
            <v>9</v>
          </cell>
          <cell r="S14">
            <v>6</v>
          </cell>
          <cell r="T14" t="str">
            <v>ApopkaLn&amp;Ad</v>
          </cell>
          <cell r="U14" t="str">
            <v>Apopka</v>
          </cell>
        </row>
        <row r="15">
          <cell r="L15" t="str">
            <v>Deland</v>
          </cell>
          <cell r="M15">
            <v>38.89102048311446</v>
          </cell>
          <cell r="N15">
            <v>40.712713163696087</v>
          </cell>
          <cell r="O15">
            <v>54.283617551594773</v>
          </cell>
          <cell r="P15">
            <v>48.49091726031898</v>
          </cell>
          <cell r="Q15">
            <v>41</v>
          </cell>
          <cell r="R15">
            <v>8</v>
          </cell>
          <cell r="S15">
            <v>5</v>
          </cell>
          <cell r="T15" t="str">
            <v>DelandLn&amp;Adm</v>
          </cell>
          <cell r="U15" t="str">
            <v>Deland</v>
          </cell>
        </row>
        <row r="16">
          <cell r="L16" t="str">
            <v>Jamestown</v>
          </cell>
          <cell r="M16">
            <v>38.953959620192315</v>
          </cell>
          <cell r="N16">
            <v>40.778600430288478</v>
          </cell>
          <cell r="O16">
            <v>54.371467240384639</v>
          </cell>
          <cell r="P16">
            <v>48.569392354326936</v>
          </cell>
          <cell r="Q16">
            <v>50</v>
          </cell>
          <cell r="R16">
            <v>9</v>
          </cell>
          <cell r="S16">
            <v>6</v>
          </cell>
          <cell r="T16" t="str">
            <v>JmstwnLn&amp;Adm</v>
          </cell>
          <cell r="U16" t="str">
            <v>Jamestown</v>
          </cell>
        </row>
        <row r="17">
          <cell r="L17" t="str">
            <v>Longwood</v>
          </cell>
          <cell r="M17">
            <v>38.262690353218211</v>
          </cell>
          <cell r="N17">
            <v>40.054951448194672</v>
          </cell>
          <cell r="O17">
            <v>53.406601930926222</v>
          </cell>
          <cell r="P17">
            <v>47.707489518838308</v>
          </cell>
          <cell r="Q17">
            <v>49</v>
          </cell>
          <cell r="R17">
            <v>9</v>
          </cell>
          <cell r="S17">
            <v>4</v>
          </cell>
          <cell r="T17" t="str">
            <v>LDM-Longwood</v>
          </cell>
          <cell r="U17" t="str">
            <v>Longwood</v>
          </cell>
        </row>
        <row r="18">
          <cell r="L18" t="str">
            <v>GM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</v>
          </cell>
          <cell r="S18">
            <v>4</v>
          </cell>
          <cell r="T18" t="str">
            <v>N/A</v>
          </cell>
          <cell r="U18" t="str">
            <v>GM</v>
          </cell>
        </row>
        <row r="19">
          <cell r="L19" t="str">
            <v>Reg Infrastructure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6</v>
          </cell>
          <cell r="S19">
            <v>0</v>
          </cell>
          <cell r="T19" t="str">
            <v>NCFLRegInfrGrp</v>
          </cell>
          <cell r="U19" t="str">
            <v>Reg Infrastructure</v>
          </cell>
        </row>
        <row r="20">
          <cell r="L20" t="str">
            <v>Reg Engineering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6</v>
          </cell>
          <cell r="S20">
            <v>7</v>
          </cell>
          <cell r="T20" t="str">
            <v>RegEng-NCenFl</v>
          </cell>
          <cell r="U20" t="str">
            <v>Reg Engineering</v>
          </cell>
        </row>
        <row r="21">
          <cell r="L21" t="str">
            <v>North Central</v>
          </cell>
          <cell r="M21">
            <v>38.838920303226296</v>
          </cell>
          <cell r="N21">
            <v>40.65817256143842</v>
          </cell>
          <cell r="O21">
            <v>54.210896748584567</v>
          </cell>
          <cell r="P21">
            <v>48.425956622083682</v>
          </cell>
          <cell r="Q21">
            <v>197</v>
          </cell>
          <cell r="R21">
            <v>52</v>
          </cell>
          <cell r="S21">
            <v>32</v>
          </cell>
          <cell r="T21" t="str">
            <v>North Central</v>
          </cell>
          <cell r="U21" t="str">
            <v>North Central</v>
          </cell>
        </row>
        <row r="22">
          <cell r="L22" t="str">
            <v>Buena Vista</v>
          </cell>
          <cell r="M22">
            <v>39.164178448016841</v>
          </cell>
          <cell r="N22">
            <v>40.99866610952526</v>
          </cell>
          <cell r="O22">
            <v>54.664888146033682</v>
          </cell>
          <cell r="P22">
            <v>48.831501799128631</v>
          </cell>
          <cell r="Q22">
            <v>48</v>
          </cell>
          <cell r="R22">
            <v>11</v>
          </cell>
          <cell r="S22">
            <v>5</v>
          </cell>
          <cell r="T22" t="str">
            <v>BuVistalLn&amp;Add</v>
          </cell>
          <cell r="U22" t="str">
            <v>Buena Vista</v>
          </cell>
        </row>
        <row r="23">
          <cell r="L23" t="str">
            <v>Highlands</v>
          </cell>
          <cell r="M23">
            <v>39.942496551724133</v>
          </cell>
          <cell r="N23">
            <v>41.813441379310341</v>
          </cell>
          <cell r="O23">
            <v>55.751255172413792</v>
          </cell>
          <cell r="P23">
            <v>49.801940689655169</v>
          </cell>
          <cell r="Q23">
            <v>29</v>
          </cell>
          <cell r="R23">
            <v>5</v>
          </cell>
          <cell r="S23">
            <v>5</v>
          </cell>
          <cell r="T23" t="str">
            <v>HiLndsLn&amp;Adm</v>
          </cell>
          <cell r="U23" t="str">
            <v>Highlands</v>
          </cell>
        </row>
        <row r="24">
          <cell r="L24" t="str">
            <v>Conway</v>
          </cell>
          <cell r="M24">
            <v>39.442879855168279</v>
          </cell>
          <cell r="N24">
            <v>41.290422157752424</v>
          </cell>
          <cell r="O24">
            <v>55.053896210336561</v>
          </cell>
          <cell r="P24">
            <v>49.178998128786077</v>
          </cell>
          <cell r="Q24">
            <v>40</v>
          </cell>
          <cell r="R24">
            <v>9</v>
          </cell>
          <cell r="S24">
            <v>4</v>
          </cell>
          <cell r="T24" t="str">
            <v>LDMCnwyLn&amp;Ad</v>
          </cell>
          <cell r="U24" t="str">
            <v>Conway</v>
          </cell>
        </row>
        <row r="25">
          <cell r="L25" t="str">
            <v>Lake Wales</v>
          </cell>
          <cell r="M25">
            <v>38.289874634800292</v>
          </cell>
          <cell r="N25">
            <v>40.083409067585059</v>
          </cell>
          <cell r="O25">
            <v>53.444545423446741</v>
          </cell>
          <cell r="P25">
            <v>47.74138399454511</v>
          </cell>
          <cell r="Q25">
            <v>52</v>
          </cell>
          <cell r="R25">
            <v>8</v>
          </cell>
          <cell r="S25">
            <v>7</v>
          </cell>
          <cell r="T25" t="str">
            <v>LkWalesLn&amp;Adm</v>
          </cell>
          <cell r="U25" t="str">
            <v>Lake Wales</v>
          </cell>
        </row>
        <row r="26">
          <cell r="L26" t="str">
            <v>GM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5</v>
          </cell>
          <cell r="S26">
            <v>5</v>
          </cell>
          <cell r="T26" t="str">
            <v>N/A</v>
          </cell>
          <cell r="U26" t="str">
            <v>GM</v>
          </cell>
        </row>
        <row r="27">
          <cell r="L27" t="str">
            <v>Resource Mgmt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9</v>
          </cell>
          <cell r="S27">
            <v>0</v>
          </cell>
          <cell r="T27" t="str">
            <v>Reg Res Mgmt-So Central</v>
          </cell>
          <cell r="U27" t="str">
            <v>Resource Mgmt</v>
          </cell>
        </row>
        <row r="28">
          <cell r="L28" t="str">
            <v>Reg Engineering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13</v>
          </cell>
          <cell r="S28">
            <v>6</v>
          </cell>
          <cell r="T28" t="str">
            <v>RegEng S Cen</v>
          </cell>
          <cell r="U28" t="str">
            <v>Reg Engineering</v>
          </cell>
        </row>
        <row r="29">
          <cell r="L29" t="str">
            <v>Winter Garden / Clermont</v>
          </cell>
          <cell r="M29">
            <v>40.17986522899799</v>
          </cell>
          <cell r="N29">
            <v>42.061928632970663</v>
          </cell>
          <cell r="O29">
            <v>56.08257151062756</v>
          </cell>
          <cell r="P29">
            <v>50.097901678770263</v>
          </cell>
          <cell r="Q29">
            <v>38</v>
          </cell>
          <cell r="R29">
            <v>9</v>
          </cell>
          <cell r="S29">
            <v>4</v>
          </cell>
          <cell r="T29" t="str">
            <v>WntrGrdLn&amp;Adm</v>
          </cell>
          <cell r="U29" t="str">
            <v>Winter Garden / Clermont</v>
          </cell>
        </row>
        <row r="30">
          <cell r="L30" t="str">
            <v>South Central</v>
          </cell>
          <cell r="M30">
            <v>39.293896229097001</v>
          </cell>
          <cell r="N30">
            <v>41.134459995819412</v>
          </cell>
          <cell r="O30">
            <v>54.845946661092555</v>
          </cell>
          <cell r="P30">
            <v>48.993239241638811</v>
          </cell>
          <cell r="Q30">
            <v>207</v>
          </cell>
          <cell r="R30">
            <v>69</v>
          </cell>
          <cell r="S30">
            <v>36</v>
          </cell>
          <cell r="T30" t="str">
            <v>South Central</v>
          </cell>
          <cell r="U30" t="str">
            <v>South Central</v>
          </cell>
        </row>
        <row r="31">
          <cell r="L31" t="str">
            <v>Tarpon Springs</v>
          </cell>
          <cell r="M31">
            <v>38.68870495812655</v>
          </cell>
          <cell r="N31">
            <v>40.500920985576926</v>
          </cell>
          <cell r="O31">
            <v>54.001227980769237</v>
          </cell>
          <cell r="P31">
            <v>48.238661977202241</v>
          </cell>
          <cell r="Q31">
            <v>31</v>
          </cell>
          <cell r="R31">
            <v>7</v>
          </cell>
          <cell r="S31">
            <v>3</v>
          </cell>
          <cell r="T31" t="str">
            <v>LDM Tarpon Sp</v>
          </cell>
          <cell r="U31" t="str">
            <v>Tarpon Springs</v>
          </cell>
        </row>
        <row r="32">
          <cell r="L32" t="str">
            <v>Clearwater</v>
          </cell>
          <cell r="M32">
            <v>38.146679968339583</v>
          </cell>
          <cell r="N32">
            <v>39.933507025680115</v>
          </cell>
          <cell r="O32">
            <v>53.244676034240157</v>
          </cell>
          <cell r="P32">
            <v>47.562843019348037</v>
          </cell>
          <cell r="Q32">
            <v>41</v>
          </cell>
          <cell r="R32">
            <v>9</v>
          </cell>
          <cell r="S32">
            <v>5</v>
          </cell>
          <cell r="T32" t="str">
            <v>LDMClwtr</v>
          </cell>
          <cell r="U32" t="str">
            <v>Clearwater</v>
          </cell>
        </row>
        <row r="33">
          <cell r="L33" t="str">
            <v>St. Pete</v>
          </cell>
          <cell r="M33">
            <v>39.72903187499999</v>
          </cell>
          <cell r="N33">
            <v>41.589977812499995</v>
          </cell>
          <cell r="O33">
            <v>55.453303749999996</v>
          </cell>
          <cell r="P33">
            <v>49.535784187499992</v>
          </cell>
          <cell r="Q33">
            <v>60</v>
          </cell>
          <cell r="R33">
            <v>10</v>
          </cell>
          <cell r="S33">
            <v>5</v>
          </cell>
          <cell r="T33" t="str">
            <v>LDM-St. Pete A</v>
          </cell>
          <cell r="U33" t="str">
            <v>St. Pete</v>
          </cell>
        </row>
        <row r="34">
          <cell r="L34" t="str">
            <v>GM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9</v>
          </cell>
          <cell r="S34">
            <v>4</v>
          </cell>
          <cell r="T34" t="str">
            <v>N/A</v>
          </cell>
          <cell r="U34" t="str">
            <v>GM</v>
          </cell>
        </row>
        <row r="35">
          <cell r="L35" t="str">
            <v>Resource Mgmt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7</v>
          </cell>
          <cell r="S35">
            <v>1</v>
          </cell>
          <cell r="T35" t="str">
            <v>Reg Res Mgmt-So Coastal</v>
          </cell>
          <cell r="U35" t="str">
            <v>Resource Mgmt</v>
          </cell>
        </row>
        <row r="36">
          <cell r="L36" t="str">
            <v>Reg Engineering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5</v>
          </cell>
          <cell r="S36">
            <v>7</v>
          </cell>
          <cell r="T36" t="str">
            <v>RegEng-Suncst</v>
          </cell>
          <cell r="U36" t="str">
            <v>Reg Engineering</v>
          </cell>
        </row>
        <row r="37">
          <cell r="L37" t="str">
            <v>Seven Springs</v>
          </cell>
          <cell r="M37">
            <v>39.476694463304568</v>
          </cell>
          <cell r="N37">
            <v>41.325820674548687</v>
          </cell>
          <cell r="O37">
            <v>55.101094232731583</v>
          </cell>
          <cell r="P37">
            <v>49.221159567209597</v>
          </cell>
          <cell r="Q37">
            <v>49</v>
          </cell>
          <cell r="R37">
            <v>10</v>
          </cell>
          <cell r="S37">
            <v>2</v>
          </cell>
          <cell r="T37" t="str">
            <v>SevSprng-Ln&amp;Ad</v>
          </cell>
          <cell r="U37" t="str">
            <v>Seven Springs</v>
          </cell>
        </row>
        <row r="38">
          <cell r="L38" t="str">
            <v>Walsingham</v>
          </cell>
          <cell r="M38">
            <v>38.814955442307692</v>
          </cell>
          <cell r="N38">
            <v>40.633085163461544</v>
          </cell>
          <cell r="O38">
            <v>54.177446884615385</v>
          </cell>
          <cell r="P38">
            <v>48.396076251923077</v>
          </cell>
          <cell r="Q38">
            <v>45</v>
          </cell>
          <cell r="R38">
            <v>7</v>
          </cell>
          <cell r="S38">
            <v>4</v>
          </cell>
          <cell r="T38" t="str">
            <v>WalsnghmLnAd</v>
          </cell>
          <cell r="U38" t="str">
            <v>Walsingham</v>
          </cell>
        </row>
        <row r="39">
          <cell r="L39" t="str">
            <v>South Coastal</v>
          </cell>
          <cell r="M39">
            <v>39.062551630573516</v>
          </cell>
          <cell r="N39">
            <v>40.892278994532852</v>
          </cell>
          <cell r="O39">
            <v>54.523038659377129</v>
          </cell>
          <cell r="P39">
            <v>48.704789320647549</v>
          </cell>
          <cell r="Q39">
            <v>226</v>
          </cell>
          <cell r="R39">
            <v>64</v>
          </cell>
          <cell r="S39">
            <v>31</v>
          </cell>
          <cell r="T39" t="str">
            <v>South Coastal</v>
          </cell>
          <cell r="U39" t="str">
            <v>South Coastal</v>
          </cell>
        </row>
        <row r="40">
          <cell r="L40" t="str">
            <v>Inverness</v>
          </cell>
          <cell r="M40">
            <v>39.046185663147988</v>
          </cell>
          <cell r="N40">
            <v>40.875146429504596</v>
          </cell>
          <cell r="O40">
            <v>54.500195239339462</v>
          </cell>
          <cell r="P40">
            <v>48.684383562134194</v>
          </cell>
          <cell r="Q40">
            <v>46</v>
          </cell>
          <cell r="R40">
            <v>9</v>
          </cell>
          <cell r="S40">
            <v>3</v>
          </cell>
          <cell r="T40" t="str">
            <v>InvernessLnAdm</v>
          </cell>
          <cell r="U40" t="str">
            <v>Inverness</v>
          </cell>
        </row>
        <row r="41">
          <cell r="L41" t="str">
            <v>Monticello</v>
          </cell>
          <cell r="M41">
            <v>39.420005192307684</v>
          </cell>
          <cell r="N41">
            <v>41.266476023755651</v>
          </cell>
          <cell r="O41">
            <v>55.021968031674206</v>
          </cell>
          <cell r="P41">
            <v>49.150477062217192</v>
          </cell>
          <cell r="Q41">
            <v>51</v>
          </cell>
          <cell r="R41">
            <v>11</v>
          </cell>
          <cell r="S41">
            <v>3</v>
          </cell>
          <cell r="T41" t="str">
            <v>LDMMntcloLn</v>
          </cell>
          <cell r="U41" t="str">
            <v>Monticello</v>
          </cell>
        </row>
        <row r="42">
          <cell r="L42" t="str">
            <v>GM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6</v>
          </cell>
          <cell r="S42">
            <v>4</v>
          </cell>
          <cell r="T42" t="str">
            <v>N/A</v>
          </cell>
          <cell r="U42" t="str">
            <v>GM</v>
          </cell>
        </row>
        <row r="43">
          <cell r="L43" t="str">
            <v>Ocala</v>
          </cell>
          <cell r="M43">
            <v>39.523434164201184</v>
          </cell>
          <cell r="N43">
            <v>41.374749707840245</v>
          </cell>
          <cell r="O43">
            <v>55.166332943786998</v>
          </cell>
          <cell r="P43">
            <v>49.279436540680486</v>
          </cell>
          <cell r="Q43">
            <v>39</v>
          </cell>
          <cell r="R43">
            <v>8</v>
          </cell>
          <cell r="S43">
            <v>5</v>
          </cell>
          <cell r="T43" t="str">
            <v>OcalaLn&amp;Adm</v>
          </cell>
          <cell r="U43" t="str">
            <v>Ocala</v>
          </cell>
        </row>
        <row r="44">
          <cell r="L44" t="str">
            <v>Resource Mgmt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4</v>
          </cell>
          <cell r="S44">
            <v>0</v>
          </cell>
          <cell r="T44" t="str">
            <v>Reg Res Mgmt-No Coastal</v>
          </cell>
          <cell r="U44" t="str">
            <v>Resource Mgmt</v>
          </cell>
        </row>
        <row r="45">
          <cell r="L45" t="str">
            <v>Reg Engineering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4</v>
          </cell>
          <cell r="S45">
            <v>3</v>
          </cell>
          <cell r="T45" t="str">
            <v>RegEnNo Fla</v>
          </cell>
          <cell r="U45" t="str">
            <v>Reg Engineering</v>
          </cell>
        </row>
        <row r="46">
          <cell r="L46" t="str">
            <v>North Coastal</v>
          </cell>
          <cell r="M46">
            <v>39.323226012620189</v>
          </cell>
          <cell r="N46">
            <v>41.165163614518526</v>
          </cell>
          <cell r="O46">
            <v>54.886884819358031</v>
          </cell>
          <cell r="P46">
            <v>49.029808817042564</v>
          </cell>
          <cell r="Q46">
            <v>136</v>
          </cell>
          <cell r="R46">
            <v>42</v>
          </cell>
          <cell r="S46">
            <v>18</v>
          </cell>
        </row>
        <row r="47">
          <cell r="L47" t="str">
            <v>Total Distribution</v>
          </cell>
          <cell r="M47">
            <v>39.113837108857268</v>
          </cell>
          <cell r="N47">
            <v>40.945966733781965</v>
          </cell>
          <cell r="O47">
            <v>54.59462231170928</v>
          </cell>
          <cell r="P47">
            <v>48.768734155553418</v>
          </cell>
          <cell r="Q47">
            <v>766</v>
          </cell>
          <cell r="R47">
            <v>227</v>
          </cell>
          <cell r="S47">
            <v>117</v>
          </cell>
        </row>
        <row r="53">
          <cell r="L53" t="str">
            <v>Region</v>
          </cell>
          <cell r="M53" t="str">
            <v>Hourly Rate</v>
          </cell>
          <cell r="N53" t="str">
            <v>OT Rate</v>
          </cell>
          <cell r="O53" t="str">
            <v>DT Rate</v>
          </cell>
          <cell r="P53" t="str">
            <v>Blended Storm Rate</v>
          </cell>
          <cell r="Q53" t="str">
            <v>BU</v>
          </cell>
          <cell r="R53" t="str">
            <v>Exempt</v>
          </cell>
          <cell r="S53" t="str">
            <v>Non Exempt</v>
          </cell>
        </row>
        <row r="54">
          <cell r="L54" t="str">
            <v>North Central</v>
          </cell>
          <cell r="M54">
            <v>47.78326270690247</v>
          </cell>
          <cell r="N54">
            <v>35.969035819883246</v>
          </cell>
          <cell r="O54">
            <v>35.969035819883246</v>
          </cell>
          <cell r="P54">
            <v>38.331881197287089</v>
          </cell>
          <cell r="Q54">
            <v>197</v>
          </cell>
          <cell r="R54">
            <v>52</v>
          </cell>
          <cell r="S54">
            <v>32</v>
          </cell>
        </row>
        <row r="55">
          <cell r="L55" t="str">
            <v>South Central</v>
          </cell>
          <cell r="M55">
            <v>49.035091964972523</v>
          </cell>
          <cell r="N55">
            <v>36.670737344093411</v>
          </cell>
          <cell r="O55">
            <v>36.670737344093411</v>
          </cell>
          <cell r="P55">
            <v>39.143608268269233</v>
          </cell>
          <cell r="Q55">
            <v>207</v>
          </cell>
          <cell r="R55">
            <v>69</v>
          </cell>
          <cell r="S55">
            <v>36</v>
          </cell>
        </row>
        <row r="56">
          <cell r="L56" t="str">
            <v>North Coastal</v>
          </cell>
          <cell r="M56">
            <v>50.569177284855769</v>
          </cell>
          <cell r="N56">
            <v>36.979692275240389</v>
          </cell>
          <cell r="O56">
            <v>36.979692275240389</v>
          </cell>
          <cell r="P56">
            <v>39.697589277163466</v>
          </cell>
          <cell r="Q56">
            <v>136</v>
          </cell>
          <cell r="R56">
            <v>42</v>
          </cell>
          <cell r="S56">
            <v>18</v>
          </cell>
        </row>
        <row r="57">
          <cell r="L57" t="str">
            <v>South Coastal</v>
          </cell>
          <cell r="M57">
            <v>49.483667460273274</v>
          </cell>
          <cell r="N57">
            <v>36.625501573633599</v>
          </cell>
          <cell r="O57">
            <v>36.625501573633599</v>
          </cell>
          <cell r="P57">
            <v>39.197134750961538</v>
          </cell>
          <cell r="Q57">
            <v>226</v>
          </cell>
          <cell r="R57">
            <v>64</v>
          </cell>
          <cell r="S57">
            <v>31</v>
          </cell>
        </row>
        <row r="58">
          <cell r="L58" t="str">
            <v>DOS</v>
          </cell>
          <cell r="M58">
            <v>48.588207764423068</v>
          </cell>
          <cell r="N58">
            <v>36.485380516979063</v>
          </cell>
          <cell r="O58">
            <v>36.485380516979063</v>
          </cell>
          <cell r="P58">
            <v>38.905945966467868</v>
          </cell>
          <cell r="Q58">
            <v>349</v>
          </cell>
          <cell r="R58">
            <v>49</v>
          </cell>
          <cell r="S58">
            <v>30</v>
          </cell>
        </row>
        <row r="59">
          <cell r="L59" t="str">
            <v>DOS E&amp;O</v>
          </cell>
          <cell r="M59">
            <v>51.932891054258242</v>
          </cell>
          <cell r="N59">
            <v>37.00755919471154</v>
          </cell>
          <cell r="O59">
            <v>37.00755919471154</v>
          </cell>
          <cell r="P59">
            <v>39.99262556662088</v>
          </cell>
          <cell r="Q59">
            <v>0</v>
          </cell>
          <cell r="R59">
            <v>66</v>
          </cell>
          <cell r="S59">
            <v>18</v>
          </cell>
        </row>
        <row r="60">
          <cell r="L60" t="str">
            <v>Transmission</v>
          </cell>
          <cell r="M60">
            <v>52.497427803129064</v>
          </cell>
          <cell r="N60">
            <v>38.049892499185134</v>
          </cell>
          <cell r="O60">
            <v>38.049892499185134</v>
          </cell>
          <cell r="P60">
            <v>40.939399559973921</v>
          </cell>
          <cell r="Q60">
            <v>226</v>
          </cell>
          <cell r="R60">
            <v>129</v>
          </cell>
          <cell r="S60">
            <v>48</v>
          </cell>
        </row>
        <row r="61">
          <cell r="L61" t="str">
            <v>EDS</v>
          </cell>
          <cell r="M61">
            <v>45.718559483092406</v>
          </cell>
          <cell r="N61">
            <v>33.898743449922556</v>
          </cell>
          <cell r="O61">
            <v>33.898743449922556</v>
          </cell>
          <cell r="P61">
            <v>36.262706656556524</v>
          </cell>
          <cell r="Q61">
            <v>0</v>
          </cell>
          <cell r="R61">
            <v>105</v>
          </cell>
          <cell r="S61">
            <v>44</v>
          </cell>
        </row>
        <row r="62">
          <cell r="L62" t="str">
            <v>Res Management</v>
          </cell>
          <cell r="M62">
            <v>64.273209134615371</v>
          </cell>
          <cell r="N62">
            <v>47.0784375</v>
          </cell>
          <cell r="O62">
            <v>47.0784375</v>
          </cell>
          <cell r="P62">
            <v>50.517391826923074</v>
          </cell>
          <cell r="Q62">
            <v>0</v>
          </cell>
          <cell r="R62">
            <v>2</v>
          </cell>
          <cell r="S62">
            <v>1</v>
          </cell>
        </row>
        <row r="63">
          <cell r="L63" t="str">
            <v>Admin</v>
          </cell>
          <cell r="M63">
            <v>138.7735906370192</v>
          </cell>
          <cell r="N63">
            <v>100.69372557692309</v>
          </cell>
          <cell r="O63">
            <v>100.69372557692309</v>
          </cell>
          <cell r="P63">
            <v>108.3096985889423</v>
          </cell>
          <cell r="Q63">
            <v>0</v>
          </cell>
          <cell r="R63">
            <v>2</v>
          </cell>
          <cell r="S63">
            <v>2</v>
          </cell>
        </row>
        <row r="64">
          <cell r="L64" t="str">
            <v>Bus Ops &amp; Admin</v>
          </cell>
          <cell r="M64">
            <v>57.87182255244754</v>
          </cell>
          <cell r="N64">
            <v>39.776399147727282</v>
          </cell>
          <cell r="O64">
            <v>39.776399147727282</v>
          </cell>
          <cell r="P64">
            <v>43.395483828671331</v>
          </cell>
          <cell r="Q64">
            <v>0</v>
          </cell>
          <cell r="R64">
            <v>20</v>
          </cell>
          <cell r="S64">
            <v>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_OT00550_PROJJUN1"/>
      <sheetName val="BO Detail"/>
      <sheetName val="ADJ_OT00550_PROJJUN2"/>
      <sheetName val="EDFL Local Project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">
          <cell r="I10">
            <v>209218.76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B&amp;V CRB Recap"/>
      <sheetName val="Definitions"/>
      <sheetName val="CRB Summary L1"/>
      <sheetName val="CM Groups"/>
      <sheetName val="Add-Ons"/>
      <sheetName val="Comments"/>
      <sheetName val="Calculations"/>
      <sheetName val="Actions Completed"/>
    </sheetNames>
    <sheetDataSet>
      <sheetData sheetId="0"/>
      <sheetData sheetId="1"/>
      <sheetData sheetId="2"/>
      <sheetData sheetId="3">
        <row r="3">
          <cell r="B3">
            <v>5</v>
          </cell>
        </row>
      </sheetData>
      <sheetData sheetId="4">
        <row r="4">
          <cell r="B4" t="str">
            <v>XX</v>
          </cell>
        </row>
      </sheetData>
      <sheetData sheetId="5">
        <row r="10">
          <cell r="C10" t="str">
            <v>Addon Group</v>
          </cell>
        </row>
      </sheetData>
      <sheetData sheetId="6"/>
      <sheetData sheetId="7">
        <row r="3">
          <cell r="J3" t="str">
            <v>Addon_Number</v>
          </cell>
        </row>
      </sheetData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 summary"/>
      <sheetName val="op cntr summary"/>
      <sheetName val="WBS Table"/>
      <sheetName val="Outages"/>
    </sheetNames>
    <sheetDataSet>
      <sheetData sheetId="0"/>
      <sheetData sheetId="1" refreshError="1">
        <row r="3">
          <cell r="B3" t="str">
            <v>ApopkaCORRECTIVE MAINT-OH</v>
          </cell>
          <cell r="C3" t="str">
            <v>North Central</v>
          </cell>
          <cell r="D3" t="str">
            <v>Apopka</v>
          </cell>
          <cell r="E3" t="str">
            <v>CORRECTIVE MAINT-OH</v>
          </cell>
          <cell r="F3">
            <v>46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B4" t="str">
            <v>ApopkaCORRECTIVE MAINT-OH Cap</v>
          </cell>
          <cell r="C4" t="str">
            <v>North Central</v>
          </cell>
          <cell r="D4" t="str">
            <v>Apopka</v>
          </cell>
          <cell r="E4" t="str">
            <v>CORRECTIVE MAINT-OH Cap</v>
          </cell>
          <cell r="F4">
            <v>19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B5" t="str">
            <v>ApopkaCORRECTIVE MAINT-UG</v>
          </cell>
          <cell r="C5" t="str">
            <v>North Central</v>
          </cell>
          <cell r="D5" t="str">
            <v>Apopka</v>
          </cell>
          <cell r="E5" t="str">
            <v>CORRECTIVE MAINT-UG</v>
          </cell>
          <cell r="F5">
            <v>22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B6" t="str">
            <v>ApopkaCORRECTIVE MAINT-UG Cap</v>
          </cell>
          <cell r="C6" t="str">
            <v>North Central</v>
          </cell>
          <cell r="D6" t="str">
            <v>Apopka</v>
          </cell>
          <cell r="E6" t="str">
            <v>CORRECTIVE MAINT-UG Cap</v>
          </cell>
          <cell r="F6">
            <v>12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B7" t="str">
            <v>ApopkaMajor Conversion</v>
          </cell>
          <cell r="C7" t="str">
            <v>North Central</v>
          </cell>
          <cell r="D7" t="str">
            <v>Apopka</v>
          </cell>
          <cell r="E7" t="str">
            <v>Major Conversion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 t="str">
            <v>ApopkaOutage Restoration</v>
          </cell>
          <cell r="C8" t="str">
            <v>North Central</v>
          </cell>
          <cell r="D8" t="str">
            <v>Apopka</v>
          </cell>
          <cell r="E8" t="str">
            <v>Outage Restoration</v>
          </cell>
          <cell r="F8">
            <v>271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 t="str">
            <v>ApopkaSL Outages</v>
          </cell>
          <cell r="C9" t="str">
            <v>North Central</v>
          </cell>
          <cell r="D9" t="str">
            <v>Apopka</v>
          </cell>
          <cell r="E9" t="str">
            <v>SL Outages</v>
          </cell>
          <cell r="F9">
            <v>412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B10" t="str">
            <v>ApopkaNCW Res</v>
          </cell>
          <cell r="C10" t="str">
            <v>North Central</v>
          </cell>
          <cell r="D10" t="str">
            <v>Apopka</v>
          </cell>
          <cell r="E10" t="str">
            <v>NCW Res</v>
          </cell>
          <cell r="F10">
            <v>153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ApopkaNCW C&amp;I</v>
          </cell>
          <cell r="C11" t="str">
            <v>North Central</v>
          </cell>
          <cell r="D11" t="str">
            <v>Apopka</v>
          </cell>
          <cell r="E11" t="str">
            <v>NCW C&amp;I</v>
          </cell>
          <cell r="F11">
            <v>13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 t="str">
            <v>ApopkaNSL</v>
          </cell>
          <cell r="C12" t="str">
            <v>North Central</v>
          </cell>
          <cell r="D12" t="str">
            <v>Apopka</v>
          </cell>
          <cell r="E12" t="str">
            <v>NSL</v>
          </cell>
          <cell r="F12">
            <v>107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 t="str">
            <v>ApopkaSL LFL</v>
          </cell>
          <cell r="C13" t="str">
            <v>North Central</v>
          </cell>
          <cell r="D13" t="str">
            <v>Apopka</v>
          </cell>
          <cell r="E13" t="str">
            <v>SL LFL</v>
          </cell>
          <cell r="F13">
            <v>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 t="str">
            <v>ApopkaSL MAINTENANCE</v>
          </cell>
          <cell r="C14" t="str">
            <v>North Central</v>
          </cell>
          <cell r="D14" t="str">
            <v>Apopka</v>
          </cell>
          <cell r="E14" t="str">
            <v>SL MAINTENANCE</v>
          </cell>
          <cell r="F14">
            <v>18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B15" t="str">
            <v>ApopkaSYSTEM MODIFICATION - REIMBURSEMENT - CAPITAL</v>
          </cell>
          <cell r="C15" t="str">
            <v>North Central</v>
          </cell>
          <cell r="D15" t="str">
            <v>Apopka</v>
          </cell>
          <cell r="E15" t="str">
            <v>SYSTEM MODIFICATION - REIMBURSEMENT - CAPITAL</v>
          </cell>
          <cell r="F15">
            <v>6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 t="str">
            <v>ApopkaSYSTEM MODIFICATION - NON-REIMBURSEMENT - O&amp;M</v>
          </cell>
          <cell r="C16" t="str">
            <v>North Central</v>
          </cell>
          <cell r="D16" t="str">
            <v>Apopka</v>
          </cell>
          <cell r="E16" t="str">
            <v>SYSTEM MODIFICATION - NON-REIMBURSEMENT - O&amp;M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 t="str">
            <v>ApopkaSYSTEM MODIFICATION - REIMBURSEMENT - O&amp;M</v>
          </cell>
          <cell r="C17" t="str">
            <v>North Central</v>
          </cell>
          <cell r="D17" t="str">
            <v>Apopka</v>
          </cell>
          <cell r="E17" t="str">
            <v>SYSTEM MODIFICATION - REIMBURSEMENT - O&amp;M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 t="str">
            <v>ApopkaSYSTEM MODIFICATION - NON-REIMBURSEMENT - CAPITAL</v>
          </cell>
          <cell r="C18" t="str">
            <v>North Central</v>
          </cell>
          <cell r="D18" t="str">
            <v>Apopka</v>
          </cell>
          <cell r="E18" t="str">
            <v>SYSTEM MODIFICATION - NON-REIMBURSEMENT - CAPITAL</v>
          </cell>
          <cell r="F18">
            <v>3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B19" t="str">
            <v>DelandCORRECTIVE MAINT-OH</v>
          </cell>
          <cell r="C19" t="str">
            <v>North Central</v>
          </cell>
          <cell r="D19" t="str">
            <v>Deland</v>
          </cell>
          <cell r="E19" t="str">
            <v>CORRECTIVE MAINT-OH</v>
          </cell>
          <cell r="F19">
            <v>34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 t="str">
            <v>DelandCORRECTIVE MAINT-OH Cap</v>
          </cell>
          <cell r="C20" t="str">
            <v>North Central</v>
          </cell>
          <cell r="D20" t="str">
            <v>Deland</v>
          </cell>
          <cell r="E20" t="str">
            <v>CORRECTIVE MAINT-OH Cap</v>
          </cell>
          <cell r="F20">
            <v>30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 t="str">
            <v>DelandCORRECTIVE MAINT-UG</v>
          </cell>
          <cell r="C21" t="str">
            <v>North Central</v>
          </cell>
          <cell r="D21" t="str">
            <v>Deland</v>
          </cell>
          <cell r="E21" t="str">
            <v>CORRECTIVE MAINT-UG</v>
          </cell>
          <cell r="F21">
            <v>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B22" t="str">
            <v>DelandCORRECTIVE MAINT-UG Cap</v>
          </cell>
          <cell r="C22" t="str">
            <v>North Central</v>
          </cell>
          <cell r="D22" t="str">
            <v>Deland</v>
          </cell>
          <cell r="E22" t="str">
            <v>CORRECTIVE MAINT-UG Cap</v>
          </cell>
          <cell r="F22">
            <v>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 t="str">
            <v>DelandMajor Conversion</v>
          </cell>
          <cell r="C23" t="str">
            <v>North Central</v>
          </cell>
          <cell r="D23" t="str">
            <v>Deland</v>
          </cell>
          <cell r="E23" t="str">
            <v>Major Conversion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 t="str">
            <v>DelandOutage Restoration</v>
          </cell>
          <cell r="C24" t="str">
            <v>North Central</v>
          </cell>
          <cell r="D24" t="str">
            <v>Deland</v>
          </cell>
          <cell r="E24" t="str">
            <v>Outage Restoration</v>
          </cell>
          <cell r="F24">
            <v>166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B25" t="str">
            <v>DelandSL Outages</v>
          </cell>
          <cell r="C25" t="str">
            <v>North Central</v>
          </cell>
          <cell r="D25" t="str">
            <v>Deland</v>
          </cell>
          <cell r="E25" t="str">
            <v>SL Outages</v>
          </cell>
          <cell r="F25">
            <v>251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B26" t="str">
            <v>DelandNCW Res</v>
          </cell>
          <cell r="C26" t="str">
            <v>North Central</v>
          </cell>
          <cell r="D26" t="str">
            <v>Deland</v>
          </cell>
          <cell r="E26" t="str">
            <v>NCW Res</v>
          </cell>
          <cell r="F26">
            <v>199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 t="str">
            <v>DelandNCW C&amp;I</v>
          </cell>
          <cell r="C27" t="str">
            <v>North Central</v>
          </cell>
          <cell r="D27" t="str">
            <v>Deland</v>
          </cell>
          <cell r="E27" t="str">
            <v>NCW C&amp;I</v>
          </cell>
          <cell r="F27">
            <v>20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B28" t="str">
            <v>DelandNSL</v>
          </cell>
          <cell r="C28" t="str">
            <v>North Central</v>
          </cell>
          <cell r="D28" t="str">
            <v>Deland</v>
          </cell>
          <cell r="E28" t="str">
            <v>NSL</v>
          </cell>
          <cell r="F28">
            <v>14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 t="str">
            <v>DelandSL LFL</v>
          </cell>
          <cell r="C29" t="str">
            <v>North Central</v>
          </cell>
          <cell r="D29" t="str">
            <v>Deland</v>
          </cell>
          <cell r="E29" t="str">
            <v>SL LFL</v>
          </cell>
          <cell r="F29">
            <v>11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B30" t="str">
            <v>DelandSL MAINTENANCE</v>
          </cell>
          <cell r="C30" t="str">
            <v>North Central</v>
          </cell>
          <cell r="D30" t="str">
            <v>Deland</v>
          </cell>
          <cell r="E30" t="str">
            <v>SL MAINTENANCE</v>
          </cell>
          <cell r="F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B31" t="str">
            <v>DelandSYSTEM MODIFICATION - REIMBURSEMENT - CAPITAL</v>
          </cell>
          <cell r="C31" t="str">
            <v>North Central</v>
          </cell>
          <cell r="D31" t="str">
            <v>Deland</v>
          </cell>
          <cell r="E31" t="str">
            <v>SYSTEM MODIFICATION - REIMBURSEMENT - CAPITAL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B32" t="str">
            <v>DelandSYSTEM MODIFICATION - NON-REIMBURSEMENT - O&amp;M</v>
          </cell>
          <cell r="C32" t="str">
            <v>North Central</v>
          </cell>
          <cell r="D32" t="str">
            <v>Deland</v>
          </cell>
          <cell r="E32" t="str">
            <v>SYSTEM MODIFICATION - NON-REIMBURSEMENT - O&amp;M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 t="str">
            <v>DelandSYSTEM MODIFICATION - REIMBURSEMENT - O&amp;M</v>
          </cell>
          <cell r="C33" t="str">
            <v>North Central</v>
          </cell>
          <cell r="D33" t="str">
            <v>Deland</v>
          </cell>
          <cell r="E33" t="str">
            <v>SYSTEM MODIFICATION - REIMBURSEMENT - O&amp;M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B34" t="str">
            <v>DelandSYSTEM MODIFICATION - NON-REIMBURSEMENT - CAPITAL</v>
          </cell>
          <cell r="C34" t="str">
            <v>North Central</v>
          </cell>
          <cell r="D34" t="str">
            <v>Deland</v>
          </cell>
          <cell r="E34" t="str">
            <v>SYSTEM MODIFICATION - NON-REIMBURSEMENT - CAPITAL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 t="str">
            <v>JamestownCORRECTIVE MAINT-OH</v>
          </cell>
          <cell r="C35" t="str">
            <v>North Central</v>
          </cell>
          <cell r="D35" t="str">
            <v>Jamestown</v>
          </cell>
          <cell r="E35" t="str">
            <v>CORRECTIVE MAINT-OH</v>
          </cell>
          <cell r="F35">
            <v>30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 t="str">
            <v>JamestownCORRECTIVE MAINT-OH Cap</v>
          </cell>
          <cell r="C36" t="str">
            <v>North Central</v>
          </cell>
          <cell r="D36" t="str">
            <v>Jamestown</v>
          </cell>
          <cell r="E36" t="str">
            <v>CORRECTIVE MAINT-OH Cap</v>
          </cell>
          <cell r="F36">
            <v>11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B37" t="str">
            <v>JamestownCORRECTIVE MAINT-UG</v>
          </cell>
          <cell r="C37" t="str">
            <v>North Central</v>
          </cell>
          <cell r="D37" t="str">
            <v>Jamestown</v>
          </cell>
          <cell r="E37" t="str">
            <v>CORRECTIVE MAINT-UG</v>
          </cell>
          <cell r="F37">
            <v>44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 t="str">
            <v>JamestownCORRECTIVE MAINT-UG Cap</v>
          </cell>
          <cell r="C38" t="str">
            <v>North Central</v>
          </cell>
          <cell r="D38" t="str">
            <v>Jamestown</v>
          </cell>
          <cell r="E38" t="str">
            <v>CORRECTIVE MAINT-UG Cap</v>
          </cell>
          <cell r="F38">
            <v>19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B39" t="str">
            <v>JamestownMajor Conversion</v>
          </cell>
          <cell r="C39" t="str">
            <v>North Central</v>
          </cell>
          <cell r="D39" t="str">
            <v>Jamestown</v>
          </cell>
          <cell r="E39" t="str">
            <v>Major Conversion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 t="str">
            <v>JamestownOutage Restoration</v>
          </cell>
          <cell r="C40" t="str">
            <v>North Central</v>
          </cell>
          <cell r="D40" t="str">
            <v>Jamestown</v>
          </cell>
          <cell r="E40" t="str">
            <v>Outage Restoration</v>
          </cell>
          <cell r="F40">
            <v>233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 t="str">
            <v>JamestownSL Outages</v>
          </cell>
          <cell r="C41" t="str">
            <v>North Central</v>
          </cell>
          <cell r="D41" t="str">
            <v>Jamestown</v>
          </cell>
          <cell r="E41" t="str">
            <v>SL Outages</v>
          </cell>
          <cell r="F41">
            <v>587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 t="str">
            <v>JamestownNCW Res</v>
          </cell>
          <cell r="C42" t="str">
            <v>North Central</v>
          </cell>
          <cell r="D42" t="str">
            <v>Jamestown</v>
          </cell>
          <cell r="E42" t="str">
            <v>NCW Res</v>
          </cell>
          <cell r="F42">
            <v>327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 t="str">
            <v>JamestownNCW C&amp;I</v>
          </cell>
          <cell r="C43" t="str">
            <v>North Central</v>
          </cell>
          <cell r="D43" t="str">
            <v>Jamestown</v>
          </cell>
          <cell r="E43" t="str">
            <v>NCW C&amp;I</v>
          </cell>
          <cell r="F43">
            <v>43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B44" t="str">
            <v>JamestownNSL</v>
          </cell>
          <cell r="C44" t="str">
            <v>North Central</v>
          </cell>
          <cell r="D44" t="str">
            <v>Jamestown</v>
          </cell>
          <cell r="E44" t="str">
            <v>NSL</v>
          </cell>
          <cell r="F44">
            <v>147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B45" t="str">
            <v>JamestownSL LFL</v>
          </cell>
          <cell r="C45" t="str">
            <v>North Central</v>
          </cell>
          <cell r="D45" t="str">
            <v>Jamestown</v>
          </cell>
          <cell r="E45" t="str">
            <v>SL LFL</v>
          </cell>
          <cell r="F45">
            <v>15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 t="str">
            <v>JamestownSL MAINTENANCE</v>
          </cell>
          <cell r="C46" t="str">
            <v>North Central</v>
          </cell>
          <cell r="D46" t="str">
            <v>Jamestown</v>
          </cell>
          <cell r="E46" t="str">
            <v>SL MAINTENANCE</v>
          </cell>
          <cell r="F46">
            <v>34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 t="str">
            <v>JamestownSYSTEM MODIFICATION - REIMBURSEMENT - CAPITAL</v>
          </cell>
          <cell r="C47" t="str">
            <v>North Central</v>
          </cell>
          <cell r="D47" t="str">
            <v>Jamestown</v>
          </cell>
          <cell r="E47" t="str">
            <v>SYSTEM MODIFICATION - REIMBURSEMENT - CAPITAL</v>
          </cell>
          <cell r="F47">
            <v>7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B48" t="str">
            <v>JamestownSYSTEM MODIFICATION - NON-REIMBURSEMENT - O&amp;M</v>
          </cell>
          <cell r="C48" t="str">
            <v>North Central</v>
          </cell>
          <cell r="D48" t="str">
            <v>Jamestown</v>
          </cell>
          <cell r="E48" t="str">
            <v>SYSTEM MODIFICATION - NON-REIMBURSEMENT - O&amp;M</v>
          </cell>
          <cell r="F48">
            <v>8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B49" t="str">
            <v>JamestownSYSTEM MODIFICATION - REIMBURSEMENT - O&amp;M</v>
          </cell>
          <cell r="C49" t="str">
            <v>North Central</v>
          </cell>
          <cell r="D49" t="str">
            <v>Jamestown</v>
          </cell>
          <cell r="E49" t="str">
            <v>SYSTEM MODIFICATION - REIMBURSEMENT - O&amp;M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B50" t="str">
            <v>JamestownSYSTEM MODIFICATION - NON-REIMBURSEMENT - CAPITAL</v>
          </cell>
          <cell r="C50" t="str">
            <v>North Central</v>
          </cell>
          <cell r="D50" t="str">
            <v>Jamestown</v>
          </cell>
          <cell r="E50" t="str">
            <v>SYSTEM MODIFICATION - NON-REIMBURSEMENT - CAPITAL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LongwoodCORRECTIVE MAINT-OH</v>
          </cell>
          <cell r="C51" t="str">
            <v>North Central</v>
          </cell>
          <cell r="D51" t="str">
            <v>Longwood</v>
          </cell>
          <cell r="E51" t="str">
            <v>CORRECTIVE MAINT-OH</v>
          </cell>
          <cell r="F51">
            <v>28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B52" t="str">
            <v>LongwoodCORRECTIVE MAINT-OH Cap</v>
          </cell>
          <cell r="C52" t="str">
            <v>North Central</v>
          </cell>
          <cell r="D52" t="str">
            <v>Longwood</v>
          </cell>
          <cell r="E52" t="str">
            <v>CORRECTIVE MAINT-OH Cap</v>
          </cell>
          <cell r="F52">
            <v>14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B53" t="str">
            <v>LongwoodCORRECTIVE MAINT-UG</v>
          </cell>
          <cell r="C53" t="str">
            <v>North Central</v>
          </cell>
          <cell r="D53" t="str">
            <v>Longwood</v>
          </cell>
          <cell r="E53" t="str">
            <v>CORRECTIVE MAINT-UG</v>
          </cell>
          <cell r="F53">
            <v>27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B54" t="str">
            <v>LongwoodCORRECTIVE MAINT-UG Cap</v>
          </cell>
          <cell r="C54" t="str">
            <v>North Central</v>
          </cell>
          <cell r="D54" t="str">
            <v>Longwood</v>
          </cell>
          <cell r="E54" t="str">
            <v>CORRECTIVE MAINT-UG Cap</v>
          </cell>
          <cell r="F54">
            <v>10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B55" t="str">
            <v>LongwoodMajor Conversion</v>
          </cell>
          <cell r="C55" t="str">
            <v>North Central</v>
          </cell>
          <cell r="D55" t="str">
            <v>Longwood</v>
          </cell>
          <cell r="E55" t="str">
            <v>Major Conversion</v>
          </cell>
          <cell r="F55">
            <v>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B56" t="str">
            <v>LongwoodOutage Restoration</v>
          </cell>
          <cell r="C56" t="str">
            <v>North Central</v>
          </cell>
          <cell r="D56" t="str">
            <v>Longwood</v>
          </cell>
          <cell r="E56" t="str">
            <v>Outage Restoration</v>
          </cell>
          <cell r="F56">
            <v>192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B57" t="str">
            <v>LongwoodSL Outages</v>
          </cell>
          <cell r="C57" t="str">
            <v>North Central</v>
          </cell>
          <cell r="D57" t="str">
            <v>Longwood</v>
          </cell>
          <cell r="E57" t="str">
            <v>SL Outages</v>
          </cell>
          <cell r="F57">
            <v>326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B58" t="str">
            <v>LongwoodNCW Res</v>
          </cell>
          <cell r="C58" t="str">
            <v>North Central</v>
          </cell>
          <cell r="D58" t="str">
            <v>Longwood</v>
          </cell>
          <cell r="E58" t="str">
            <v>NCW Res</v>
          </cell>
          <cell r="F58">
            <v>53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 t="str">
            <v>LongwoodNCW C&amp;I</v>
          </cell>
          <cell r="C59" t="str">
            <v>North Central</v>
          </cell>
          <cell r="D59" t="str">
            <v>Longwood</v>
          </cell>
          <cell r="E59" t="str">
            <v>NCW C&amp;I</v>
          </cell>
          <cell r="F59">
            <v>45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 t="str">
            <v>LongwoodNSL</v>
          </cell>
          <cell r="C60" t="str">
            <v>North Central</v>
          </cell>
          <cell r="D60" t="str">
            <v>Longwood</v>
          </cell>
          <cell r="E60" t="str">
            <v>NSL</v>
          </cell>
          <cell r="F60">
            <v>1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 t="str">
            <v>LongwoodSL LFL</v>
          </cell>
          <cell r="C61" t="str">
            <v>North Central</v>
          </cell>
          <cell r="D61" t="str">
            <v>Longwood</v>
          </cell>
          <cell r="E61" t="str">
            <v>SL LFL</v>
          </cell>
          <cell r="F61">
            <v>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B62" t="str">
            <v>LongwoodSL MAINTENANCE</v>
          </cell>
          <cell r="C62" t="str">
            <v>North Central</v>
          </cell>
          <cell r="D62" t="str">
            <v>Longwood</v>
          </cell>
          <cell r="E62" t="str">
            <v>SL MAINTENANCE</v>
          </cell>
          <cell r="F62">
            <v>39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B63" t="str">
            <v>LongwoodSYSTEM MODIFICATION - REIMBURSEMENT - CAPITAL</v>
          </cell>
          <cell r="C63" t="str">
            <v>North Central</v>
          </cell>
          <cell r="D63" t="str">
            <v>Longwood</v>
          </cell>
          <cell r="E63" t="str">
            <v>SYSTEM MODIFICATION - REIMBURSEMENT - CAPITAL</v>
          </cell>
          <cell r="F63">
            <v>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B64" t="str">
            <v>LongwoodSYSTEM MODIFICATION - NON-REIMBURSEMENT - O&amp;M</v>
          </cell>
          <cell r="C64" t="str">
            <v>North Central</v>
          </cell>
          <cell r="D64" t="str">
            <v>Longwood</v>
          </cell>
          <cell r="E64" t="str">
            <v>SYSTEM MODIFICATION - NON-REIMBURSEMENT - O&amp;M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B65" t="str">
            <v>LongwoodSYSTEM MODIFICATION - REIMBURSEMENT - O&amp;M</v>
          </cell>
          <cell r="C65" t="str">
            <v>North Central</v>
          </cell>
          <cell r="D65" t="str">
            <v>Longwood</v>
          </cell>
          <cell r="E65" t="str">
            <v>SYSTEM MODIFICATION - REIMBURSEMENT - O&amp;M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B66" t="str">
            <v>LongwoodSYSTEM MODIFICATION - NON-REIMBURSEMENT - CAPITAL</v>
          </cell>
          <cell r="C66" t="str">
            <v>North Central</v>
          </cell>
          <cell r="D66" t="str">
            <v>Longwood</v>
          </cell>
          <cell r="E66" t="str">
            <v>SYSTEM MODIFICATION - NON-REIMBURSEMENT - CAPITAL</v>
          </cell>
          <cell r="F66">
            <v>3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B67" t="str">
            <v>Buena VistaCORRECTIVE MAINT-OH</v>
          </cell>
          <cell r="C67" t="str">
            <v>South Central</v>
          </cell>
          <cell r="D67" t="str">
            <v>Buena Vista</v>
          </cell>
          <cell r="E67" t="str">
            <v>CORRECTIVE MAINT-OH</v>
          </cell>
          <cell r="F67">
            <v>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B68" t="str">
            <v>Buena VistaCORRECTIVE MAINT-OH Cap</v>
          </cell>
          <cell r="C68" t="str">
            <v>South Central</v>
          </cell>
          <cell r="D68" t="str">
            <v>Buena Vista</v>
          </cell>
          <cell r="E68" t="str">
            <v>CORRECTIVE MAINT-OH Cap</v>
          </cell>
          <cell r="F68">
            <v>13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 t="str">
            <v>Buena VistaCORRECTIVE MAINT-UG</v>
          </cell>
          <cell r="C69" t="str">
            <v>South Central</v>
          </cell>
          <cell r="D69" t="str">
            <v>Buena Vista</v>
          </cell>
          <cell r="E69" t="str">
            <v>CORRECTIVE MAINT-UG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 t="str">
            <v>Buena VistaCORRECTIVE MAINT-UG Cap</v>
          </cell>
          <cell r="C70" t="str">
            <v>South Central</v>
          </cell>
          <cell r="D70" t="str">
            <v>Buena Vista</v>
          </cell>
          <cell r="E70" t="str">
            <v>CORRECTIVE MAINT-UG Cap</v>
          </cell>
          <cell r="F70">
            <v>3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B71" t="str">
            <v>Buena VistaMajor Conversion</v>
          </cell>
          <cell r="C71" t="str">
            <v>South Central</v>
          </cell>
          <cell r="D71" t="str">
            <v>Buena Vista</v>
          </cell>
          <cell r="E71" t="str">
            <v>Major Conversion</v>
          </cell>
          <cell r="F71">
            <v>1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 t="str">
            <v>Buena VistaOutage Restoration</v>
          </cell>
          <cell r="C72" t="str">
            <v>South Central</v>
          </cell>
          <cell r="D72" t="str">
            <v>Buena Vista</v>
          </cell>
          <cell r="E72" t="str">
            <v>Outage Restoration</v>
          </cell>
          <cell r="F72">
            <v>116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 t="str">
            <v>Buena VistaSL Outages</v>
          </cell>
          <cell r="C73" t="str">
            <v>South Central</v>
          </cell>
          <cell r="D73" t="str">
            <v>Buena Vista</v>
          </cell>
          <cell r="E73" t="str">
            <v>SL Outages</v>
          </cell>
          <cell r="F73">
            <v>395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 t="str">
            <v>Buena VistaNCW Res</v>
          </cell>
          <cell r="C74" t="str">
            <v>South Central</v>
          </cell>
          <cell r="D74" t="str">
            <v>Buena Vista</v>
          </cell>
          <cell r="E74" t="str">
            <v>NCW Res</v>
          </cell>
          <cell r="F74">
            <v>309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 t="str">
            <v>Buena VistaNCW C&amp;I</v>
          </cell>
          <cell r="C75" t="str">
            <v>South Central</v>
          </cell>
          <cell r="D75" t="str">
            <v>Buena Vista</v>
          </cell>
          <cell r="E75" t="str">
            <v>NCW C&amp;I</v>
          </cell>
          <cell r="F75">
            <v>71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 t="str">
            <v>Buena VistaNSL</v>
          </cell>
          <cell r="C76" t="str">
            <v>South Central</v>
          </cell>
          <cell r="D76" t="str">
            <v>Buena Vista</v>
          </cell>
          <cell r="E76" t="str">
            <v>NSL</v>
          </cell>
          <cell r="F76">
            <v>41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 t="str">
            <v>Buena VistaSL LFL</v>
          </cell>
          <cell r="C77" t="str">
            <v>South Central</v>
          </cell>
          <cell r="D77" t="str">
            <v>Buena Vista</v>
          </cell>
          <cell r="E77" t="str">
            <v>SL LFL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Buena VistaSL MAINTENANCE</v>
          </cell>
          <cell r="C78" t="str">
            <v>South Central</v>
          </cell>
          <cell r="D78" t="str">
            <v>Buena Vista</v>
          </cell>
          <cell r="E78" t="str">
            <v>SL MAINTENANCE</v>
          </cell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B79" t="str">
            <v>Buena VistaSYSTEM MODIFICATION - REIMBURSEMENT - CAPITAL</v>
          </cell>
          <cell r="C79" t="str">
            <v>South Central</v>
          </cell>
          <cell r="D79" t="str">
            <v>Buena Vista</v>
          </cell>
          <cell r="E79" t="str">
            <v>SYSTEM MODIFICATION - REIMBURSEMENT - CAPITAL</v>
          </cell>
          <cell r="F79">
            <v>2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B80" t="str">
            <v>Buena VistaSYSTEM MODIFICATION - NON-REIMBURSEMENT - O&amp;M</v>
          </cell>
          <cell r="C80" t="str">
            <v>South Central</v>
          </cell>
          <cell r="D80" t="str">
            <v>Buena Vista</v>
          </cell>
          <cell r="E80" t="str">
            <v>SYSTEM MODIFICATION - NON-REIMBURSEMENT - O&amp;M</v>
          </cell>
          <cell r="F80">
            <v>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B81" t="str">
            <v>Buena VistaSYSTEM MODIFICATION - REIMBURSEMENT - O&amp;M</v>
          </cell>
          <cell r="C81" t="str">
            <v>South Central</v>
          </cell>
          <cell r="D81" t="str">
            <v>Buena Vista</v>
          </cell>
          <cell r="E81" t="str">
            <v>SYSTEM MODIFICATION - REIMBURSEMENT - O&amp;M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 t="str">
            <v>Buena VistaSYSTEM MODIFICATION - NON-REIMBURSEMENT - CAPITAL</v>
          </cell>
          <cell r="C82" t="str">
            <v>South Central</v>
          </cell>
          <cell r="D82" t="str">
            <v>Buena Vista</v>
          </cell>
          <cell r="E82" t="str">
            <v>SYSTEM MODIFICATION - NON-REIMBURSEMENT - CAPITAL</v>
          </cell>
          <cell r="F82">
            <v>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 t="str">
            <v>ClermontCORRECTIVE MAINT-OH</v>
          </cell>
          <cell r="C83" t="str">
            <v>South Central</v>
          </cell>
          <cell r="D83" t="str">
            <v>Clermont</v>
          </cell>
          <cell r="E83" t="str">
            <v>CORRECTIVE MAINT-OH</v>
          </cell>
          <cell r="F83">
            <v>8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ClermontCORRECTIVE MAINT-OH Cap</v>
          </cell>
          <cell r="C84" t="str">
            <v>South Central</v>
          </cell>
          <cell r="D84" t="str">
            <v>Clermont</v>
          </cell>
          <cell r="E84" t="str">
            <v>CORRECTIVE MAINT-OH Cap</v>
          </cell>
          <cell r="F84">
            <v>6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 t="str">
            <v>ClermontCORRECTIVE MAINT-UG</v>
          </cell>
          <cell r="C85" t="str">
            <v>South Central</v>
          </cell>
          <cell r="D85" t="str">
            <v>Clermont</v>
          </cell>
          <cell r="E85" t="str">
            <v>CORRECTIVE MAINT-UG</v>
          </cell>
          <cell r="F85">
            <v>14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B86" t="str">
            <v>ClermontCORRECTIVE MAINT-UG Cap</v>
          </cell>
          <cell r="C86" t="str">
            <v>South Central</v>
          </cell>
          <cell r="D86" t="str">
            <v>Clermont</v>
          </cell>
          <cell r="E86" t="str">
            <v>CORRECTIVE MAINT-UG Cap</v>
          </cell>
          <cell r="F86">
            <v>5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 t="str">
            <v>ClermontMajor Conversion</v>
          </cell>
          <cell r="C87" t="str">
            <v>South Central</v>
          </cell>
          <cell r="D87" t="str">
            <v>Clermont</v>
          </cell>
          <cell r="E87" t="str">
            <v>Major Conversion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 t="str">
            <v>ClermontOutage Restoration</v>
          </cell>
          <cell r="C88" t="str">
            <v>South Central</v>
          </cell>
          <cell r="D88" t="str">
            <v>Clermont</v>
          </cell>
          <cell r="E88" t="str">
            <v>Outage Restoration</v>
          </cell>
          <cell r="F88">
            <v>45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 t="str">
            <v>ClermontSL Outages</v>
          </cell>
          <cell r="C89" t="str">
            <v>South Central</v>
          </cell>
          <cell r="D89" t="str">
            <v>Clermont</v>
          </cell>
          <cell r="E89" t="str">
            <v>SL Outages</v>
          </cell>
          <cell r="F89">
            <v>97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ClermontNCW Res</v>
          </cell>
          <cell r="C90" t="str">
            <v>South Central</v>
          </cell>
          <cell r="D90" t="str">
            <v>Clermont</v>
          </cell>
          <cell r="E90" t="str">
            <v>NCW Res</v>
          </cell>
          <cell r="F90">
            <v>239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 t="str">
            <v>ClermontNCW C&amp;I</v>
          </cell>
          <cell r="C91" t="str">
            <v>South Central</v>
          </cell>
          <cell r="D91" t="str">
            <v>Clermont</v>
          </cell>
          <cell r="E91" t="str">
            <v>NCW C&amp;I</v>
          </cell>
          <cell r="F91">
            <v>36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B92" t="str">
            <v>ClermontNSL</v>
          </cell>
          <cell r="C92" t="str">
            <v>South Central</v>
          </cell>
          <cell r="D92" t="str">
            <v>Clermont</v>
          </cell>
          <cell r="E92" t="str">
            <v>NSL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 t="str">
            <v>ClermontSL LFL</v>
          </cell>
          <cell r="C93" t="str">
            <v>South Central</v>
          </cell>
          <cell r="D93" t="str">
            <v>Clermont</v>
          </cell>
          <cell r="E93" t="str">
            <v>SL LFL</v>
          </cell>
          <cell r="F93">
            <v>5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B94" t="str">
            <v>ClermontSL MAINTENANCE</v>
          </cell>
          <cell r="C94" t="str">
            <v>South Central</v>
          </cell>
          <cell r="D94" t="str">
            <v>Clermont</v>
          </cell>
          <cell r="E94" t="str">
            <v>SL MAINTENANCE</v>
          </cell>
          <cell r="F94">
            <v>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B95" t="str">
            <v>ClermontSYSTEM MODIFICATION - REIMBURSEMENT - CAPITAL</v>
          </cell>
          <cell r="C95" t="str">
            <v>South Central</v>
          </cell>
          <cell r="D95" t="str">
            <v>Clermont</v>
          </cell>
          <cell r="E95" t="str">
            <v>SYSTEM MODIFICATION - REIMBURSEMENT - CAPITAL</v>
          </cell>
          <cell r="F95">
            <v>4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B96" t="str">
            <v>ClermontSYSTEM MODIFICATION - NON-REIMBURSEMENT - O&amp;M</v>
          </cell>
          <cell r="C96" t="str">
            <v>South Central</v>
          </cell>
          <cell r="D96" t="str">
            <v>Clermont</v>
          </cell>
          <cell r="E96" t="str">
            <v>SYSTEM MODIFICATION - NON-REIMBURSEMENT - O&amp;M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B97" t="str">
            <v>ClermontSYSTEM MODIFICATION - REIMBURSEMENT - O&amp;M</v>
          </cell>
          <cell r="C97" t="str">
            <v>South Central</v>
          </cell>
          <cell r="D97" t="str">
            <v>Clermont</v>
          </cell>
          <cell r="E97" t="str">
            <v>SYSTEM MODIFICATION - REIMBURSEMENT - O&amp;M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B98" t="str">
            <v>ClermontSYSTEM MODIFICATION - NON-REIMBURSEMENT - CAPITAL</v>
          </cell>
          <cell r="C98" t="str">
            <v>South Central</v>
          </cell>
          <cell r="D98" t="str">
            <v>Clermont</v>
          </cell>
          <cell r="E98" t="str">
            <v>SYSTEM MODIFICATION - NON-REIMBURSEMENT - CAPITAL</v>
          </cell>
          <cell r="F98">
            <v>6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B99" t="str">
            <v>ConwayCORRECTIVE MAINT-OH</v>
          </cell>
          <cell r="C99" t="str">
            <v>South Central</v>
          </cell>
          <cell r="D99" t="str">
            <v>Conway</v>
          </cell>
          <cell r="E99" t="str">
            <v>CORRECTIVE MAINT-OH</v>
          </cell>
          <cell r="F99">
            <v>19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B100" t="str">
            <v>ConwayCORRECTIVE MAINT-OH Cap</v>
          </cell>
          <cell r="C100" t="str">
            <v>South Central</v>
          </cell>
          <cell r="D100" t="str">
            <v>Conway</v>
          </cell>
          <cell r="E100" t="str">
            <v>CORRECTIVE MAINT-OH Cap</v>
          </cell>
          <cell r="F100">
            <v>23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 t="str">
            <v>ConwayCORRECTIVE MAINT-UG</v>
          </cell>
          <cell r="C101" t="str">
            <v>South Central</v>
          </cell>
          <cell r="D101" t="str">
            <v>Conway</v>
          </cell>
          <cell r="E101" t="str">
            <v>CORRECTIVE MAINT-UG</v>
          </cell>
          <cell r="F101">
            <v>24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 t="str">
            <v>ConwayCORRECTIVE MAINT-UG Cap</v>
          </cell>
          <cell r="C102" t="str">
            <v>South Central</v>
          </cell>
          <cell r="D102" t="str">
            <v>Conway</v>
          </cell>
          <cell r="E102" t="str">
            <v>CORRECTIVE MAINT-UG Cap</v>
          </cell>
          <cell r="F102">
            <v>14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 t="str">
            <v>ConwayMajor Conversion</v>
          </cell>
          <cell r="C103" t="str">
            <v>South Central</v>
          </cell>
          <cell r="D103" t="str">
            <v>Conway</v>
          </cell>
          <cell r="E103" t="str">
            <v>Major Conversion</v>
          </cell>
          <cell r="F103">
            <v>1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 t="str">
            <v>ConwayOutage Restoration</v>
          </cell>
          <cell r="C104" t="str">
            <v>South Central</v>
          </cell>
          <cell r="D104" t="str">
            <v>Conway</v>
          </cell>
          <cell r="E104" t="str">
            <v>Outage Restoration</v>
          </cell>
          <cell r="F104">
            <v>191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 t="str">
            <v>ConwaySL Outages</v>
          </cell>
          <cell r="C105" t="str">
            <v>South Central</v>
          </cell>
          <cell r="D105" t="str">
            <v>Conway</v>
          </cell>
          <cell r="E105" t="str">
            <v>SL Outages</v>
          </cell>
          <cell r="F105">
            <v>353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B106" t="str">
            <v>ConwayNCW Res</v>
          </cell>
          <cell r="C106" t="str">
            <v>South Central</v>
          </cell>
          <cell r="D106" t="str">
            <v>Conway</v>
          </cell>
          <cell r="E106" t="str">
            <v>NCW Res</v>
          </cell>
          <cell r="F106">
            <v>205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B107" t="str">
            <v>ConwayNCW C&amp;I</v>
          </cell>
          <cell r="C107" t="str">
            <v>South Central</v>
          </cell>
          <cell r="D107" t="str">
            <v>Conway</v>
          </cell>
          <cell r="E107" t="str">
            <v>NCW C&amp;I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 t="str">
            <v>ConwayNSL</v>
          </cell>
          <cell r="C108" t="str">
            <v>South Central</v>
          </cell>
          <cell r="D108" t="str">
            <v>Conway</v>
          </cell>
          <cell r="E108" t="str">
            <v>NSL</v>
          </cell>
          <cell r="F108">
            <v>101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 t="str">
            <v>ConwaySL LFL</v>
          </cell>
          <cell r="C109" t="str">
            <v>South Central</v>
          </cell>
          <cell r="D109" t="str">
            <v>Conway</v>
          </cell>
          <cell r="E109" t="str">
            <v>SL LFL</v>
          </cell>
          <cell r="F109">
            <v>25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 t="str">
            <v>ConwaySL MAINTENANCE</v>
          </cell>
          <cell r="C110" t="str">
            <v>South Central</v>
          </cell>
          <cell r="D110" t="str">
            <v>Conway</v>
          </cell>
          <cell r="E110" t="str">
            <v>SL MAINTENANCE</v>
          </cell>
          <cell r="F110">
            <v>15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 t="str">
            <v>ConwaySYSTEM MODIFICATION - REIMBURSEMENT - CAPITAL</v>
          </cell>
          <cell r="C111" t="str">
            <v>South Central</v>
          </cell>
          <cell r="D111" t="str">
            <v>Conway</v>
          </cell>
          <cell r="E111" t="str">
            <v>SYSTEM MODIFICATION - REIMBURSEMENT - CAPITAL</v>
          </cell>
          <cell r="F111">
            <v>11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 t="str">
            <v>ConwaySYSTEM MODIFICATION - NON-REIMBURSEMENT - O&amp;M</v>
          </cell>
          <cell r="C112" t="str">
            <v>South Central</v>
          </cell>
          <cell r="D112" t="str">
            <v>Conway</v>
          </cell>
          <cell r="E112" t="str">
            <v>SYSTEM MODIFICATION - NON-REIMBURSEMENT - O&amp;M</v>
          </cell>
          <cell r="F112">
            <v>7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 t="str">
            <v>ConwaySYSTEM MODIFICATION - REIMBURSEMENT - O&amp;M</v>
          </cell>
          <cell r="C113" t="str">
            <v>South Central</v>
          </cell>
          <cell r="D113" t="str">
            <v>Conway</v>
          </cell>
          <cell r="E113" t="str">
            <v>SYSTEM MODIFICATION - REIMBURSEMENT - O&amp;M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 t="str">
            <v>ConwaySYSTEM MODIFICATION - NON-REIMBURSEMENT - CAPITAL</v>
          </cell>
          <cell r="C114" t="str">
            <v>South Central</v>
          </cell>
          <cell r="D114" t="str">
            <v>Conway</v>
          </cell>
          <cell r="E114" t="str">
            <v>SYSTEM MODIFICATION - NON-REIMBURSEMENT - CAPITAL</v>
          </cell>
          <cell r="F114">
            <v>15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B115" t="str">
            <v>HighlandsCORRECTIVE MAINT-OH</v>
          </cell>
          <cell r="C115" t="str">
            <v>South Central</v>
          </cell>
          <cell r="D115" t="str">
            <v>Highlands</v>
          </cell>
          <cell r="E115" t="str">
            <v>CORRECTIVE MAINT-OH</v>
          </cell>
          <cell r="F115">
            <v>4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 t="str">
            <v>HighlandsCORRECTIVE MAINT-OH Cap</v>
          </cell>
          <cell r="C116" t="str">
            <v>South Central</v>
          </cell>
          <cell r="D116" t="str">
            <v>Highlands</v>
          </cell>
          <cell r="E116" t="str">
            <v>CORRECTIVE MAINT-OH Cap</v>
          </cell>
          <cell r="F116">
            <v>2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 t="str">
            <v>HighlandsCORRECTIVE MAINT-UG</v>
          </cell>
          <cell r="C117" t="str">
            <v>South Central</v>
          </cell>
          <cell r="D117" t="str">
            <v>Highlands</v>
          </cell>
          <cell r="E117" t="str">
            <v>CORRECTIVE MAINT-UG</v>
          </cell>
          <cell r="F117">
            <v>9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 t="str">
            <v>HighlandsCORRECTIVE MAINT-UG Cap</v>
          </cell>
          <cell r="C118" t="str">
            <v>South Central</v>
          </cell>
          <cell r="D118" t="str">
            <v>Highlands</v>
          </cell>
          <cell r="E118" t="str">
            <v>CORRECTIVE MAINT-UG Cap</v>
          </cell>
          <cell r="F118">
            <v>13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 t="str">
            <v>HighlandsMajor Conversion</v>
          </cell>
          <cell r="C119" t="str">
            <v>South Central</v>
          </cell>
          <cell r="D119" t="str">
            <v>Highlands</v>
          </cell>
          <cell r="E119" t="str">
            <v>Major Conversion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 t="str">
            <v>HighlandsOutage Restoration</v>
          </cell>
          <cell r="C120" t="str">
            <v>South Central</v>
          </cell>
          <cell r="D120" t="str">
            <v>Highlands</v>
          </cell>
          <cell r="E120" t="str">
            <v>Outage Restoration</v>
          </cell>
          <cell r="F120">
            <v>140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B121" t="str">
            <v>HighlandsSL Outages</v>
          </cell>
          <cell r="C121" t="str">
            <v>South Central</v>
          </cell>
          <cell r="D121" t="str">
            <v>Highlands</v>
          </cell>
          <cell r="E121" t="str">
            <v>SL Outages</v>
          </cell>
          <cell r="F121">
            <v>254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B122" t="str">
            <v>HighlandsNCW Res</v>
          </cell>
          <cell r="C122" t="str">
            <v>South Central</v>
          </cell>
          <cell r="D122" t="str">
            <v>Highlands</v>
          </cell>
          <cell r="E122" t="str">
            <v>NCW Res</v>
          </cell>
          <cell r="F122">
            <v>145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 t="str">
            <v>HighlandsNCW C&amp;I</v>
          </cell>
          <cell r="C123" t="str">
            <v>South Central</v>
          </cell>
          <cell r="D123" t="str">
            <v>Highlands</v>
          </cell>
          <cell r="E123" t="str">
            <v>NCW C&amp;I</v>
          </cell>
          <cell r="F123">
            <v>22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B124" t="str">
            <v>HighlandsNSL</v>
          </cell>
          <cell r="C124" t="str">
            <v>South Central</v>
          </cell>
          <cell r="D124" t="str">
            <v>Highlands</v>
          </cell>
          <cell r="E124" t="str">
            <v>NSL</v>
          </cell>
          <cell r="F124">
            <v>37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B125" t="str">
            <v>HighlandsSL LFL</v>
          </cell>
          <cell r="C125" t="str">
            <v>South Central</v>
          </cell>
          <cell r="D125" t="str">
            <v>Highlands</v>
          </cell>
          <cell r="E125" t="str">
            <v>SL LFL</v>
          </cell>
          <cell r="F125">
            <v>23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B126" t="str">
            <v>HighlandsSL MAINTENANCE</v>
          </cell>
          <cell r="C126" t="str">
            <v>South Central</v>
          </cell>
          <cell r="D126" t="str">
            <v>Highlands</v>
          </cell>
          <cell r="E126" t="str">
            <v>SL MAINTENANCE</v>
          </cell>
          <cell r="F126">
            <v>47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B127" t="str">
            <v>HighlandsSYSTEM MODIFICATION - REIMBURSEMENT - CAPITAL</v>
          </cell>
          <cell r="C127" t="str">
            <v>South Central</v>
          </cell>
          <cell r="D127" t="str">
            <v>Highlands</v>
          </cell>
          <cell r="E127" t="str">
            <v>SYSTEM MODIFICATION - REIMBURSEMENT - CAPITAL</v>
          </cell>
          <cell r="F127">
            <v>3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 t="str">
            <v>HighlandsSYSTEM MODIFICATION - NON-REIMBURSEMENT - O&amp;M</v>
          </cell>
          <cell r="C128" t="str">
            <v>South Central</v>
          </cell>
          <cell r="D128" t="str">
            <v>Highlands</v>
          </cell>
          <cell r="E128" t="str">
            <v>SYSTEM MODIFICATION - NON-REIMBURSEMENT - O&amp;M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B129" t="str">
            <v>HighlandsSYSTEM MODIFICATION - REIMBURSEMENT - O&amp;M</v>
          </cell>
          <cell r="C129" t="str">
            <v>South Central</v>
          </cell>
          <cell r="D129" t="str">
            <v>Highlands</v>
          </cell>
          <cell r="E129" t="str">
            <v>SYSTEM MODIFICATION - REIMBURSEMENT - O&amp;M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B130" t="str">
            <v>HighlandsSYSTEM MODIFICATION - NON-REIMBURSEMENT - CAPITAL</v>
          </cell>
          <cell r="C130" t="str">
            <v>South Central</v>
          </cell>
          <cell r="D130" t="str">
            <v>Highlands</v>
          </cell>
          <cell r="E130" t="str">
            <v>SYSTEM MODIFICATION - NON-REIMBURSEMENT - CAPITAL</v>
          </cell>
          <cell r="F130">
            <v>1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B131" t="str">
            <v>Lake WalesCORRECTIVE MAINT-OH</v>
          </cell>
          <cell r="C131" t="str">
            <v>South Central</v>
          </cell>
          <cell r="D131" t="str">
            <v>Lake Wales</v>
          </cell>
          <cell r="E131" t="str">
            <v>CORRECTIVE MAINT-OH</v>
          </cell>
          <cell r="F131">
            <v>4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B132" t="str">
            <v>Lake WalesCORRECTIVE MAINT-OH Cap</v>
          </cell>
          <cell r="C132" t="str">
            <v>South Central</v>
          </cell>
          <cell r="D132" t="str">
            <v>Lake Wales</v>
          </cell>
          <cell r="E132" t="str">
            <v>CORRECTIVE MAINT-OH Cap</v>
          </cell>
          <cell r="F132">
            <v>4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B133" t="str">
            <v>Lake WalesCORRECTIVE MAINT-UG</v>
          </cell>
          <cell r="C133" t="str">
            <v>South Central</v>
          </cell>
          <cell r="D133" t="str">
            <v>Lake Wales</v>
          </cell>
          <cell r="E133" t="str">
            <v>CORRECTIVE MAINT-UG</v>
          </cell>
          <cell r="F133">
            <v>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B134" t="str">
            <v>Lake WalesCORRECTIVE MAINT-UG Cap</v>
          </cell>
          <cell r="C134" t="str">
            <v>South Central</v>
          </cell>
          <cell r="D134" t="str">
            <v>Lake Wales</v>
          </cell>
          <cell r="E134" t="str">
            <v>CORRECTIVE MAINT-UG Cap</v>
          </cell>
          <cell r="F134">
            <v>4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B135" t="str">
            <v>Lake WalesMajor Conversion</v>
          </cell>
          <cell r="C135" t="str">
            <v>South Central</v>
          </cell>
          <cell r="D135" t="str">
            <v>Lake Wales</v>
          </cell>
          <cell r="E135" t="str">
            <v>Major Conversion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 t="str">
            <v>Lake WalesOutage Restoration</v>
          </cell>
          <cell r="C136" t="str">
            <v>South Central</v>
          </cell>
          <cell r="D136" t="str">
            <v>Lake Wales</v>
          </cell>
          <cell r="E136" t="str">
            <v>Outage Restoration</v>
          </cell>
          <cell r="F136">
            <v>194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B137" t="str">
            <v>Lake WalesSL Outages</v>
          </cell>
          <cell r="C137" t="str">
            <v>South Central</v>
          </cell>
          <cell r="D137" t="str">
            <v>Lake Wales</v>
          </cell>
          <cell r="E137" t="str">
            <v>SL Outages</v>
          </cell>
          <cell r="F137">
            <v>330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B138" t="str">
            <v>Lake WalesNCW Res</v>
          </cell>
          <cell r="C138" t="str">
            <v>South Central</v>
          </cell>
          <cell r="D138" t="str">
            <v>Lake Wales</v>
          </cell>
          <cell r="E138" t="str">
            <v>NCW Res</v>
          </cell>
          <cell r="F138">
            <v>401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B139" t="str">
            <v>Lake WalesNCW C&amp;I</v>
          </cell>
          <cell r="C139" t="str">
            <v>South Central</v>
          </cell>
          <cell r="D139" t="str">
            <v>Lake Wales</v>
          </cell>
          <cell r="E139" t="str">
            <v>NCW C&amp;I</v>
          </cell>
          <cell r="F139">
            <v>32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 t="str">
            <v>Lake WalesNSL</v>
          </cell>
          <cell r="C140" t="str">
            <v>South Central</v>
          </cell>
          <cell r="D140" t="str">
            <v>Lake Wales</v>
          </cell>
          <cell r="E140" t="str">
            <v>NSL</v>
          </cell>
          <cell r="F140">
            <v>94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Lake WalesSL LFL</v>
          </cell>
          <cell r="C141" t="str">
            <v>South Central</v>
          </cell>
          <cell r="D141" t="str">
            <v>Lake Wales</v>
          </cell>
          <cell r="E141" t="str">
            <v>SL LFL</v>
          </cell>
          <cell r="F141">
            <v>2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B142" t="str">
            <v>Lake WalesSL MAINTENANCE</v>
          </cell>
          <cell r="C142" t="str">
            <v>South Central</v>
          </cell>
          <cell r="D142" t="str">
            <v>Lake Wales</v>
          </cell>
          <cell r="E142" t="str">
            <v>SL MAINTENANCE</v>
          </cell>
          <cell r="F142">
            <v>4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 t="str">
            <v>Lake WalesSYSTEM MODIFICATION - REIMBURSEMENT - CAPITAL</v>
          </cell>
          <cell r="C143" t="str">
            <v>South Central</v>
          </cell>
          <cell r="D143" t="str">
            <v>Lake Wales</v>
          </cell>
          <cell r="E143" t="str">
            <v>SYSTEM MODIFICATION - REIMBURSEMENT - CAPITAL</v>
          </cell>
          <cell r="F143">
            <v>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B144" t="str">
            <v>Lake WalesSYSTEM MODIFICATION - NON-REIMBURSEMENT - O&amp;M</v>
          </cell>
          <cell r="C144" t="str">
            <v>South Central</v>
          </cell>
          <cell r="D144" t="str">
            <v>Lake Wales</v>
          </cell>
          <cell r="E144" t="str">
            <v>SYSTEM MODIFICATION - NON-REIMBURSEMENT - O&amp;M</v>
          </cell>
          <cell r="F144">
            <v>2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 t="str">
            <v>Lake WalesSYSTEM MODIFICATION - REIMBURSEMENT - O&amp;M</v>
          </cell>
          <cell r="C145" t="str">
            <v>South Central</v>
          </cell>
          <cell r="D145" t="str">
            <v>Lake Wales</v>
          </cell>
          <cell r="E145" t="str">
            <v>SYSTEM MODIFICATION - REIMBURSEMENT - O&amp;M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 t="str">
            <v>Lake WalesSYSTEM MODIFICATION - NON-REIMBURSEMENT - CAPITAL</v>
          </cell>
          <cell r="C146" t="str">
            <v>South Central</v>
          </cell>
          <cell r="D146" t="str">
            <v>Lake Wales</v>
          </cell>
          <cell r="E146" t="str">
            <v>SYSTEM MODIFICATION - NON-REIMBURSEMENT - CAPITAL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B147" t="str">
            <v>Winter GardenCORRECTIVE MAINT-OH</v>
          </cell>
          <cell r="C147" t="str">
            <v>South Central</v>
          </cell>
          <cell r="D147" t="str">
            <v>Winter Garden</v>
          </cell>
          <cell r="E147" t="str">
            <v>CORRECTIVE MAINT-OH</v>
          </cell>
          <cell r="F147">
            <v>8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>Winter GardenCORRECTIVE MAINT-OH Cap</v>
          </cell>
          <cell r="C148" t="str">
            <v>South Central</v>
          </cell>
          <cell r="D148" t="str">
            <v>Winter Garden</v>
          </cell>
          <cell r="E148" t="str">
            <v>CORRECTIVE MAINT-OH Cap</v>
          </cell>
          <cell r="F148">
            <v>30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B149" t="str">
            <v>Winter GardenCORRECTIVE MAINT-UG</v>
          </cell>
          <cell r="C149" t="str">
            <v>South Central</v>
          </cell>
          <cell r="D149" t="str">
            <v>Winter Garden</v>
          </cell>
          <cell r="E149" t="str">
            <v>CORRECTIVE MAINT-UG</v>
          </cell>
          <cell r="F149">
            <v>16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 t="str">
            <v>Winter GardenCORRECTIVE MAINT-UG Cap</v>
          </cell>
          <cell r="C150" t="str">
            <v>South Central</v>
          </cell>
          <cell r="D150" t="str">
            <v>Winter Garden</v>
          </cell>
          <cell r="E150" t="str">
            <v>CORRECTIVE MAINT-UG Cap</v>
          </cell>
          <cell r="F150">
            <v>14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 t="str">
            <v>Winter GardenMajor Conversion</v>
          </cell>
          <cell r="C151" t="str">
            <v>South Central</v>
          </cell>
          <cell r="D151" t="str">
            <v>Winter Garden</v>
          </cell>
          <cell r="E151" t="str">
            <v>Major Conversion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B152" t="str">
            <v>Winter GardenOutage Restoration</v>
          </cell>
          <cell r="C152" t="str">
            <v>South Central</v>
          </cell>
          <cell r="D152" t="str">
            <v>Winter Garden</v>
          </cell>
          <cell r="E152" t="str">
            <v>Outage Restoration</v>
          </cell>
          <cell r="F152">
            <v>124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B153" t="str">
            <v>Winter GardenSL Outages</v>
          </cell>
          <cell r="C153" t="str">
            <v>South Central</v>
          </cell>
          <cell r="D153" t="str">
            <v>Winter Garden</v>
          </cell>
          <cell r="E153" t="str">
            <v>SL Outages</v>
          </cell>
          <cell r="F153">
            <v>308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B154" t="str">
            <v>Winter GardenNCW Res</v>
          </cell>
          <cell r="C154" t="str">
            <v>South Central</v>
          </cell>
          <cell r="D154" t="str">
            <v>Winter Garden</v>
          </cell>
          <cell r="E154" t="str">
            <v>NCW Res</v>
          </cell>
          <cell r="F154">
            <v>192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B155" t="str">
            <v>Winter GardenNCW C&amp;I</v>
          </cell>
          <cell r="C155" t="str">
            <v>South Central</v>
          </cell>
          <cell r="D155" t="str">
            <v>Winter Garden</v>
          </cell>
          <cell r="E155" t="str">
            <v>NCW C&amp;I</v>
          </cell>
          <cell r="F155">
            <v>23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 t="str">
            <v>Winter GardenNSL</v>
          </cell>
          <cell r="C156" t="str">
            <v>South Central</v>
          </cell>
          <cell r="D156" t="str">
            <v>Winter Garden</v>
          </cell>
          <cell r="E156" t="str">
            <v>NSL</v>
          </cell>
          <cell r="F156">
            <v>102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B157" t="str">
            <v>Winter GardenSL LFL</v>
          </cell>
          <cell r="C157" t="str">
            <v>South Central</v>
          </cell>
          <cell r="D157" t="str">
            <v>Winter Garden</v>
          </cell>
          <cell r="E157" t="str">
            <v>SL LFL</v>
          </cell>
          <cell r="F157">
            <v>20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B158" t="str">
            <v>Winter GardenSL MAINTENANCE</v>
          </cell>
          <cell r="C158" t="str">
            <v>South Central</v>
          </cell>
          <cell r="D158" t="str">
            <v>Winter Garden</v>
          </cell>
          <cell r="E158" t="str">
            <v>SL MAINTENANCE</v>
          </cell>
          <cell r="F158">
            <v>14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B159" t="str">
            <v>Winter GardenSYSTEM MODIFICATION - REIMBURSEMENT - CAPITAL</v>
          </cell>
          <cell r="C159" t="str">
            <v>South Central</v>
          </cell>
          <cell r="D159" t="str">
            <v>Winter Garden</v>
          </cell>
          <cell r="E159" t="str">
            <v>SYSTEM MODIFICATION - REIMBURSEMENT - CAPITAL</v>
          </cell>
          <cell r="F159">
            <v>1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B160" t="str">
            <v>Winter GardenSYSTEM MODIFICATION - NON-REIMBURSEMENT - O&amp;M</v>
          </cell>
          <cell r="C160" t="str">
            <v>South Central</v>
          </cell>
          <cell r="D160" t="str">
            <v>Winter Garden</v>
          </cell>
          <cell r="E160" t="str">
            <v>SYSTEM MODIFICATION - NON-REIMBURSEMENT - O&amp;M</v>
          </cell>
          <cell r="F160">
            <v>2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 t="str">
            <v>Winter GardenSYSTEM MODIFICATION - REIMBURSEMENT - O&amp;M</v>
          </cell>
          <cell r="C161" t="str">
            <v>South Central</v>
          </cell>
          <cell r="D161" t="str">
            <v>Winter Garden</v>
          </cell>
          <cell r="E161" t="str">
            <v>SYSTEM MODIFICATION - REIMBURSEMENT - O&amp;M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 t="str">
            <v>Winter GardenSYSTEM MODIFICATION - NON-REIMBURSEMENT - CAPITAL</v>
          </cell>
          <cell r="C162" t="str">
            <v>South Central</v>
          </cell>
          <cell r="D162" t="str">
            <v>Winter Garden</v>
          </cell>
          <cell r="E162" t="str">
            <v>SYSTEM MODIFICATION - NON-REIMBURSEMENT - CAPITAL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 t="str">
            <v>InvernessCORRECTIVE MAINT-OH</v>
          </cell>
          <cell r="C163" t="str">
            <v>North Coastal</v>
          </cell>
          <cell r="D163" t="str">
            <v>Inverness</v>
          </cell>
          <cell r="E163" t="str">
            <v>CORRECTIVE MAINT-OH</v>
          </cell>
          <cell r="F163">
            <v>7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B164" t="str">
            <v>InvernessCORRECTIVE MAINT-OH Cap</v>
          </cell>
          <cell r="C164" t="str">
            <v>North Coastal</v>
          </cell>
          <cell r="D164" t="str">
            <v>Inverness</v>
          </cell>
          <cell r="E164" t="str">
            <v>CORRECTIVE MAINT-OH Cap</v>
          </cell>
          <cell r="F164">
            <v>2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B165" t="str">
            <v>InvernessCORRECTIVE MAINT-UG</v>
          </cell>
          <cell r="C165" t="str">
            <v>North Coastal</v>
          </cell>
          <cell r="D165" t="str">
            <v>Inverness</v>
          </cell>
          <cell r="E165" t="str">
            <v>CORRECTIVE MAINT-UG</v>
          </cell>
          <cell r="F165">
            <v>15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B166" t="str">
            <v>InvernessCORRECTIVE MAINT-UG Cap</v>
          </cell>
          <cell r="C166" t="str">
            <v>North Coastal</v>
          </cell>
          <cell r="D166" t="str">
            <v>Inverness</v>
          </cell>
          <cell r="E166" t="str">
            <v>CORRECTIVE MAINT-UG Cap</v>
          </cell>
          <cell r="F166">
            <v>13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B167" t="str">
            <v>InvernessMajor Conversion</v>
          </cell>
          <cell r="C167" t="str">
            <v>North Coastal</v>
          </cell>
          <cell r="D167" t="str">
            <v>Inverness</v>
          </cell>
          <cell r="E167" t="str">
            <v>Major Conversion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B168" t="str">
            <v>InvernessOutage Restoration</v>
          </cell>
          <cell r="C168" t="str">
            <v>North Coastal</v>
          </cell>
          <cell r="D168" t="str">
            <v>Inverness</v>
          </cell>
          <cell r="E168" t="str">
            <v>Outage Restoration</v>
          </cell>
          <cell r="F168">
            <v>136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B169" t="str">
            <v>InvernessSL Outages</v>
          </cell>
          <cell r="C169" t="str">
            <v>North Coastal</v>
          </cell>
          <cell r="D169" t="str">
            <v>Inverness</v>
          </cell>
          <cell r="E169" t="str">
            <v>SL Outages</v>
          </cell>
          <cell r="F169">
            <v>281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>InvernessNCW Res</v>
          </cell>
          <cell r="C170" t="str">
            <v>North Coastal</v>
          </cell>
          <cell r="D170" t="str">
            <v>Inverness</v>
          </cell>
          <cell r="E170" t="str">
            <v>NCW Res</v>
          </cell>
          <cell r="F170">
            <v>236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B171" t="str">
            <v>InvernessNCW C&amp;I</v>
          </cell>
          <cell r="C171" t="str">
            <v>North Coastal</v>
          </cell>
          <cell r="D171" t="str">
            <v>Inverness</v>
          </cell>
          <cell r="E171" t="str">
            <v>NCW C&amp;I</v>
          </cell>
          <cell r="F171">
            <v>38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B172" t="str">
            <v>InvernessNSL</v>
          </cell>
          <cell r="C172" t="str">
            <v>North Coastal</v>
          </cell>
          <cell r="D172" t="str">
            <v>Inverness</v>
          </cell>
          <cell r="E172" t="str">
            <v>NSL</v>
          </cell>
          <cell r="F172">
            <v>130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 t="str">
            <v>InvernessSL LFL</v>
          </cell>
          <cell r="C173" t="str">
            <v>North Coastal</v>
          </cell>
          <cell r="D173" t="str">
            <v>Inverness</v>
          </cell>
          <cell r="E173" t="str">
            <v>SL LFL</v>
          </cell>
          <cell r="F173">
            <v>18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B174" t="str">
            <v>InvernessSL MAINTENANCE</v>
          </cell>
          <cell r="C174" t="str">
            <v>North Coastal</v>
          </cell>
          <cell r="D174" t="str">
            <v>Inverness</v>
          </cell>
          <cell r="E174" t="str">
            <v>SL MAINTENANCE</v>
          </cell>
          <cell r="F174">
            <v>26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B175" t="str">
            <v>InvernessSYSTEM MODIFICATION - REIMBURSEMENT - CAPITAL</v>
          </cell>
          <cell r="C175" t="str">
            <v>North Coastal</v>
          </cell>
          <cell r="D175" t="str">
            <v>Inverness</v>
          </cell>
          <cell r="E175" t="str">
            <v>SYSTEM MODIFICATION - REIMBURSEMENT - CAPITAL</v>
          </cell>
          <cell r="F175">
            <v>2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B176" t="str">
            <v>InvernessSYSTEM MODIFICATION - NON-REIMBURSEMENT - O&amp;M</v>
          </cell>
          <cell r="C176" t="str">
            <v>North Coastal</v>
          </cell>
          <cell r="D176" t="str">
            <v>Inverness</v>
          </cell>
          <cell r="E176" t="str">
            <v>SYSTEM MODIFICATION - NON-REIMBURSEMENT - O&amp;M</v>
          </cell>
          <cell r="F176">
            <v>2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B177" t="str">
            <v>InvernessSYSTEM MODIFICATION - REIMBURSEMENT - O&amp;M</v>
          </cell>
          <cell r="C177" t="str">
            <v>North Coastal</v>
          </cell>
          <cell r="D177" t="str">
            <v>Inverness</v>
          </cell>
          <cell r="E177" t="str">
            <v>SYSTEM MODIFICATION - REIMBURSEMENT - O&amp;M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InvernessSYSTEM MODIFICATION - NON-REIMBURSEMENT - CAPITAL</v>
          </cell>
          <cell r="C178" t="str">
            <v>North Coastal</v>
          </cell>
          <cell r="D178" t="str">
            <v>Inverness</v>
          </cell>
          <cell r="E178" t="str">
            <v>SYSTEM MODIFICATION - NON-REIMBURSEMENT - CAPITAL</v>
          </cell>
          <cell r="F178">
            <v>1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B179" t="str">
            <v>MonticelloCORRECTIVE MAINT-OH</v>
          </cell>
          <cell r="C179" t="str">
            <v>North Coastal</v>
          </cell>
          <cell r="D179" t="str">
            <v>Monticello</v>
          </cell>
          <cell r="E179" t="str">
            <v>CORRECTIVE MAINT-OH</v>
          </cell>
          <cell r="F179">
            <v>36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B180" t="str">
            <v>MonticelloCORRECTIVE MAINT-OH Cap</v>
          </cell>
          <cell r="C180" t="str">
            <v>North Coastal</v>
          </cell>
          <cell r="D180" t="str">
            <v>Monticello</v>
          </cell>
          <cell r="E180" t="str">
            <v>CORRECTIVE MAINT-OH Cap</v>
          </cell>
          <cell r="F180">
            <v>47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B181" t="str">
            <v>MonticelloCORRECTIVE MAINT-UG</v>
          </cell>
          <cell r="C181" t="str">
            <v>North Coastal</v>
          </cell>
          <cell r="D181" t="str">
            <v>Monticello</v>
          </cell>
          <cell r="E181" t="str">
            <v>CORRECTIVE MAINT-UG</v>
          </cell>
          <cell r="F181">
            <v>65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B182" t="str">
            <v>MonticelloCORRECTIVE MAINT-UG Cap</v>
          </cell>
          <cell r="C182" t="str">
            <v>North Coastal</v>
          </cell>
          <cell r="D182" t="str">
            <v>Monticello</v>
          </cell>
          <cell r="E182" t="str">
            <v>CORRECTIVE MAINT-UG Cap</v>
          </cell>
          <cell r="F182">
            <v>57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B183" t="str">
            <v>MonticelloMajor Conversion</v>
          </cell>
          <cell r="C183" t="str">
            <v>North Coastal</v>
          </cell>
          <cell r="D183" t="str">
            <v>Monticello</v>
          </cell>
          <cell r="E183" t="str">
            <v>Major Conversion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B184" t="str">
            <v>MonticelloOutage Restoration</v>
          </cell>
          <cell r="C184" t="str">
            <v>North Coastal</v>
          </cell>
          <cell r="D184" t="str">
            <v>Monticello</v>
          </cell>
          <cell r="E184" t="str">
            <v>Outage Restoration</v>
          </cell>
          <cell r="F184">
            <v>160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B185" t="str">
            <v>MonticelloSL Outages</v>
          </cell>
          <cell r="C185" t="str">
            <v>North Coastal</v>
          </cell>
          <cell r="D185" t="str">
            <v>Monticello</v>
          </cell>
          <cell r="E185" t="str">
            <v>SL Outages</v>
          </cell>
          <cell r="F185">
            <v>266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B186" t="str">
            <v>MonticelloNCW Res</v>
          </cell>
          <cell r="C186" t="str">
            <v>North Coastal</v>
          </cell>
          <cell r="D186" t="str">
            <v>Monticello</v>
          </cell>
          <cell r="E186" t="str">
            <v>NCW Res</v>
          </cell>
          <cell r="F186">
            <v>95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B187" t="str">
            <v>MonticelloNCW C&amp;I</v>
          </cell>
          <cell r="C187" t="str">
            <v>North Coastal</v>
          </cell>
          <cell r="D187" t="str">
            <v>Monticello</v>
          </cell>
          <cell r="E187" t="str">
            <v>NCW C&amp;I</v>
          </cell>
          <cell r="F187">
            <v>27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B188" t="str">
            <v>MonticelloNSL</v>
          </cell>
          <cell r="C188" t="str">
            <v>North Coastal</v>
          </cell>
          <cell r="D188" t="str">
            <v>Monticello</v>
          </cell>
          <cell r="E188" t="str">
            <v>NSL</v>
          </cell>
          <cell r="F188">
            <v>42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B189" t="str">
            <v>MonticelloSL LFL</v>
          </cell>
          <cell r="C189" t="str">
            <v>North Coastal</v>
          </cell>
          <cell r="D189" t="str">
            <v>Monticello</v>
          </cell>
          <cell r="E189" t="str">
            <v>SL LFL</v>
          </cell>
          <cell r="F189">
            <v>81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B190" t="str">
            <v>MonticelloSL MAINTENANCE</v>
          </cell>
          <cell r="C190" t="str">
            <v>North Coastal</v>
          </cell>
          <cell r="D190" t="str">
            <v>Monticello</v>
          </cell>
          <cell r="E190" t="str">
            <v>SL MAINTENANCE</v>
          </cell>
          <cell r="F190">
            <v>110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B191" t="str">
            <v>MonticelloSYSTEM MODIFICATION - REIMBURSEMENT - CAPITAL</v>
          </cell>
          <cell r="C191" t="str">
            <v>North Coastal</v>
          </cell>
          <cell r="D191" t="str">
            <v>Monticello</v>
          </cell>
          <cell r="E191" t="str">
            <v>SYSTEM MODIFICATION - REIMBURSEMENT - CAPITAL</v>
          </cell>
          <cell r="F191">
            <v>18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MonticelloSYSTEM MODIFICATION - NON-REIMBURSEMENT - O&amp;M</v>
          </cell>
          <cell r="C192" t="str">
            <v>North Coastal</v>
          </cell>
          <cell r="D192" t="str">
            <v>Monticello</v>
          </cell>
          <cell r="E192" t="str">
            <v>SYSTEM MODIFICATION - NON-REIMBURSEMENT - O&amp;M</v>
          </cell>
          <cell r="F192">
            <v>10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B193" t="str">
            <v>MonticelloSYSTEM MODIFICATION - REIMBURSEMENT - O&amp;M</v>
          </cell>
          <cell r="C193" t="str">
            <v>North Coastal</v>
          </cell>
          <cell r="D193" t="str">
            <v>Monticello</v>
          </cell>
          <cell r="E193" t="str">
            <v>SYSTEM MODIFICATION - REIMBURSEMENT - O&amp;M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B194" t="str">
            <v>MonticelloSYSTEM MODIFICATION - NON-REIMBURSEMENT - CAPITAL</v>
          </cell>
          <cell r="C194" t="str">
            <v>North Coastal</v>
          </cell>
          <cell r="D194" t="str">
            <v>Monticello</v>
          </cell>
          <cell r="E194" t="str">
            <v>SYSTEM MODIFICATION - NON-REIMBURSEMENT - CAPITAL</v>
          </cell>
          <cell r="F194">
            <v>7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B195" t="str">
            <v>OcalaCORRECTIVE MAINT-OH</v>
          </cell>
          <cell r="C195" t="str">
            <v>North Coastal</v>
          </cell>
          <cell r="D195" t="str">
            <v>Ocala</v>
          </cell>
          <cell r="E195" t="str">
            <v>CORRECTIVE MAINT-OH</v>
          </cell>
          <cell r="F195">
            <v>6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B196" t="str">
            <v>OcalaCORRECTIVE MAINT-OH Cap</v>
          </cell>
          <cell r="C196" t="str">
            <v>North Coastal</v>
          </cell>
          <cell r="D196" t="str">
            <v>Ocala</v>
          </cell>
          <cell r="E196" t="str">
            <v>CORRECTIVE MAINT-OH Cap</v>
          </cell>
          <cell r="F196">
            <v>2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B197" t="str">
            <v>OcalaCORRECTIVE MAINT-UG</v>
          </cell>
          <cell r="C197" t="str">
            <v>North Coastal</v>
          </cell>
          <cell r="D197" t="str">
            <v>Ocala</v>
          </cell>
          <cell r="E197" t="str">
            <v>CORRECTIVE MAINT-UG</v>
          </cell>
          <cell r="F197">
            <v>28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B198" t="str">
            <v>OcalaCORRECTIVE MAINT-UG Cap</v>
          </cell>
          <cell r="C198" t="str">
            <v>North Coastal</v>
          </cell>
          <cell r="D198" t="str">
            <v>Ocala</v>
          </cell>
          <cell r="E198" t="str">
            <v>CORRECTIVE MAINT-UG Cap</v>
          </cell>
          <cell r="F198">
            <v>4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B199" t="str">
            <v>OcalaMajor Conversion</v>
          </cell>
          <cell r="C199" t="str">
            <v>North Coastal</v>
          </cell>
          <cell r="D199" t="str">
            <v>Ocala</v>
          </cell>
          <cell r="E199" t="str">
            <v>Major Conversion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B200" t="str">
            <v>OcalaOutage Restoration</v>
          </cell>
          <cell r="C200" t="str">
            <v>North Coastal</v>
          </cell>
          <cell r="D200" t="str">
            <v>Ocala</v>
          </cell>
          <cell r="E200" t="str">
            <v>Outage Restoration</v>
          </cell>
          <cell r="F200">
            <v>139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B201" t="str">
            <v>OcalaSL Outages</v>
          </cell>
          <cell r="C201" t="str">
            <v>North Coastal</v>
          </cell>
          <cell r="D201" t="str">
            <v>Ocala</v>
          </cell>
          <cell r="E201" t="str">
            <v>SL Outages</v>
          </cell>
          <cell r="F201">
            <v>259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B202" t="str">
            <v>OcalaNCW Res</v>
          </cell>
          <cell r="C202" t="str">
            <v>North Coastal</v>
          </cell>
          <cell r="D202" t="str">
            <v>Ocala</v>
          </cell>
          <cell r="E202" t="str">
            <v>NCW Res</v>
          </cell>
          <cell r="F202">
            <v>325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B203" t="str">
            <v>OcalaNCW C&amp;I</v>
          </cell>
          <cell r="C203" t="str">
            <v>North Coastal</v>
          </cell>
          <cell r="D203" t="str">
            <v>Ocala</v>
          </cell>
          <cell r="E203" t="str">
            <v>NCW C&amp;I</v>
          </cell>
          <cell r="F203">
            <v>38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B204" t="str">
            <v>OcalaNSL</v>
          </cell>
          <cell r="C204" t="str">
            <v>North Coastal</v>
          </cell>
          <cell r="D204" t="str">
            <v>Ocala</v>
          </cell>
          <cell r="E204" t="str">
            <v>NSL</v>
          </cell>
          <cell r="F204">
            <v>86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B205" t="str">
            <v>OcalaSL LFL</v>
          </cell>
          <cell r="C205" t="str">
            <v>North Coastal</v>
          </cell>
          <cell r="D205" t="str">
            <v>Ocala</v>
          </cell>
          <cell r="E205" t="str">
            <v>SL LFL</v>
          </cell>
          <cell r="F205">
            <v>24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B206" t="str">
            <v>OcalaSL MAINTENANCE</v>
          </cell>
          <cell r="C206" t="str">
            <v>North Coastal</v>
          </cell>
          <cell r="D206" t="str">
            <v>Ocala</v>
          </cell>
          <cell r="E206" t="str">
            <v>SL MAINTENANCE</v>
          </cell>
          <cell r="F206">
            <v>41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B207" t="str">
            <v>OcalaSYSTEM MODIFICATION - REIMBURSEMENT - CAPITAL</v>
          </cell>
          <cell r="C207" t="str">
            <v>North Coastal</v>
          </cell>
          <cell r="D207" t="str">
            <v>Ocala</v>
          </cell>
          <cell r="E207" t="str">
            <v>SYSTEM MODIFICATION - REIMBURSEMENT - CAPITAL</v>
          </cell>
          <cell r="F207">
            <v>7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B208" t="str">
            <v>OcalaSYSTEM MODIFICATION - NON-REIMBURSEMENT - O&amp;M</v>
          </cell>
          <cell r="C208" t="str">
            <v>North Coastal</v>
          </cell>
          <cell r="D208" t="str">
            <v>Ocala</v>
          </cell>
          <cell r="E208" t="str">
            <v>SYSTEM MODIFICATION - NON-REIMBURSEMENT - O&amp;M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OcalaSYSTEM MODIFICATION - REIMBURSEMENT - O&amp;M</v>
          </cell>
          <cell r="C209" t="str">
            <v>North Coastal</v>
          </cell>
          <cell r="D209" t="str">
            <v>Ocala</v>
          </cell>
          <cell r="E209" t="str">
            <v>SYSTEM MODIFICATION - REIMBURSEMENT - O&amp;M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OcalaSYSTEM MODIFICATION - NON-REIMBURSEMENT - CAPITAL</v>
          </cell>
          <cell r="C210" t="str">
            <v>North Coastal</v>
          </cell>
          <cell r="D210" t="str">
            <v>Ocala</v>
          </cell>
          <cell r="E210" t="str">
            <v>SYSTEM MODIFICATION - NON-REIMBURSEMENT - CAPITAL</v>
          </cell>
          <cell r="F210">
            <v>2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B211" t="str">
            <v>Seven SpringsCORRECTIVE MAINT-OH</v>
          </cell>
          <cell r="C211" t="str">
            <v>South Coastal</v>
          </cell>
          <cell r="D211" t="str">
            <v>Seven Springs</v>
          </cell>
          <cell r="E211" t="str">
            <v>CORRECTIVE MAINT-OH</v>
          </cell>
          <cell r="F211">
            <v>8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B212" t="str">
            <v>Seven SpringsCORRECTIVE MAINT-OH Cap</v>
          </cell>
          <cell r="C212" t="str">
            <v>South Coastal</v>
          </cell>
          <cell r="D212" t="str">
            <v>Seven Springs</v>
          </cell>
          <cell r="E212" t="str">
            <v>CORRECTIVE MAINT-OH Cap</v>
          </cell>
          <cell r="F212">
            <v>8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B213" t="str">
            <v>Seven SpringsCORRECTIVE MAINT-UG</v>
          </cell>
          <cell r="C213" t="str">
            <v>South Coastal</v>
          </cell>
          <cell r="D213" t="str">
            <v>Seven Springs</v>
          </cell>
          <cell r="E213" t="str">
            <v>CORRECTIVE MAINT-UG</v>
          </cell>
          <cell r="F213">
            <v>39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B214" t="str">
            <v>Seven SpringsCORRECTIVE MAINT-UG Cap</v>
          </cell>
          <cell r="C214" t="str">
            <v>South Coastal</v>
          </cell>
          <cell r="D214" t="str">
            <v>Seven Springs</v>
          </cell>
          <cell r="E214" t="str">
            <v>CORRECTIVE MAINT-UG Cap</v>
          </cell>
          <cell r="F214">
            <v>14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B215" t="str">
            <v>Seven SpringsMajor Conversion</v>
          </cell>
          <cell r="C215" t="str">
            <v>South Coastal</v>
          </cell>
          <cell r="D215" t="str">
            <v>Seven Springs</v>
          </cell>
          <cell r="E215" t="str">
            <v>Major Conversion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B216" t="str">
            <v>Seven SpringsOutage Restoration</v>
          </cell>
          <cell r="C216" t="str">
            <v>South Coastal</v>
          </cell>
          <cell r="D216" t="str">
            <v>Seven Springs</v>
          </cell>
          <cell r="E216" t="str">
            <v>Outage Restoration</v>
          </cell>
          <cell r="F216">
            <v>217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B217" t="str">
            <v>Seven SpringsSL Outages</v>
          </cell>
          <cell r="C217" t="str">
            <v>South Coastal</v>
          </cell>
          <cell r="D217" t="str">
            <v>Seven Springs</v>
          </cell>
          <cell r="E217" t="str">
            <v>SL Outages</v>
          </cell>
          <cell r="F217">
            <v>460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B218" t="str">
            <v>Seven SpringsNCW Res</v>
          </cell>
          <cell r="C218" t="str">
            <v>South Coastal</v>
          </cell>
          <cell r="D218" t="str">
            <v>Seven Springs</v>
          </cell>
          <cell r="E218" t="str">
            <v>NCW Res</v>
          </cell>
          <cell r="F218">
            <v>292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B219" t="str">
            <v>Seven SpringsNCW C&amp;I</v>
          </cell>
          <cell r="C219" t="str">
            <v>South Coastal</v>
          </cell>
          <cell r="D219" t="str">
            <v>Seven Springs</v>
          </cell>
          <cell r="E219" t="str">
            <v>NCW C&amp;I</v>
          </cell>
          <cell r="F219">
            <v>14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B220" t="str">
            <v>Seven SpringsNSL</v>
          </cell>
          <cell r="C220" t="str">
            <v>South Coastal</v>
          </cell>
          <cell r="D220" t="str">
            <v>Seven Springs</v>
          </cell>
          <cell r="E220" t="str">
            <v>NSL</v>
          </cell>
          <cell r="F220">
            <v>198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B221" t="str">
            <v>Seven SpringsSL LFL</v>
          </cell>
          <cell r="C221" t="str">
            <v>South Coastal</v>
          </cell>
          <cell r="D221" t="str">
            <v>Seven Springs</v>
          </cell>
          <cell r="E221" t="str">
            <v>SL LFL</v>
          </cell>
          <cell r="F221">
            <v>25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B222" t="str">
            <v>Seven SpringsSL MAINTENANCE</v>
          </cell>
          <cell r="C222" t="str">
            <v>South Coastal</v>
          </cell>
          <cell r="D222" t="str">
            <v>Seven Springs</v>
          </cell>
          <cell r="E222" t="str">
            <v>SL MAINTENANCE</v>
          </cell>
          <cell r="F222">
            <v>32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B223" t="str">
            <v>Seven SpringsSYSTEM MODIFICATION - REIMBURSEMENT - CAPITAL</v>
          </cell>
          <cell r="C223" t="str">
            <v>South Coastal</v>
          </cell>
          <cell r="D223" t="str">
            <v>Seven Springs</v>
          </cell>
          <cell r="E223" t="str">
            <v>SYSTEM MODIFICATION - REIMBURSEMENT - CAPITAL</v>
          </cell>
          <cell r="F223">
            <v>3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B224" t="str">
            <v>Seven SpringsSYSTEM MODIFICATION - NON-REIMBURSEMENT - O&amp;M</v>
          </cell>
          <cell r="C224" t="str">
            <v>South Coastal</v>
          </cell>
          <cell r="D224" t="str">
            <v>Seven Springs</v>
          </cell>
          <cell r="E224" t="str">
            <v>SYSTEM MODIFICATION - NON-REIMBURSEMENT - O&amp;M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B225" t="str">
            <v>Seven SpringsSYSTEM MODIFICATION - REIMBURSEMENT - O&amp;M</v>
          </cell>
          <cell r="C225" t="str">
            <v>South Coastal</v>
          </cell>
          <cell r="D225" t="str">
            <v>Seven Springs</v>
          </cell>
          <cell r="E225" t="str">
            <v>SYSTEM MODIFICATION - REIMBURSEMENT - O&amp;M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B226" t="str">
            <v>Seven SpringsSYSTEM MODIFICATION - NON-REIMBURSEMENT - CAPITAL</v>
          </cell>
          <cell r="C226" t="str">
            <v>South Coastal</v>
          </cell>
          <cell r="D226" t="str">
            <v>Seven Springs</v>
          </cell>
          <cell r="E226" t="str">
            <v>SYSTEM MODIFICATION - NON-REIMBURSEMENT - CAPITAL</v>
          </cell>
          <cell r="F226">
            <v>6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B227" t="str">
            <v>ClearwaterCORRECTIVE MAINT-OH</v>
          </cell>
          <cell r="C227" t="str">
            <v>South Coastal</v>
          </cell>
          <cell r="D227" t="str">
            <v>Clearwater</v>
          </cell>
          <cell r="E227" t="str">
            <v>CORRECTIVE MAINT-OH</v>
          </cell>
          <cell r="F227">
            <v>9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B228" t="str">
            <v>ClearwaterCORRECTIVE MAINT-OH Cap</v>
          </cell>
          <cell r="C228" t="str">
            <v>South Coastal</v>
          </cell>
          <cell r="D228" t="str">
            <v>Clearwater</v>
          </cell>
          <cell r="E228" t="str">
            <v>CORRECTIVE MAINT-OH Cap</v>
          </cell>
          <cell r="F228">
            <v>12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ClearwaterCORRECTIVE MAINT-UG</v>
          </cell>
          <cell r="C229" t="str">
            <v>South Coastal</v>
          </cell>
          <cell r="D229" t="str">
            <v>Clearwater</v>
          </cell>
          <cell r="E229" t="str">
            <v>CORRECTIVE MAINT-UG</v>
          </cell>
          <cell r="F229">
            <v>37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B230" t="str">
            <v>ClearwaterCORRECTIVE MAINT-UG Cap</v>
          </cell>
          <cell r="C230" t="str">
            <v>South Coastal</v>
          </cell>
          <cell r="D230" t="str">
            <v>Clearwater</v>
          </cell>
          <cell r="E230" t="str">
            <v>CORRECTIVE MAINT-UG Cap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B231" t="str">
            <v>ClearwaterMajor Conversion</v>
          </cell>
          <cell r="C231" t="str">
            <v>South Coastal</v>
          </cell>
          <cell r="D231" t="str">
            <v>Clearwater</v>
          </cell>
          <cell r="E231" t="str">
            <v>Major Conversion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B232" t="str">
            <v>ClearwaterOutage Restoration</v>
          </cell>
          <cell r="C232" t="str">
            <v>South Coastal</v>
          </cell>
          <cell r="D232" t="str">
            <v>Clearwater</v>
          </cell>
          <cell r="E232" t="str">
            <v>Outage Restoration</v>
          </cell>
          <cell r="F232">
            <v>392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B233" t="str">
            <v>ClearwaterSL Outages</v>
          </cell>
          <cell r="C233" t="str">
            <v>South Coastal</v>
          </cell>
          <cell r="D233" t="str">
            <v>Clearwater</v>
          </cell>
          <cell r="E233" t="str">
            <v>SL Outages</v>
          </cell>
          <cell r="F233">
            <v>722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B234" t="str">
            <v>ClearwaterNCW Res</v>
          </cell>
          <cell r="C234" t="str">
            <v>South Coastal</v>
          </cell>
          <cell r="D234" t="str">
            <v>Clearwater</v>
          </cell>
          <cell r="E234" t="str">
            <v>NCW Res</v>
          </cell>
          <cell r="F234">
            <v>68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B235" t="str">
            <v>ClearwaterNCW C&amp;I</v>
          </cell>
          <cell r="C235" t="str">
            <v>South Coastal</v>
          </cell>
          <cell r="D235" t="str">
            <v>Clearwater</v>
          </cell>
          <cell r="E235" t="str">
            <v>NCW C&amp;I</v>
          </cell>
          <cell r="F235">
            <v>28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B236" t="str">
            <v>ClearwaterNSL</v>
          </cell>
          <cell r="C236" t="str">
            <v>South Coastal</v>
          </cell>
          <cell r="D236" t="str">
            <v>Clearwater</v>
          </cell>
          <cell r="E236" t="str">
            <v>NSL</v>
          </cell>
          <cell r="F236">
            <v>89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B237" t="str">
            <v>ClearwaterSL LFL</v>
          </cell>
          <cell r="C237" t="str">
            <v>South Coastal</v>
          </cell>
          <cell r="D237" t="str">
            <v>Clearwater</v>
          </cell>
          <cell r="E237" t="str">
            <v>SL LFL</v>
          </cell>
          <cell r="F237">
            <v>13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B238" t="str">
            <v>ClearwaterSL MAINTENANCE</v>
          </cell>
          <cell r="C238" t="str">
            <v>South Coastal</v>
          </cell>
          <cell r="D238" t="str">
            <v>Clearwater</v>
          </cell>
          <cell r="E238" t="str">
            <v>SL MAINTENANCE</v>
          </cell>
          <cell r="F238">
            <v>28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B239" t="str">
            <v>ClearwaterSYSTEM MODIFICATION - REIMBURSEMENT - CAPITAL</v>
          </cell>
          <cell r="C239" t="str">
            <v>South Coastal</v>
          </cell>
          <cell r="D239" t="str">
            <v>Clearwater</v>
          </cell>
          <cell r="E239" t="str">
            <v>SYSTEM MODIFICATION - REIMBURSEMENT - CAPITAL</v>
          </cell>
          <cell r="F239">
            <v>11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B240" t="str">
            <v>ClearwaterSYSTEM MODIFICATION - NON-REIMBURSEMENT - O&amp;M</v>
          </cell>
          <cell r="C240" t="str">
            <v>South Coastal</v>
          </cell>
          <cell r="D240" t="str">
            <v>Clearwater</v>
          </cell>
          <cell r="E240" t="str">
            <v>SYSTEM MODIFICATION - NON-REIMBURSEMENT - O&amp;M</v>
          </cell>
          <cell r="F240">
            <v>1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B241" t="str">
            <v>ClearwaterSYSTEM MODIFICATION - REIMBURSEMENT - O&amp;M</v>
          </cell>
          <cell r="C241" t="str">
            <v>South Coastal</v>
          </cell>
          <cell r="D241" t="str">
            <v>Clearwater</v>
          </cell>
          <cell r="E241" t="str">
            <v>SYSTEM MODIFICATION - REIMBURSEMENT - O&amp;M</v>
          </cell>
          <cell r="F241">
            <v>1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B242" t="str">
            <v>ClearwaterSYSTEM MODIFICATION - NON-REIMBURSEMENT - CAPITAL</v>
          </cell>
          <cell r="C242" t="str">
            <v>South Coastal</v>
          </cell>
          <cell r="D242" t="str">
            <v>Clearwater</v>
          </cell>
          <cell r="E242" t="str">
            <v>SYSTEM MODIFICATION - NON-REIMBURSEMENT - CAPITAL</v>
          </cell>
          <cell r="F242">
            <v>3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B243" t="str">
            <v>St. PetersburgCORRECTIVE MAINT-OH</v>
          </cell>
          <cell r="C243" t="str">
            <v>South Coastal</v>
          </cell>
          <cell r="D243" t="str">
            <v>St. Petersburg</v>
          </cell>
          <cell r="E243" t="str">
            <v>CORRECTIVE MAINT-OH</v>
          </cell>
          <cell r="F243">
            <v>1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B244" t="str">
            <v>St. PetersburgCORRECTIVE MAINT-OH Cap</v>
          </cell>
          <cell r="C244" t="str">
            <v>South Coastal</v>
          </cell>
          <cell r="D244" t="str">
            <v>St. Petersburg</v>
          </cell>
          <cell r="E244" t="str">
            <v>CORRECTIVE MAINT-OH Cap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B245" t="str">
            <v>St. PetersburgCORRECTIVE MAINT-UG</v>
          </cell>
          <cell r="C245" t="str">
            <v>South Coastal</v>
          </cell>
          <cell r="D245" t="str">
            <v>St. Petersburg</v>
          </cell>
          <cell r="E245" t="str">
            <v>CORRECTIVE MAINT-UG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B246" t="str">
            <v>St. PetersburgCORRECTIVE MAINT-UG Cap</v>
          </cell>
          <cell r="C246" t="str">
            <v>South Coastal</v>
          </cell>
          <cell r="D246" t="str">
            <v>St. Petersburg</v>
          </cell>
          <cell r="E246" t="str">
            <v>CORRECTIVE MAINT-UG Cap</v>
          </cell>
          <cell r="F246">
            <v>1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B247" t="str">
            <v>St. PetersburgMajor Conversion</v>
          </cell>
          <cell r="C247" t="str">
            <v>South Coastal</v>
          </cell>
          <cell r="D247" t="str">
            <v>St. Petersburg</v>
          </cell>
          <cell r="E247" t="str">
            <v>Major Conversion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B248" t="str">
            <v>St. PetersburgOutage Restoration</v>
          </cell>
          <cell r="C248" t="str">
            <v>South Coastal</v>
          </cell>
          <cell r="D248" t="str">
            <v>St. Petersburg</v>
          </cell>
          <cell r="E248" t="str">
            <v>Outage Restoration</v>
          </cell>
          <cell r="F248">
            <v>427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B249" t="str">
            <v>St. PetersburgSL Outages</v>
          </cell>
          <cell r="C249" t="str">
            <v>South Coastal</v>
          </cell>
          <cell r="D249" t="str">
            <v>St. Petersburg</v>
          </cell>
          <cell r="E249" t="str">
            <v>SL Outages</v>
          </cell>
          <cell r="F249">
            <v>882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B250" t="str">
            <v>St. PetersburgNCW Res</v>
          </cell>
          <cell r="C250" t="str">
            <v>South Coastal</v>
          </cell>
          <cell r="D250" t="str">
            <v>St. Petersburg</v>
          </cell>
          <cell r="E250" t="str">
            <v>NCW Res</v>
          </cell>
          <cell r="F250">
            <v>125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St. PetersburgNCW C&amp;I</v>
          </cell>
          <cell r="C251" t="str">
            <v>South Coastal</v>
          </cell>
          <cell r="D251" t="str">
            <v>St. Petersburg</v>
          </cell>
          <cell r="E251" t="str">
            <v>NCW C&amp;I</v>
          </cell>
          <cell r="F251">
            <v>33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B252" t="str">
            <v>St. PetersburgNSL</v>
          </cell>
          <cell r="C252" t="str">
            <v>South Coastal</v>
          </cell>
          <cell r="D252" t="str">
            <v>St. Petersburg</v>
          </cell>
          <cell r="E252" t="str">
            <v>NSL</v>
          </cell>
          <cell r="F252">
            <v>454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B253" t="str">
            <v>St. PetersburgSL LFL</v>
          </cell>
          <cell r="C253" t="str">
            <v>South Coastal</v>
          </cell>
          <cell r="D253" t="str">
            <v>St. Petersburg</v>
          </cell>
          <cell r="E253" t="str">
            <v>SL LFL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B254" t="str">
            <v>St. PetersburgSL MAINTENANCE</v>
          </cell>
          <cell r="C254" t="str">
            <v>South Coastal</v>
          </cell>
          <cell r="D254" t="str">
            <v>St. Petersburg</v>
          </cell>
          <cell r="E254" t="str">
            <v>SL MAINTENANCE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B255" t="str">
            <v>St. PetersburgSYSTEM MODIFICATION - REIMBURSEMENT - CAPITAL</v>
          </cell>
          <cell r="C255" t="str">
            <v>South Coastal</v>
          </cell>
          <cell r="D255" t="str">
            <v>St. Petersburg</v>
          </cell>
          <cell r="E255" t="str">
            <v>SYSTEM MODIFICATION - REIMBURSEMENT - CAPITAL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B256" t="str">
            <v>St. PetersburgSYSTEM MODIFICATION - NON-REIMBURSEMENT - O&amp;M</v>
          </cell>
          <cell r="C256" t="str">
            <v>South Coastal</v>
          </cell>
          <cell r="D256" t="str">
            <v>St. Petersburg</v>
          </cell>
          <cell r="E256" t="str">
            <v>SYSTEM MODIFICATION - NON-REIMBURSEMENT - O&amp;M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B257" t="str">
            <v>St. PetersburgSYSTEM MODIFICATION - REIMBURSEMENT - O&amp;M</v>
          </cell>
          <cell r="C257" t="str">
            <v>South Coastal</v>
          </cell>
          <cell r="D257" t="str">
            <v>St. Petersburg</v>
          </cell>
          <cell r="E257" t="str">
            <v>SYSTEM MODIFICATION - REIMBURSEMENT - O&amp;M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B258" t="str">
            <v>St. PetersburgSYSTEM MODIFICATION - NON-REIMBURSEMENT - CAPITAL</v>
          </cell>
          <cell r="C258" t="str">
            <v>South Coastal</v>
          </cell>
          <cell r="D258" t="str">
            <v>St. Petersburg</v>
          </cell>
          <cell r="E258" t="str">
            <v>SYSTEM MODIFICATION - NON-REIMBURSEMENT - CAPITAL</v>
          </cell>
          <cell r="F258">
            <v>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B259" t="str">
            <v>Tarpon SpringsCORRECTIVE MAINT-OH</v>
          </cell>
          <cell r="C259" t="str">
            <v>South Coastal</v>
          </cell>
          <cell r="D259" t="str">
            <v>Tarpon Springs</v>
          </cell>
          <cell r="E259" t="str">
            <v>CORRECTIVE MAINT-OH</v>
          </cell>
          <cell r="F259">
            <v>57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B260" t="str">
            <v>Tarpon SpringsCORRECTIVE MAINT-OH Cap</v>
          </cell>
          <cell r="C260" t="str">
            <v>South Coastal</v>
          </cell>
          <cell r="D260" t="str">
            <v>Tarpon Springs</v>
          </cell>
          <cell r="E260" t="str">
            <v>CORRECTIVE MAINT-OH Cap</v>
          </cell>
          <cell r="F260">
            <v>89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B261" t="str">
            <v>Tarpon SpringsCORRECTIVE MAINT-UG</v>
          </cell>
          <cell r="C261" t="str">
            <v>South Coastal</v>
          </cell>
          <cell r="D261" t="str">
            <v>Tarpon Springs</v>
          </cell>
          <cell r="E261" t="str">
            <v>CORRECTIVE MAINT-UG</v>
          </cell>
          <cell r="F261">
            <v>185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B262" t="str">
            <v>Tarpon SpringsCORRECTIVE MAINT-UG Cap</v>
          </cell>
          <cell r="C262" t="str">
            <v>South Coastal</v>
          </cell>
          <cell r="D262" t="str">
            <v>Tarpon Springs</v>
          </cell>
          <cell r="E262" t="str">
            <v>CORRECTIVE MAINT-UG Cap</v>
          </cell>
          <cell r="F262">
            <v>41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B263" t="str">
            <v>Tarpon SpringsMajor Conversion</v>
          </cell>
          <cell r="C263" t="str">
            <v>South Coastal</v>
          </cell>
          <cell r="D263" t="str">
            <v>Tarpon Springs</v>
          </cell>
          <cell r="E263" t="str">
            <v>Major Conversion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B264" t="str">
            <v>Tarpon SpringsOutage Restoration</v>
          </cell>
          <cell r="C264" t="str">
            <v>South Coastal</v>
          </cell>
          <cell r="D264" t="str">
            <v>Tarpon Springs</v>
          </cell>
          <cell r="E264" t="str">
            <v>Outage Restoration</v>
          </cell>
          <cell r="F264">
            <v>186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B265" t="str">
            <v>Tarpon SpringsSL Outages</v>
          </cell>
          <cell r="C265" t="str">
            <v>South Coastal</v>
          </cell>
          <cell r="D265" t="str">
            <v>Tarpon Springs</v>
          </cell>
          <cell r="E265" t="str">
            <v>SL Outages</v>
          </cell>
          <cell r="F265">
            <v>381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6">
          <cell r="B266" t="str">
            <v>Tarpon SpringsNCW Res</v>
          </cell>
          <cell r="C266" t="str">
            <v>South Coastal</v>
          </cell>
          <cell r="D266" t="str">
            <v>Tarpon Springs</v>
          </cell>
          <cell r="E266" t="str">
            <v>NCW Res</v>
          </cell>
          <cell r="F266">
            <v>31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B267" t="str">
            <v>Tarpon SpringsNCW C&amp;I</v>
          </cell>
          <cell r="C267" t="str">
            <v>South Coastal</v>
          </cell>
          <cell r="D267" t="str">
            <v>Tarpon Springs</v>
          </cell>
          <cell r="E267" t="str">
            <v>NCW C&amp;I</v>
          </cell>
          <cell r="F267">
            <v>10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B268" t="str">
            <v>Tarpon SpringsNSL</v>
          </cell>
          <cell r="C268" t="str">
            <v>South Coastal</v>
          </cell>
          <cell r="D268" t="str">
            <v>Tarpon Springs</v>
          </cell>
          <cell r="E268" t="str">
            <v>NSL</v>
          </cell>
          <cell r="F268">
            <v>63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B269" t="str">
            <v>Tarpon SpringsSL LFL</v>
          </cell>
          <cell r="C269" t="str">
            <v>South Coastal</v>
          </cell>
          <cell r="D269" t="str">
            <v>Tarpon Springs</v>
          </cell>
          <cell r="E269" t="str">
            <v>SL LFL</v>
          </cell>
          <cell r="F269">
            <v>149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B270" t="str">
            <v>Tarpon SpringsSL MAINTENANCE</v>
          </cell>
          <cell r="C270" t="str">
            <v>South Coastal</v>
          </cell>
          <cell r="D270" t="str">
            <v>Tarpon Springs</v>
          </cell>
          <cell r="E270" t="str">
            <v>SL MAINTENANCE</v>
          </cell>
          <cell r="F270">
            <v>224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B271" t="str">
            <v>Tarpon SpringsSYSTEM MODIFICATION - REIMBURSEMENT - CAPITAL</v>
          </cell>
          <cell r="C271" t="str">
            <v>South Coastal</v>
          </cell>
          <cell r="D271" t="str">
            <v>Tarpon Springs</v>
          </cell>
          <cell r="E271" t="str">
            <v>SYSTEM MODIFICATION - REIMBURSEMENT - CAPITAL</v>
          </cell>
          <cell r="F271">
            <v>53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</row>
        <row r="272">
          <cell r="B272" t="str">
            <v>Tarpon SpringsSYSTEM MODIFICATION - NON-REIMBURSEMENT - O&amp;M</v>
          </cell>
          <cell r="C272" t="str">
            <v>South Coastal</v>
          </cell>
          <cell r="D272" t="str">
            <v>Tarpon Springs</v>
          </cell>
          <cell r="E272" t="str">
            <v>SYSTEM MODIFICATION - NON-REIMBURSEMENT - O&amp;M</v>
          </cell>
          <cell r="F272">
            <v>3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B273" t="str">
            <v>Tarpon SpringsSYSTEM MODIFICATION - REIMBURSEMENT - O&amp;M</v>
          </cell>
          <cell r="C273" t="str">
            <v>South Coastal</v>
          </cell>
          <cell r="D273" t="str">
            <v>Tarpon Springs</v>
          </cell>
          <cell r="E273" t="str">
            <v>SYSTEM MODIFICATION - REIMBURSEMENT - O&amp;M</v>
          </cell>
          <cell r="F273">
            <v>2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B274" t="str">
            <v>Tarpon SpringsSYSTEM MODIFICATION - NON-REIMBURSEMENT - CAPITAL</v>
          </cell>
          <cell r="C274" t="str">
            <v>South Coastal</v>
          </cell>
          <cell r="D274" t="str">
            <v>Tarpon Springs</v>
          </cell>
          <cell r="E274" t="str">
            <v>SYSTEM MODIFICATION - NON-REIMBURSEMENT - CAPITAL</v>
          </cell>
          <cell r="F274">
            <v>21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B275" t="str">
            <v>WalsinghamCORRECTIVE MAINT-OH</v>
          </cell>
          <cell r="C275" t="str">
            <v>South Coastal</v>
          </cell>
          <cell r="D275" t="str">
            <v>Walsingham</v>
          </cell>
          <cell r="E275" t="str">
            <v>CORRECTIVE MAINT-OH</v>
          </cell>
          <cell r="F275">
            <v>250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B276" t="str">
            <v>WalsinghamCORRECTIVE MAINT-OH Cap</v>
          </cell>
          <cell r="C276" t="str">
            <v>South Coastal</v>
          </cell>
          <cell r="D276" t="str">
            <v>Walsingham</v>
          </cell>
          <cell r="E276" t="str">
            <v>CORRECTIVE MAINT-OH Cap</v>
          </cell>
          <cell r="F276">
            <v>233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B277" t="str">
            <v>WalsinghamCORRECTIVE MAINT-UG</v>
          </cell>
          <cell r="C277" t="str">
            <v>South Coastal</v>
          </cell>
          <cell r="D277" t="str">
            <v>Walsingham</v>
          </cell>
          <cell r="E277" t="str">
            <v>CORRECTIVE MAINT-UG</v>
          </cell>
          <cell r="F277">
            <v>373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B278" t="str">
            <v>WalsinghamCORRECTIVE MAINT-UG Cap</v>
          </cell>
          <cell r="C278" t="str">
            <v>South Coastal</v>
          </cell>
          <cell r="D278" t="str">
            <v>Walsingham</v>
          </cell>
          <cell r="E278" t="str">
            <v>CORRECTIVE MAINT-UG Cap</v>
          </cell>
          <cell r="F278">
            <v>159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B279" t="str">
            <v>WalsinghamMajor Conversion</v>
          </cell>
          <cell r="C279" t="str">
            <v>South Coastal</v>
          </cell>
          <cell r="D279" t="str">
            <v>Walsingham</v>
          </cell>
          <cell r="E279" t="str">
            <v>Major Conversion</v>
          </cell>
          <cell r="F279">
            <v>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B280" t="str">
            <v>WalsinghamOutage Restoration</v>
          </cell>
          <cell r="C280" t="str">
            <v>South Coastal</v>
          </cell>
          <cell r="D280" t="str">
            <v>Walsingham</v>
          </cell>
          <cell r="E280" t="str">
            <v>Outage Restoration</v>
          </cell>
          <cell r="F280">
            <v>355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B281" t="str">
            <v>WalsinghamSL Outages</v>
          </cell>
          <cell r="C281" t="str">
            <v>South Coastal</v>
          </cell>
          <cell r="D281" t="str">
            <v>Walsingham</v>
          </cell>
          <cell r="E281" t="str">
            <v>SL Outages</v>
          </cell>
          <cell r="F281">
            <v>571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</row>
        <row r="282">
          <cell r="B282" t="str">
            <v>WalsinghamNCW Res</v>
          </cell>
          <cell r="C282" t="str">
            <v>South Coastal</v>
          </cell>
          <cell r="D282" t="str">
            <v>Walsingham</v>
          </cell>
          <cell r="E282" t="str">
            <v>NCW Res</v>
          </cell>
          <cell r="F282">
            <v>125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B283" t="str">
            <v>WalsinghamNCW C&amp;I</v>
          </cell>
          <cell r="C283" t="str">
            <v>South Coastal</v>
          </cell>
          <cell r="D283" t="str">
            <v>Walsingham</v>
          </cell>
          <cell r="E283" t="str">
            <v>NCW C&amp;I</v>
          </cell>
          <cell r="F283">
            <v>30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B284" t="str">
            <v>WalsinghamNSL</v>
          </cell>
          <cell r="C284" t="str">
            <v>South Coastal</v>
          </cell>
          <cell r="D284" t="str">
            <v>Walsingham</v>
          </cell>
          <cell r="E284" t="str">
            <v>NSL</v>
          </cell>
          <cell r="F284">
            <v>124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</row>
        <row r="285">
          <cell r="B285" t="str">
            <v>WalsinghamSL LFL</v>
          </cell>
          <cell r="C285" t="str">
            <v>South Coastal</v>
          </cell>
          <cell r="D285" t="str">
            <v>Walsingham</v>
          </cell>
          <cell r="E285" t="str">
            <v>SL LFL</v>
          </cell>
          <cell r="F285">
            <v>309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B286" t="str">
            <v>WalsinghamSL MAINTENANCE</v>
          </cell>
          <cell r="C286" t="str">
            <v>South Coastal</v>
          </cell>
          <cell r="D286" t="str">
            <v>Walsingham</v>
          </cell>
          <cell r="E286" t="str">
            <v>SL MAINTENANCE</v>
          </cell>
          <cell r="F286">
            <v>444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</row>
        <row r="287">
          <cell r="B287" t="str">
            <v>WalsinghamSYSTEM MODIFICATION - REIMBURSEMENT - CAPITAL</v>
          </cell>
          <cell r="C287" t="str">
            <v>South Coastal</v>
          </cell>
          <cell r="D287" t="str">
            <v>Walsingham</v>
          </cell>
          <cell r="E287" t="str">
            <v>SYSTEM MODIFICATION - REIMBURSEMENT - CAPITAL</v>
          </cell>
          <cell r="F287">
            <v>99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B288" t="str">
            <v>WalsinghamSYSTEM MODIFICATION - NON-REIMBURSEMENT - O&amp;M</v>
          </cell>
          <cell r="C288" t="str">
            <v>South Coastal</v>
          </cell>
          <cell r="D288" t="str">
            <v>Walsingham</v>
          </cell>
          <cell r="E288" t="str">
            <v>SYSTEM MODIFICATION - NON-REIMBURSEMENT - O&amp;M</v>
          </cell>
          <cell r="F288">
            <v>28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B289" t="str">
            <v>WalsinghamSYSTEM MODIFICATION - REIMBURSEMENT - O&amp;M</v>
          </cell>
          <cell r="C289" t="str">
            <v>South Coastal</v>
          </cell>
          <cell r="D289" t="str">
            <v>Walsingham</v>
          </cell>
          <cell r="E289" t="str">
            <v>SYSTEM MODIFICATION - REIMBURSEMENT - O&amp;M</v>
          </cell>
          <cell r="F289">
            <v>3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B290" t="str">
            <v>WalsinghamSYSTEM MODIFICATION - NON-REIMBURSEMENT - CAPITAL</v>
          </cell>
          <cell r="C290" t="str">
            <v>South Coastal</v>
          </cell>
          <cell r="D290" t="str">
            <v>Walsingham</v>
          </cell>
          <cell r="E290" t="str">
            <v>SYSTEM MODIFICATION - NON-REIMBURSEMENT - CAPITAL</v>
          </cell>
          <cell r="F290">
            <v>49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B291" t="str">
            <v>ZephyrhillsCORRECTIVE MAINT-OH</v>
          </cell>
          <cell r="C291" t="str">
            <v>South Coastal</v>
          </cell>
          <cell r="D291" t="str">
            <v>Zephyrhills</v>
          </cell>
          <cell r="E291" t="str">
            <v>CORRECTIVE MAINT-OH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B292" t="str">
            <v>ZephyrhillsCORRECTIVE MAINT-OH Cap</v>
          </cell>
          <cell r="C292" t="str">
            <v>South Coastal</v>
          </cell>
          <cell r="D292" t="str">
            <v>Zephyrhills</v>
          </cell>
          <cell r="E292" t="str">
            <v>CORRECTIVE MAINT-OH Cap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B293" t="str">
            <v>ZephyrhillsCORRECTIVE MAINT-UG</v>
          </cell>
          <cell r="C293" t="str">
            <v>South Coastal</v>
          </cell>
          <cell r="D293" t="str">
            <v>Zephyrhills</v>
          </cell>
          <cell r="E293" t="str">
            <v>CORRECTIVE MAINT-UG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B294" t="str">
            <v>ZephyrhillsCORRECTIVE MAINT-UG Cap</v>
          </cell>
          <cell r="C294" t="str">
            <v>South Coastal</v>
          </cell>
          <cell r="D294" t="str">
            <v>Zephyrhills</v>
          </cell>
          <cell r="E294" t="str">
            <v>CORRECTIVE MAINT-UG Cap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B295" t="str">
            <v>ZephyrhillsMajor Conversion</v>
          </cell>
          <cell r="C295" t="str">
            <v>South Coastal</v>
          </cell>
          <cell r="D295" t="str">
            <v>Zephyrhills</v>
          </cell>
          <cell r="E295" t="str">
            <v>Major Conversion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B296" t="str">
            <v>ZephyrhillsOutage Restoration</v>
          </cell>
          <cell r="C296" t="str">
            <v>South Coastal</v>
          </cell>
          <cell r="D296" t="str">
            <v>Zephyrhills</v>
          </cell>
          <cell r="E296" t="str">
            <v>Outage Restoration</v>
          </cell>
          <cell r="F296">
            <v>45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B297" t="str">
            <v>ZephyrhillsSL Outages</v>
          </cell>
          <cell r="C297" t="str">
            <v>South Coastal</v>
          </cell>
          <cell r="D297" t="str">
            <v>Zephyrhills</v>
          </cell>
          <cell r="E297" t="str">
            <v>SL Outages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B298" t="str">
            <v>ZephyrhillsNCW Res</v>
          </cell>
          <cell r="C298" t="str">
            <v>South Coastal</v>
          </cell>
          <cell r="D298" t="str">
            <v>Zephyrhills</v>
          </cell>
          <cell r="E298" t="str">
            <v>NCW Res</v>
          </cell>
          <cell r="F298">
            <v>77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B299" t="str">
            <v>ZephyrhillsNCW C&amp;I</v>
          </cell>
          <cell r="C299" t="str">
            <v>South Coastal</v>
          </cell>
          <cell r="D299" t="str">
            <v>Zephyrhills</v>
          </cell>
          <cell r="E299" t="str">
            <v>NCW C&amp;I</v>
          </cell>
          <cell r="F299">
            <v>25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B300" t="str">
            <v>ZephyrhillsNSL</v>
          </cell>
          <cell r="C300" t="str">
            <v>South Coastal</v>
          </cell>
          <cell r="D300" t="str">
            <v>Zephyrhills</v>
          </cell>
          <cell r="E300" t="str">
            <v>NSL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B301" t="str">
            <v>ZephyrhillsSL LFL</v>
          </cell>
          <cell r="C301" t="str">
            <v>South Coastal</v>
          </cell>
          <cell r="D301" t="str">
            <v>Zephyrhills</v>
          </cell>
          <cell r="E301" t="str">
            <v>SL LFL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B302" t="str">
            <v>ZephyrhillsSL MAINTENANCE</v>
          </cell>
          <cell r="C302" t="str">
            <v>South Coastal</v>
          </cell>
          <cell r="D302" t="str">
            <v>Zephyrhills</v>
          </cell>
          <cell r="E302" t="str">
            <v>SL MAINTENANCE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B303" t="str">
            <v>ZephyrhillsSYSTEM MODIFICATION - REIMBURSEMENT - CAPITAL</v>
          </cell>
          <cell r="C303" t="str">
            <v>South Coastal</v>
          </cell>
          <cell r="D303" t="str">
            <v>Zephyrhills</v>
          </cell>
          <cell r="E303" t="str">
            <v>SYSTEM MODIFICATION - REIMBURSEMENT - CAPITAL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B304" t="str">
            <v>ZephyrhillsSYSTEM MODIFICATION - NON-REIMBURSEMENT - O&amp;M</v>
          </cell>
          <cell r="C304" t="str">
            <v>South Coastal</v>
          </cell>
          <cell r="D304" t="str">
            <v>Zephyrhills</v>
          </cell>
          <cell r="E304" t="str">
            <v>SYSTEM MODIFICATION - NON-REIMBURSEMENT - O&amp;M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B305" t="str">
            <v>ZephyrhillsSYSTEM MODIFICATION - REIMBURSEMENT - O&amp;M</v>
          </cell>
          <cell r="C305" t="str">
            <v>South Coastal</v>
          </cell>
          <cell r="D305" t="str">
            <v>Zephyrhills</v>
          </cell>
          <cell r="E305" t="str">
            <v>SYSTEM MODIFICATION - REIMBURSEMENT - O&amp;M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B306" t="str">
            <v>ZephyrhillsSYSTEM MODIFICATION - NON-REIMBURSEMENT - CAPITAL</v>
          </cell>
          <cell r="C306" t="str">
            <v>South Coastal</v>
          </cell>
          <cell r="D306" t="str">
            <v>Zephyrhills</v>
          </cell>
          <cell r="E306" t="str">
            <v>SYSTEM MODIFICATION - NON-REIMBURSEMENT - CAPITAL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B307" t="str">
            <v>ApopkaTotal Outages</v>
          </cell>
          <cell r="C307" t="str">
            <v>North Central</v>
          </cell>
          <cell r="D307" t="str">
            <v>Apopka</v>
          </cell>
          <cell r="E307" t="str">
            <v>Total Outages</v>
          </cell>
          <cell r="F307">
            <v>271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B308" t="str">
            <v>DelandTotal Outages</v>
          </cell>
          <cell r="C308" t="str">
            <v>North Central</v>
          </cell>
          <cell r="D308" t="str">
            <v>Deland</v>
          </cell>
          <cell r="E308" t="str">
            <v>Total Outages</v>
          </cell>
          <cell r="F308">
            <v>166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B309" t="str">
            <v>JamestownTotal Outages</v>
          </cell>
          <cell r="C309" t="str">
            <v>North Central</v>
          </cell>
          <cell r="D309" t="str">
            <v>Jamestown</v>
          </cell>
          <cell r="E309" t="str">
            <v>Total Outages</v>
          </cell>
          <cell r="F309">
            <v>233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B310" t="str">
            <v>LongwoodTotal Outages</v>
          </cell>
          <cell r="C310" t="str">
            <v>North Central</v>
          </cell>
          <cell r="D310" t="str">
            <v>Longwood</v>
          </cell>
          <cell r="E310" t="str">
            <v>Total Outages</v>
          </cell>
          <cell r="F310">
            <v>192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B311" t="str">
            <v>Buena VistaTotal Outages</v>
          </cell>
          <cell r="C311" t="str">
            <v>South Central</v>
          </cell>
          <cell r="D311" t="str">
            <v>Buena Vista</v>
          </cell>
          <cell r="E311" t="str">
            <v>Total Outages</v>
          </cell>
          <cell r="F311">
            <v>116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B312" t="str">
            <v>ClermontTotal Outages</v>
          </cell>
          <cell r="C312" t="str">
            <v>South Central</v>
          </cell>
          <cell r="D312" t="str">
            <v>Clermont</v>
          </cell>
          <cell r="E312" t="str">
            <v>Total Outages</v>
          </cell>
          <cell r="F312">
            <v>45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B313" t="str">
            <v>ConwayTotal Outages</v>
          </cell>
          <cell r="C313" t="str">
            <v>South Central</v>
          </cell>
          <cell r="D313" t="str">
            <v>Conway</v>
          </cell>
          <cell r="E313" t="str">
            <v>Total Outages</v>
          </cell>
          <cell r="F313">
            <v>191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B314" t="str">
            <v>HighlandsTotal Outages</v>
          </cell>
          <cell r="C314" t="str">
            <v>South Central</v>
          </cell>
          <cell r="D314" t="str">
            <v>Highlands</v>
          </cell>
          <cell r="E314" t="str">
            <v>Total Outages</v>
          </cell>
          <cell r="F314">
            <v>140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B315" t="str">
            <v>Lake WalesTotal Outages</v>
          </cell>
          <cell r="C315" t="str">
            <v>South Central</v>
          </cell>
          <cell r="D315" t="str">
            <v>Lake Wales</v>
          </cell>
          <cell r="E315" t="str">
            <v>Total Outages</v>
          </cell>
          <cell r="F315">
            <v>194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B316" t="str">
            <v>Winter GardenTotal Outages</v>
          </cell>
          <cell r="C316" t="str">
            <v>South Central</v>
          </cell>
          <cell r="D316" t="str">
            <v>Winter Garden</v>
          </cell>
          <cell r="E316" t="str">
            <v>Total Outages</v>
          </cell>
          <cell r="F316">
            <v>124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B317" t="str">
            <v>InvernessTotal Outages</v>
          </cell>
          <cell r="C317" t="str">
            <v>North Coastal</v>
          </cell>
          <cell r="D317" t="str">
            <v>Inverness</v>
          </cell>
          <cell r="E317" t="str">
            <v>Total Outages</v>
          </cell>
          <cell r="F317">
            <v>136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B318" t="str">
            <v>MonticelloTotal Outages</v>
          </cell>
          <cell r="C318" t="str">
            <v>North Coastal</v>
          </cell>
          <cell r="D318" t="str">
            <v>Monticello</v>
          </cell>
          <cell r="E318" t="str">
            <v>Total Outages</v>
          </cell>
          <cell r="F318">
            <v>160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B319" t="str">
            <v>OcalaTotal Outages</v>
          </cell>
          <cell r="C319" t="str">
            <v>North Coastal</v>
          </cell>
          <cell r="D319" t="str">
            <v>Ocala</v>
          </cell>
          <cell r="E319" t="str">
            <v>Total Outages</v>
          </cell>
          <cell r="F319">
            <v>139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B320" t="str">
            <v>Seven SpringsTotal Outages</v>
          </cell>
          <cell r="C320" t="str">
            <v>South Coastal</v>
          </cell>
          <cell r="D320" t="str">
            <v>Seven Springs</v>
          </cell>
          <cell r="E320" t="str">
            <v>Total Outages</v>
          </cell>
          <cell r="F320">
            <v>217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B321" t="str">
            <v>ClearwaterTotal Outages</v>
          </cell>
          <cell r="C321" t="str">
            <v>South Coastal</v>
          </cell>
          <cell r="D321" t="str">
            <v>Clearwater</v>
          </cell>
          <cell r="E321" t="str">
            <v>Total Outages</v>
          </cell>
          <cell r="F321">
            <v>392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B322" t="str">
            <v>St. PetersburgTotal Outages</v>
          </cell>
          <cell r="C322" t="str">
            <v>South Coastal</v>
          </cell>
          <cell r="D322" t="str">
            <v>St. Petersburg</v>
          </cell>
          <cell r="E322" t="str">
            <v>Total Outages</v>
          </cell>
          <cell r="F322">
            <v>427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B323" t="str">
            <v>Tarpon SpringsTotal Outages</v>
          </cell>
          <cell r="C323" t="str">
            <v>South Coastal</v>
          </cell>
          <cell r="D323" t="str">
            <v>Tarpon Springs</v>
          </cell>
          <cell r="E323" t="str">
            <v>Total Outages</v>
          </cell>
          <cell r="F323">
            <v>186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B324" t="str">
            <v>WalsinghamTotal Outages</v>
          </cell>
          <cell r="C324" t="str">
            <v>South Coastal</v>
          </cell>
          <cell r="D324" t="str">
            <v>Walsingham</v>
          </cell>
          <cell r="E324" t="str">
            <v>Total Outages</v>
          </cell>
          <cell r="F324">
            <v>355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</row>
        <row r="325">
          <cell r="B325" t="str">
            <v>ZephyrhillsTotal Outages</v>
          </cell>
          <cell r="C325" t="str">
            <v>South Coastal</v>
          </cell>
          <cell r="D325" t="str">
            <v>Zephyrhills</v>
          </cell>
          <cell r="E325" t="str">
            <v>Total Outages</v>
          </cell>
          <cell r="F325">
            <v>45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B326" t="str">
            <v>ApopkaR&amp;D Functions</v>
          </cell>
          <cell r="C326" t="str">
            <v>North Central</v>
          </cell>
          <cell r="D326" t="str">
            <v>Apopka</v>
          </cell>
          <cell r="E326" t="str">
            <v>R&amp;D Functions</v>
          </cell>
          <cell r="F326">
            <v>2325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B327" t="str">
            <v>DelandR&amp;D Functions</v>
          </cell>
          <cell r="C327" t="str">
            <v>North Central</v>
          </cell>
          <cell r="D327" t="str">
            <v>Deland</v>
          </cell>
          <cell r="E327" t="str">
            <v>R&amp;D Functions</v>
          </cell>
          <cell r="F327">
            <v>1872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B328" t="str">
            <v>JamestownR&amp;D Functions</v>
          </cell>
          <cell r="C328" t="str">
            <v>North Central</v>
          </cell>
          <cell r="D328" t="str">
            <v>Jamestown</v>
          </cell>
          <cell r="E328" t="str">
            <v>R&amp;D Functions</v>
          </cell>
          <cell r="F328">
            <v>3957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B329" t="str">
            <v>LongwoodR&amp;D Functions</v>
          </cell>
          <cell r="C329" t="str">
            <v>North Central</v>
          </cell>
          <cell r="D329" t="str">
            <v>Longwood</v>
          </cell>
          <cell r="E329" t="str">
            <v>R&amp;D Functions</v>
          </cell>
          <cell r="F329">
            <v>2877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B330" t="str">
            <v>Buena VistaR&amp;D Functions</v>
          </cell>
          <cell r="C330" t="str">
            <v>South Central</v>
          </cell>
          <cell r="D330" t="str">
            <v>Buena Vista</v>
          </cell>
          <cell r="E330" t="str">
            <v>R&amp;D Functions</v>
          </cell>
          <cell r="F330">
            <v>3350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B331" t="str">
            <v>ClermontR&amp;D Functions</v>
          </cell>
          <cell r="C331" t="str">
            <v>South Central</v>
          </cell>
          <cell r="D331" t="str">
            <v>Clermont</v>
          </cell>
          <cell r="E331" t="str">
            <v>R&amp;D Functions</v>
          </cell>
          <cell r="F331">
            <v>747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B332" t="str">
            <v>ConwayR&amp;D Functions</v>
          </cell>
          <cell r="C332" t="str">
            <v>South Central</v>
          </cell>
          <cell r="D332" t="str">
            <v>Conway</v>
          </cell>
          <cell r="E332" t="str">
            <v>R&amp;D Functions</v>
          </cell>
          <cell r="F332">
            <v>2523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B333" t="str">
            <v>HighlandsR&amp;D Functions</v>
          </cell>
          <cell r="C333" t="str">
            <v>South Central</v>
          </cell>
          <cell r="D333" t="str">
            <v>Highlands</v>
          </cell>
          <cell r="E333" t="str">
            <v>R&amp;D Functions</v>
          </cell>
          <cell r="F333">
            <v>1617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B334" t="str">
            <v>Lake WalesR&amp;D Functions</v>
          </cell>
          <cell r="C334" t="str">
            <v>South Central</v>
          </cell>
          <cell r="D334" t="str">
            <v>Lake Wales</v>
          </cell>
          <cell r="E334" t="str">
            <v>R&amp;D Functions</v>
          </cell>
          <cell r="F334">
            <v>2975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B335" t="str">
            <v>Winter GardenR&amp;D Functions</v>
          </cell>
          <cell r="C335" t="str">
            <v>South Central</v>
          </cell>
          <cell r="D335" t="str">
            <v>Winter Garden</v>
          </cell>
          <cell r="E335" t="str">
            <v>R&amp;D Functions</v>
          </cell>
          <cell r="F335">
            <v>2281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B336" t="str">
            <v>InvernessR&amp;D Functions</v>
          </cell>
          <cell r="C336" t="str">
            <v>North Coastal</v>
          </cell>
          <cell r="D336" t="str">
            <v>Inverness</v>
          </cell>
          <cell r="E336" t="str">
            <v>R&amp;D Functions</v>
          </cell>
          <cell r="F336">
            <v>1620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B337" t="str">
            <v>MonticelloR&amp;D Functions</v>
          </cell>
          <cell r="C337" t="str">
            <v>North Coastal</v>
          </cell>
          <cell r="D337" t="str">
            <v>Monticello</v>
          </cell>
          <cell r="E337" t="str">
            <v>R&amp;D Functions</v>
          </cell>
          <cell r="F337">
            <v>1154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</row>
        <row r="338">
          <cell r="B338" t="str">
            <v>OcalaR&amp;D Functions</v>
          </cell>
          <cell r="C338" t="str">
            <v>North Coastal</v>
          </cell>
          <cell r="D338" t="str">
            <v>Ocala</v>
          </cell>
          <cell r="E338" t="str">
            <v>R&amp;D Functions</v>
          </cell>
          <cell r="F338">
            <v>1702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B339" t="str">
            <v>Seven SpringsR&amp;D Functions</v>
          </cell>
          <cell r="C339" t="str">
            <v>South Coastal</v>
          </cell>
          <cell r="D339" t="str">
            <v>Seven Springs</v>
          </cell>
          <cell r="E339" t="str">
            <v>R&amp;D Functions</v>
          </cell>
          <cell r="F339">
            <v>2499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B340" t="str">
            <v>ClearwaterR&amp;D Functions</v>
          </cell>
          <cell r="C340" t="str">
            <v>South Coastal</v>
          </cell>
          <cell r="D340" t="str">
            <v>Clearwater</v>
          </cell>
          <cell r="E340" t="str">
            <v>R&amp;D Functions</v>
          </cell>
          <cell r="F340">
            <v>4968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B341" t="str">
            <v>St. PetersburgR&amp;D Functions</v>
          </cell>
          <cell r="C341" t="str">
            <v>South Coastal</v>
          </cell>
          <cell r="D341" t="str">
            <v>St. Petersburg</v>
          </cell>
          <cell r="E341" t="str">
            <v>R&amp;D Functions</v>
          </cell>
          <cell r="F341">
            <v>5485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B342" t="str">
            <v>Tarpon SpringsR&amp;D Functions</v>
          </cell>
          <cell r="C342" t="str">
            <v>South Coastal</v>
          </cell>
          <cell r="D342" t="str">
            <v>Tarpon Springs</v>
          </cell>
          <cell r="E342" t="str">
            <v>R&amp;D Functions</v>
          </cell>
          <cell r="F342">
            <v>1628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B343" t="str">
            <v>WalsinghamR&amp;D Functions</v>
          </cell>
          <cell r="C343" t="str">
            <v>South Coastal</v>
          </cell>
          <cell r="D343" t="str">
            <v>Walsingham</v>
          </cell>
          <cell r="E343" t="str">
            <v>R&amp;D Functions</v>
          </cell>
          <cell r="F343">
            <v>3605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B344" t="str">
            <v>ZephyrhillsR&amp;D Functions</v>
          </cell>
          <cell r="C344" t="str">
            <v>South Coastal</v>
          </cell>
          <cell r="D344" t="str">
            <v>Zephyrhills</v>
          </cell>
          <cell r="E344" t="str">
            <v>R&amp;D Functions</v>
          </cell>
          <cell r="F344">
            <v>941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B345" t="str">
            <v>ApopkaDelinquent Account Processing</v>
          </cell>
          <cell r="C345" t="str">
            <v>North Central</v>
          </cell>
          <cell r="D345" t="str">
            <v>Apopka</v>
          </cell>
          <cell r="E345" t="str">
            <v>Delinquent Account Processing</v>
          </cell>
          <cell r="F345">
            <v>2204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B346" t="str">
            <v>DelandDelinquent Account Processing</v>
          </cell>
          <cell r="C346" t="str">
            <v>North Central</v>
          </cell>
          <cell r="D346" t="str">
            <v>Deland</v>
          </cell>
          <cell r="E346" t="str">
            <v>Delinquent Account Processing</v>
          </cell>
          <cell r="F346">
            <v>1551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B347" t="str">
            <v>JamestownDelinquent Account Processing</v>
          </cell>
          <cell r="C347" t="str">
            <v>North Central</v>
          </cell>
          <cell r="D347" t="str">
            <v>Jamestown</v>
          </cell>
          <cell r="E347" t="str">
            <v>Delinquent Account Processing</v>
          </cell>
          <cell r="F347">
            <v>3792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B348" t="str">
            <v>LongwoodDelinquent Account Processing</v>
          </cell>
          <cell r="C348" t="str">
            <v>North Central</v>
          </cell>
          <cell r="D348" t="str">
            <v>Longwood</v>
          </cell>
          <cell r="E348" t="str">
            <v>Delinquent Account Processing</v>
          </cell>
          <cell r="F348">
            <v>2352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B349" t="str">
            <v>Buena VistaDelinquent Account Processing</v>
          </cell>
          <cell r="C349" t="str">
            <v>South Central</v>
          </cell>
          <cell r="D349" t="str">
            <v>Buena Vista</v>
          </cell>
          <cell r="E349" t="str">
            <v>Delinquent Account Processing</v>
          </cell>
          <cell r="F349">
            <v>1004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B350" t="str">
            <v>ClermontDelinquent Account Processing</v>
          </cell>
          <cell r="C350" t="str">
            <v>South Central</v>
          </cell>
          <cell r="D350" t="str">
            <v>Clermont</v>
          </cell>
          <cell r="E350" t="str">
            <v>Delinquent Account Processing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B351" t="str">
            <v>ConwayDelinquent Account Processing</v>
          </cell>
          <cell r="C351" t="str">
            <v>South Central</v>
          </cell>
          <cell r="D351" t="str">
            <v>Conway</v>
          </cell>
          <cell r="E351" t="str">
            <v>Delinquent Account Processing</v>
          </cell>
          <cell r="F351">
            <v>1286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B352" t="str">
            <v>HighlandsDelinquent Account Processing</v>
          </cell>
          <cell r="C352" t="str">
            <v>South Central</v>
          </cell>
          <cell r="D352" t="str">
            <v>Highlands</v>
          </cell>
          <cell r="E352" t="str">
            <v>Delinquent Account Processing</v>
          </cell>
          <cell r="F352">
            <v>599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B353" t="str">
            <v>Lake WalesDelinquent Account Processing</v>
          </cell>
          <cell r="C353" t="str">
            <v>South Central</v>
          </cell>
          <cell r="D353" t="str">
            <v>Lake Wales</v>
          </cell>
          <cell r="E353" t="str">
            <v>Delinquent Account Processing</v>
          </cell>
          <cell r="F353">
            <v>1219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B354" t="str">
            <v>Winter GardenDelinquent Account Processing</v>
          </cell>
          <cell r="C354" t="str">
            <v>South Central</v>
          </cell>
          <cell r="D354" t="str">
            <v>Winter Garden</v>
          </cell>
          <cell r="E354" t="str">
            <v>Delinquent Account Processing</v>
          </cell>
          <cell r="F354">
            <v>2537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B355" t="str">
            <v>InvernessDelinquent Account Processing</v>
          </cell>
          <cell r="C355" t="str">
            <v>North Coastal</v>
          </cell>
          <cell r="D355" t="str">
            <v>Inverness</v>
          </cell>
          <cell r="E355" t="str">
            <v>Delinquent Account Processing</v>
          </cell>
          <cell r="F355">
            <v>538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B356" t="str">
            <v>MonticelloDelinquent Account Processing</v>
          </cell>
          <cell r="C356" t="str">
            <v>North Coastal</v>
          </cell>
          <cell r="D356" t="str">
            <v>Monticello</v>
          </cell>
          <cell r="E356" t="str">
            <v>Delinquent Account Processing</v>
          </cell>
          <cell r="F356">
            <v>792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B357" t="str">
            <v>OcalaDelinquent Account Processing</v>
          </cell>
          <cell r="C357" t="str">
            <v>North Coastal</v>
          </cell>
          <cell r="D357" t="str">
            <v>Ocala</v>
          </cell>
          <cell r="E357" t="str">
            <v>Delinquent Account Processing</v>
          </cell>
          <cell r="F357">
            <v>753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B358" t="str">
            <v>Seven SpringsDelinquent Account Processing</v>
          </cell>
          <cell r="C358" t="str">
            <v>South Coastal</v>
          </cell>
          <cell r="D358" t="str">
            <v>Seven Springs</v>
          </cell>
          <cell r="E358" t="str">
            <v>Delinquent Account Processing</v>
          </cell>
          <cell r="F358">
            <v>855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B359" t="str">
            <v>ClearwaterDelinquent Account Processing</v>
          </cell>
          <cell r="C359" t="str">
            <v>South Coastal</v>
          </cell>
          <cell r="D359" t="str">
            <v>Clearwater</v>
          </cell>
          <cell r="E359" t="str">
            <v>Delinquent Account Processing</v>
          </cell>
          <cell r="F359">
            <v>2899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B360" t="str">
            <v>St. PetersburgDelinquent Account Processing</v>
          </cell>
          <cell r="C360" t="str">
            <v>South Coastal</v>
          </cell>
          <cell r="D360" t="str">
            <v>St. Petersburg</v>
          </cell>
          <cell r="E360" t="str">
            <v>Delinquent Account Processing</v>
          </cell>
          <cell r="F360">
            <v>3410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B361" t="str">
            <v>Tarpon SpringsDelinquent Account Processing</v>
          </cell>
          <cell r="C361" t="str">
            <v>South Coastal</v>
          </cell>
          <cell r="D361" t="str">
            <v>Tarpon Springs</v>
          </cell>
          <cell r="E361" t="str">
            <v>Delinquent Account Processing</v>
          </cell>
          <cell r="F361">
            <v>882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B362" t="str">
            <v>WalsinghamDelinquent Account Processing</v>
          </cell>
          <cell r="C362" t="str">
            <v>South Coastal</v>
          </cell>
          <cell r="D362" t="str">
            <v>Walsingham</v>
          </cell>
          <cell r="E362" t="str">
            <v>Delinquent Account Processing</v>
          </cell>
          <cell r="F362">
            <v>2219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B363" t="str">
            <v>ZephyrhillsDelinquent Account Processing</v>
          </cell>
          <cell r="C363" t="str">
            <v>South Coastal</v>
          </cell>
          <cell r="D363" t="str">
            <v>Zephyrhills</v>
          </cell>
          <cell r="E363" t="str">
            <v>Delinquent Account Processing</v>
          </cell>
          <cell r="F363">
            <v>317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AcqDCF1"/>
      <sheetName val="AcqDCF2"/>
      <sheetName val="TargIS"/>
      <sheetName val="TargSeg IS"/>
      <sheetName val="TargBSCF"/>
      <sheetName val="TargRat"/>
      <sheetName val="TargDCF1"/>
      <sheetName val="TargDCF2"/>
      <sheetName val="2TargIS"/>
      <sheetName val="2TargBSCF"/>
      <sheetName val="Matrix"/>
      <sheetName val="Contrib"/>
      <sheetName val="Acq LBO Assum"/>
      <sheetName val="Acq LBO IS"/>
      <sheetName val="Acq LBO  BSCF"/>
      <sheetName val="Acq LBO Ratios"/>
      <sheetName val="Acq LBO Returns"/>
      <sheetName val="Targ LBO Assum"/>
      <sheetName val="Targ LBO IS"/>
      <sheetName val="Targ LBO  BSCF"/>
      <sheetName val="Targ LBO Ratios"/>
      <sheetName val="Targ LBO Returns"/>
      <sheetName val="Summary"/>
      <sheetName val="TargSegFP Summary"/>
      <sheetName val="TargFP Summary"/>
      <sheetName val="Targ Transaction Matrix"/>
      <sheetName val="AcqFP Summary"/>
      <sheetName val="AcqFP Summary ($)"/>
      <sheetName val="Acq Transaction Matrix"/>
      <sheetName val="Contribution"/>
      <sheetName val="ValuationMed"/>
      <sheetName val="PF FP"/>
      <sheetName val="PF EPS Impact"/>
      <sheetName val="PF EPS Impact (2)"/>
      <sheetName val="PF SP"/>
      <sheetName val="PF SP (2)"/>
      <sheetName val="PF SP (3)"/>
      <sheetName val="PF SP (4)"/>
      <sheetName val="TargDCF Summary"/>
      <sheetName val="Acq Stock Price"/>
      <sheetName val="AcqDCF Summary"/>
      <sheetName val="PF FP (w HANDLE)"/>
      <sheetName val="PF EPS Impact (w HANDLE)"/>
      <sheetName val="OUT"/>
      <sheetName val="ValuationMed BackUp"/>
      <sheetName val="PF SP Impact"/>
      <sheetName val="PF SP Sens"/>
      <sheetName val="PF EPS Sens"/>
      <sheetName val="AcqDCF Summary ($)"/>
      <sheetName val="Acq Transaction Matrix ($)"/>
      <sheetName val="AcqBE Summary"/>
      <sheetName val="TargBE Summary"/>
      <sheetName val="Impl. Own. DCF"/>
      <sheetName val="Impl. Own. Public Comps"/>
    </sheetNames>
    <sheetDataSet>
      <sheetData sheetId="0" refreshError="1"/>
      <sheetData sheetId="1" refreshError="1">
        <row r="15">
          <cell r="E15">
            <v>13.298</v>
          </cell>
        </row>
        <row r="16">
          <cell r="E16">
            <v>0</v>
          </cell>
        </row>
        <row r="17">
          <cell r="E17">
            <v>13.298</v>
          </cell>
        </row>
        <row r="19">
          <cell r="E19">
            <v>465.24133799999993</v>
          </cell>
        </row>
        <row r="20">
          <cell r="C20">
            <v>0</v>
          </cell>
          <cell r="E20">
            <v>0</v>
          </cell>
        </row>
        <row r="21">
          <cell r="E21">
            <v>465.24133799999993</v>
          </cell>
        </row>
        <row r="22">
          <cell r="E22">
            <v>85.749793199999999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eeningcurves"/>
    </sheetNames>
    <sheetDataSet>
      <sheetData sheetId="0">
        <row r="16">
          <cell r="F16">
            <v>5813</v>
          </cell>
          <cell r="G16" t="str">
            <v>--</v>
          </cell>
        </row>
        <row r="17">
          <cell r="F17">
            <v>8.76</v>
          </cell>
          <cell r="G17" t="str">
            <v>--</v>
          </cell>
        </row>
        <row r="18">
          <cell r="F18">
            <v>100</v>
          </cell>
          <cell r="G18" t="str">
            <v>--</v>
          </cell>
        </row>
        <row r="19">
          <cell r="F19">
            <v>2</v>
          </cell>
          <cell r="G19">
            <v>2</v>
          </cell>
        </row>
        <row r="20">
          <cell r="F20">
            <v>10780</v>
          </cell>
          <cell r="G20">
            <v>7050</v>
          </cell>
        </row>
        <row r="21">
          <cell r="F21">
            <v>4</v>
          </cell>
          <cell r="G21">
            <v>4</v>
          </cell>
        </row>
        <row r="22">
          <cell r="F22">
            <v>0</v>
          </cell>
          <cell r="G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-Fl Recap"/>
      <sheetName val="Summary - O&amp;M"/>
      <sheetName val="Summary - Cap"/>
      <sheetName val="Revenue Construction"/>
      <sheetName val="SL Construction"/>
      <sheetName val="Performance"/>
      <sheetName val="DOT"/>
      <sheetName val="OT Support"/>
      <sheetName val="OT"/>
      <sheetName val="Var Exp - O&amp;M"/>
      <sheetName val="Var Exp - Cap"/>
      <sheetName val="Resource Group"/>
      <sheetName val="NCR"/>
      <sheetName val="SCR"/>
      <sheetName val="Coastal"/>
      <sheetName val="DOS"/>
      <sheetName val="Trans"/>
      <sheetName val="Burn Rate"/>
      <sheetName val="2002 - NCW"/>
      <sheetName val="2003 - NCW"/>
      <sheetName val="O&amp;M Support"/>
      <sheetName val="Capital Support"/>
      <sheetName val="Org Adj"/>
      <sheetName val="Org Data"/>
      <sheetName val="2003 SL Data"/>
      <sheetName val="Street Light Unit Data"/>
      <sheetName val="Var Exp - O&amp;M Input"/>
      <sheetName val="Var Exp - Key Points"/>
      <sheetName val="Performance II"/>
      <sheetName val="Other Analysis"/>
      <sheetName val="Var Exp - Capital Input"/>
      <sheetName val="Dec OT"/>
      <sheetName val="Reconciliation"/>
      <sheetName val="Storm Proj Chgs"/>
      <sheetName val="Transform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5">
          <cell r="A5" t="str">
            <v>NORTH CENTRAL REGIONBudget:</v>
          </cell>
          <cell r="B5" t="str">
            <v>60320S</v>
          </cell>
          <cell r="C5" t="str">
            <v>NORTH CENTRAL REGION</v>
          </cell>
          <cell r="D5" t="str">
            <v>Budget:</v>
          </cell>
          <cell r="E5">
            <v>2161743</v>
          </cell>
          <cell r="F5">
            <v>2161743</v>
          </cell>
          <cell r="G5">
            <v>3134272</v>
          </cell>
          <cell r="H5">
            <v>2335147</v>
          </cell>
          <cell r="I5">
            <v>2363192</v>
          </cell>
          <cell r="J5">
            <v>2464996</v>
          </cell>
          <cell r="K5">
            <v>2861738</v>
          </cell>
          <cell r="L5">
            <v>2428994</v>
          </cell>
          <cell r="M5">
            <v>2379131</v>
          </cell>
          <cell r="N5">
            <v>2154758</v>
          </cell>
          <cell r="O5">
            <v>2283910</v>
          </cell>
          <cell r="P5">
            <v>2660505</v>
          </cell>
          <cell r="Q5">
            <v>29390130</v>
          </cell>
          <cell r="R5" t="str">
            <v>Budget:</v>
          </cell>
          <cell r="S5">
            <v>29390130</v>
          </cell>
          <cell r="U5">
            <v>2161743</v>
          </cell>
          <cell r="V5">
            <v>4323486</v>
          </cell>
          <cell r="W5">
            <v>7457758</v>
          </cell>
          <cell r="X5">
            <v>9792905</v>
          </cell>
          <cell r="Y5">
            <v>12156097</v>
          </cell>
          <cell r="Z5">
            <v>14621093</v>
          </cell>
          <cell r="AA5">
            <v>17482831</v>
          </cell>
          <cell r="AB5">
            <v>19911825</v>
          </cell>
          <cell r="AC5">
            <v>22290956</v>
          </cell>
          <cell r="AD5">
            <v>24445714</v>
          </cell>
          <cell r="AE5">
            <v>26729624</v>
          </cell>
          <cell r="AF5">
            <v>29390129</v>
          </cell>
        </row>
        <row r="6">
          <cell r="A6" t="str">
            <v>NORTH CENTRAL REGIONActual:</v>
          </cell>
          <cell r="D6" t="str">
            <v>Actual:</v>
          </cell>
          <cell r="E6">
            <v>1376662</v>
          </cell>
          <cell r="F6">
            <v>2137129</v>
          </cell>
          <cell r="G6">
            <v>3745094</v>
          </cell>
          <cell r="H6">
            <v>2323800</v>
          </cell>
          <cell r="I6">
            <v>2368907</v>
          </cell>
          <cell r="J6">
            <v>2572661</v>
          </cell>
          <cell r="K6">
            <v>3632849</v>
          </cell>
          <cell r="L6">
            <v>339964</v>
          </cell>
          <cell r="M6">
            <v>767368</v>
          </cell>
          <cell r="N6">
            <v>2258572</v>
          </cell>
          <cell r="O6">
            <v>3229432</v>
          </cell>
          <cell r="P6">
            <v>3319584</v>
          </cell>
          <cell r="Q6">
            <v>28072022</v>
          </cell>
          <cell r="R6" t="str">
            <v>Projection:</v>
          </cell>
          <cell r="S6">
            <v>28992631</v>
          </cell>
          <cell r="U6">
            <v>1376662</v>
          </cell>
          <cell r="V6">
            <v>3513791</v>
          </cell>
          <cell r="W6">
            <v>7258885</v>
          </cell>
          <cell r="X6">
            <v>9582685</v>
          </cell>
          <cell r="Y6">
            <v>11951592</v>
          </cell>
          <cell r="Z6">
            <v>14524253</v>
          </cell>
          <cell r="AA6">
            <v>18157102</v>
          </cell>
          <cell r="AB6">
            <v>18497066</v>
          </cell>
          <cell r="AC6">
            <v>19264434</v>
          </cell>
          <cell r="AD6">
            <v>21523006</v>
          </cell>
          <cell r="AE6">
            <v>24752438</v>
          </cell>
          <cell r="AF6">
            <v>28072022</v>
          </cell>
        </row>
        <row r="7">
          <cell r="A7" t="str">
            <v>NORTH CENTRAL REGIONVariance: Fav/(Unfav)</v>
          </cell>
          <cell r="D7" t="str">
            <v>Variance: Fav/(Unfav)</v>
          </cell>
          <cell r="E7">
            <v>785081</v>
          </cell>
          <cell r="F7">
            <v>24614</v>
          </cell>
          <cell r="G7">
            <v>-610822</v>
          </cell>
          <cell r="H7">
            <v>11347</v>
          </cell>
          <cell r="I7">
            <v>-5715</v>
          </cell>
          <cell r="J7">
            <v>-107665</v>
          </cell>
          <cell r="K7">
            <v>-771111</v>
          </cell>
          <cell r="L7">
            <v>2089030</v>
          </cell>
          <cell r="M7">
            <v>1611763</v>
          </cell>
          <cell r="N7">
            <v>-103814</v>
          </cell>
          <cell r="O7">
            <v>-945522</v>
          </cell>
          <cell r="P7">
            <v>-659079</v>
          </cell>
          <cell r="Q7">
            <v>1318108</v>
          </cell>
          <cell r="R7" t="str">
            <v>Variance: Fav/(Unfav)</v>
          </cell>
          <cell r="S7">
            <v>397499</v>
          </cell>
          <cell r="U7">
            <v>785081</v>
          </cell>
          <cell r="V7">
            <v>809695</v>
          </cell>
          <cell r="W7">
            <v>198873</v>
          </cell>
          <cell r="X7">
            <v>210220</v>
          </cell>
          <cell r="Y7">
            <v>204505</v>
          </cell>
          <cell r="Z7">
            <v>96840</v>
          </cell>
          <cell r="AA7">
            <v>-674271</v>
          </cell>
          <cell r="AB7">
            <v>1414759</v>
          </cell>
          <cell r="AC7">
            <v>3026522</v>
          </cell>
          <cell r="AD7">
            <v>2922708</v>
          </cell>
          <cell r="AE7">
            <v>1977186</v>
          </cell>
          <cell r="AF7">
            <v>1318107</v>
          </cell>
        </row>
        <row r="8">
          <cell r="A8" t="str">
            <v>SOUTH CENTRAL REGIONBudget:</v>
          </cell>
          <cell r="B8" t="str">
            <v>60412S</v>
          </cell>
          <cell r="C8" t="str">
            <v>SOUTH CENTRAL REGION</v>
          </cell>
          <cell r="D8" t="str">
            <v>Budget:</v>
          </cell>
          <cell r="E8">
            <v>2833763</v>
          </cell>
          <cell r="F8">
            <v>2881857</v>
          </cell>
          <cell r="G8">
            <v>3733531</v>
          </cell>
          <cell r="H8">
            <v>2913253</v>
          </cell>
          <cell r="I8">
            <v>2800516</v>
          </cell>
          <cell r="J8">
            <v>2874410</v>
          </cell>
          <cell r="K8">
            <v>3305326</v>
          </cell>
          <cell r="L8">
            <v>3176571</v>
          </cell>
          <cell r="M8">
            <v>2868929</v>
          </cell>
          <cell r="N8">
            <v>2769667</v>
          </cell>
          <cell r="O8">
            <v>2619352</v>
          </cell>
          <cell r="P8">
            <v>2840996</v>
          </cell>
          <cell r="Q8">
            <v>35618170</v>
          </cell>
          <cell r="R8" t="str">
            <v>Budget:</v>
          </cell>
          <cell r="S8">
            <v>35618170</v>
          </cell>
          <cell r="U8">
            <v>2833763</v>
          </cell>
          <cell r="V8">
            <v>5715620</v>
          </cell>
          <cell r="W8">
            <v>9449151</v>
          </cell>
          <cell r="X8">
            <v>12362404</v>
          </cell>
          <cell r="Y8">
            <v>15162920</v>
          </cell>
          <cell r="Z8">
            <v>18037330</v>
          </cell>
          <cell r="AA8">
            <v>21342656</v>
          </cell>
          <cell r="AB8">
            <v>24519227</v>
          </cell>
          <cell r="AC8">
            <v>27388156</v>
          </cell>
          <cell r="AD8">
            <v>30157823</v>
          </cell>
          <cell r="AE8">
            <v>32777175</v>
          </cell>
          <cell r="AF8">
            <v>35618171</v>
          </cell>
        </row>
        <row r="9">
          <cell r="A9" t="str">
            <v>SOUTH CENTRAL REGIONActual:</v>
          </cell>
          <cell r="D9" t="str">
            <v>Actual:</v>
          </cell>
          <cell r="E9">
            <v>2384649</v>
          </cell>
          <cell r="F9">
            <v>2943560</v>
          </cell>
          <cell r="G9">
            <v>4549330</v>
          </cell>
          <cell r="H9">
            <v>3779097</v>
          </cell>
          <cell r="I9">
            <v>3522653</v>
          </cell>
          <cell r="J9">
            <v>3462248</v>
          </cell>
          <cell r="K9">
            <v>3734920</v>
          </cell>
          <cell r="L9">
            <v>2162286</v>
          </cell>
          <cell r="M9">
            <v>896492</v>
          </cell>
          <cell r="N9">
            <v>1711996</v>
          </cell>
          <cell r="O9">
            <v>2603824</v>
          </cell>
          <cell r="P9">
            <v>4123905</v>
          </cell>
          <cell r="Q9">
            <v>35874959</v>
          </cell>
          <cell r="R9" t="str">
            <v>Projection:</v>
          </cell>
          <cell r="S9">
            <v>35169897</v>
          </cell>
          <cell r="U9">
            <v>2384649</v>
          </cell>
          <cell r="V9">
            <v>5328209</v>
          </cell>
          <cell r="W9">
            <v>9877539</v>
          </cell>
          <cell r="X9">
            <v>13656636</v>
          </cell>
          <cell r="Y9">
            <v>17179289</v>
          </cell>
          <cell r="Z9">
            <v>20641537</v>
          </cell>
          <cell r="AA9">
            <v>24376457</v>
          </cell>
          <cell r="AB9">
            <v>26538743</v>
          </cell>
          <cell r="AC9">
            <v>27435235</v>
          </cell>
          <cell r="AD9">
            <v>29147231</v>
          </cell>
          <cell r="AE9">
            <v>31751055</v>
          </cell>
          <cell r="AF9">
            <v>35874960</v>
          </cell>
        </row>
        <row r="10">
          <cell r="A10" t="str">
            <v>SOUTH CENTRAL REGIONVariance: Fav/(Unfav)</v>
          </cell>
          <cell r="D10" t="str">
            <v>Variance: Fav/(Unfav)</v>
          </cell>
          <cell r="E10">
            <v>449114</v>
          </cell>
          <cell r="F10">
            <v>-61703</v>
          </cell>
          <cell r="G10">
            <v>-815799</v>
          </cell>
          <cell r="H10">
            <v>-865844</v>
          </cell>
          <cell r="I10">
            <v>-722137</v>
          </cell>
          <cell r="J10">
            <v>-587838</v>
          </cell>
          <cell r="K10">
            <v>-429594</v>
          </cell>
          <cell r="L10">
            <v>1014286</v>
          </cell>
          <cell r="M10">
            <v>1972437</v>
          </cell>
          <cell r="N10">
            <v>1057671</v>
          </cell>
          <cell r="O10">
            <v>15528</v>
          </cell>
          <cell r="P10">
            <v>-1282910</v>
          </cell>
          <cell r="Q10">
            <v>-256789</v>
          </cell>
          <cell r="R10" t="str">
            <v>Variance: Fav/(Unfav)</v>
          </cell>
          <cell r="S10">
            <v>448274</v>
          </cell>
          <cell r="U10">
            <v>449114</v>
          </cell>
          <cell r="V10">
            <v>387411</v>
          </cell>
          <cell r="W10">
            <v>-428388</v>
          </cell>
          <cell r="X10">
            <v>-1294232</v>
          </cell>
          <cell r="Y10">
            <v>-2016369</v>
          </cell>
          <cell r="Z10">
            <v>-2604207</v>
          </cell>
          <cell r="AA10">
            <v>-3033801</v>
          </cell>
          <cell r="AB10">
            <v>-2019515</v>
          </cell>
          <cell r="AC10">
            <v>-47078</v>
          </cell>
          <cell r="AD10">
            <v>1010593</v>
          </cell>
          <cell r="AE10">
            <v>1026121</v>
          </cell>
          <cell r="AF10">
            <v>-256789</v>
          </cell>
        </row>
        <row r="11">
          <cell r="A11" t="str">
            <v>NORTH COASTAL REGIONBudget:</v>
          </cell>
          <cell r="B11" t="str">
            <v>60JY6S</v>
          </cell>
          <cell r="C11" t="str">
            <v>NORTH COASTAL REGION</v>
          </cell>
          <cell r="D11" t="str">
            <v>Budget:</v>
          </cell>
          <cell r="E11">
            <v>1029258</v>
          </cell>
          <cell r="F11">
            <v>1053638</v>
          </cell>
          <cell r="G11">
            <v>1603308</v>
          </cell>
          <cell r="H11">
            <v>1136156</v>
          </cell>
          <cell r="I11">
            <v>1320874</v>
          </cell>
          <cell r="J11">
            <v>1404709</v>
          </cell>
          <cell r="K11">
            <v>1710840</v>
          </cell>
          <cell r="L11">
            <v>1624300</v>
          </cell>
          <cell r="M11">
            <v>1418251</v>
          </cell>
          <cell r="N11">
            <v>1115191</v>
          </cell>
          <cell r="O11">
            <v>1155751</v>
          </cell>
          <cell r="P11">
            <v>1270303</v>
          </cell>
          <cell r="Q11">
            <v>15842578</v>
          </cell>
          <cell r="R11" t="str">
            <v>Budget:</v>
          </cell>
          <cell r="S11">
            <v>15842578</v>
          </cell>
          <cell r="U11">
            <v>1029258</v>
          </cell>
          <cell r="V11">
            <v>2082896</v>
          </cell>
          <cell r="W11">
            <v>3686204</v>
          </cell>
          <cell r="X11">
            <v>4822360</v>
          </cell>
          <cell r="Y11">
            <v>6143234</v>
          </cell>
          <cell r="Z11">
            <v>7547943</v>
          </cell>
          <cell r="AA11">
            <v>9258783</v>
          </cell>
          <cell r="AB11">
            <v>10883083</v>
          </cell>
          <cell r="AC11">
            <v>12301334</v>
          </cell>
          <cell r="AD11">
            <v>13416525</v>
          </cell>
          <cell r="AE11">
            <v>14572276</v>
          </cell>
          <cell r="AF11">
            <v>15842579</v>
          </cell>
        </row>
        <row r="12">
          <cell r="A12" t="str">
            <v>NORTH COASTAL REGIONActual:</v>
          </cell>
          <cell r="D12" t="str">
            <v>Actual:</v>
          </cell>
          <cell r="E12">
            <v>1020493</v>
          </cell>
          <cell r="F12">
            <v>1326747</v>
          </cell>
          <cell r="G12">
            <v>1969940</v>
          </cell>
          <cell r="H12">
            <v>1375567</v>
          </cell>
          <cell r="I12">
            <v>1278735</v>
          </cell>
          <cell r="J12">
            <v>1676222</v>
          </cell>
          <cell r="K12">
            <v>2459964</v>
          </cell>
          <cell r="L12">
            <v>881964</v>
          </cell>
          <cell r="M12">
            <v>886819</v>
          </cell>
          <cell r="N12">
            <v>1569086</v>
          </cell>
          <cell r="O12">
            <v>2158099</v>
          </cell>
          <cell r="P12">
            <v>2641461</v>
          </cell>
          <cell r="Q12">
            <v>19245098</v>
          </cell>
          <cell r="R12" t="str">
            <v>Projection:</v>
          </cell>
          <cell r="S12">
            <v>15218332</v>
          </cell>
          <cell r="U12">
            <v>1020493</v>
          </cell>
          <cell r="V12">
            <v>2347240</v>
          </cell>
          <cell r="W12">
            <v>4317180</v>
          </cell>
          <cell r="X12">
            <v>5692747</v>
          </cell>
          <cell r="Y12">
            <v>6971482</v>
          </cell>
          <cell r="Z12">
            <v>8647704</v>
          </cell>
          <cell r="AA12">
            <v>11107668</v>
          </cell>
          <cell r="AB12">
            <v>11989632</v>
          </cell>
          <cell r="AC12">
            <v>12876451</v>
          </cell>
          <cell r="AD12">
            <v>14445537</v>
          </cell>
          <cell r="AE12">
            <v>16603636</v>
          </cell>
          <cell r="AF12">
            <v>19245097</v>
          </cell>
        </row>
        <row r="13">
          <cell r="A13" t="str">
            <v>NORTH COASTAL REGIONVariance: Fav/(Unfav)</v>
          </cell>
          <cell r="D13" t="str">
            <v>Variance: Fav/(Unfav)</v>
          </cell>
          <cell r="E13">
            <v>8765</v>
          </cell>
          <cell r="F13">
            <v>-273109</v>
          </cell>
          <cell r="G13">
            <v>-366632</v>
          </cell>
          <cell r="H13">
            <v>-239411</v>
          </cell>
          <cell r="I13">
            <v>42139</v>
          </cell>
          <cell r="J13">
            <v>-271513</v>
          </cell>
          <cell r="K13">
            <v>-749125</v>
          </cell>
          <cell r="L13">
            <v>742336</v>
          </cell>
          <cell r="M13">
            <v>531433</v>
          </cell>
          <cell r="N13">
            <v>-453895</v>
          </cell>
          <cell r="O13">
            <v>-1002348</v>
          </cell>
          <cell r="P13">
            <v>-1371158</v>
          </cell>
          <cell r="Q13">
            <v>-3402519</v>
          </cell>
          <cell r="R13" t="str">
            <v>Variance: Fav/(Unfav)</v>
          </cell>
          <cell r="S13">
            <v>624246</v>
          </cell>
          <cell r="U13">
            <v>8765</v>
          </cell>
          <cell r="V13">
            <v>-264344</v>
          </cell>
          <cell r="W13">
            <v>-630976</v>
          </cell>
          <cell r="X13">
            <v>-870387</v>
          </cell>
          <cell r="Y13">
            <v>-828248</v>
          </cell>
          <cell r="Z13">
            <v>-1099761</v>
          </cell>
          <cell r="AA13">
            <v>-1848886</v>
          </cell>
          <cell r="AB13">
            <v>-1106550</v>
          </cell>
          <cell r="AC13">
            <v>-575117</v>
          </cell>
          <cell r="AD13">
            <v>-1029012</v>
          </cell>
          <cell r="AE13">
            <v>-2031360</v>
          </cell>
          <cell r="AF13">
            <v>-3402518</v>
          </cell>
        </row>
        <row r="14">
          <cell r="A14" t="str">
            <v>SOUTH COASTAL REGIONBudget:</v>
          </cell>
          <cell r="B14" t="str">
            <v>60425S</v>
          </cell>
          <cell r="C14" t="str">
            <v>SOUTH COASTAL REGION</v>
          </cell>
          <cell r="D14" t="str">
            <v>Budget:</v>
          </cell>
          <cell r="E14">
            <v>2000603</v>
          </cell>
          <cell r="F14">
            <v>2070954</v>
          </cell>
          <cell r="G14">
            <v>2680122</v>
          </cell>
          <cell r="H14">
            <v>2406972</v>
          </cell>
          <cell r="I14">
            <v>2528481</v>
          </cell>
          <cell r="J14">
            <v>2570123</v>
          </cell>
          <cell r="K14">
            <v>3104975</v>
          </cell>
          <cell r="L14">
            <v>3137013</v>
          </cell>
          <cell r="M14">
            <v>2917742</v>
          </cell>
          <cell r="N14">
            <v>2196274</v>
          </cell>
          <cell r="O14">
            <v>2594877</v>
          </cell>
          <cell r="P14">
            <v>2734297</v>
          </cell>
          <cell r="Q14">
            <v>30942434</v>
          </cell>
          <cell r="R14" t="str">
            <v>Budget:</v>
          </cell>
          <cell r="S14">
            <v>30942434</v>
          </cell>
          <cell r="U14">
            <v>2000603</v>
          </cell>
          <cell r="V14">
            <v>4071557</v>
          </cell>
          <cell r="W14">
            <v>6751679</v>
          </cell>
          <cell r="X14">
            <v>9158651</v>
          </cell>
          <cell r="Y14">
            <v>11687132</v>
          </cell>
          <cell r="Z14">
            <v>14257255</v>
          </cell>
          <cell r="AA14">
            <v>17362230</v>
          </cell>
          <cell r="AB14">
            <v>20499243</v>
          </cell>
          <cell r="AC14">
            <v>23416985</v>
          </cell>
          <cell r="AD14">
            <v>25613259</v>
          </cell>
          <cell r="AE14">
            <v>28208136</v>
          </cell>
          <cell r="AF14">
            <v>30942433</v>
          </cell>
        </row>
        <row r="15">
          <cell r="A15" t="str">
            <v>SOUTH COASTAL REGIONActual:</v>
          </cell>
          <cell r="D15" t="str">
            <v>Actual:</v>
          </cell>
          <cell r="E15">
            <v>2089658</v>
          </cell>
          <cell r="F15">
            <v>1243275</v>
          </cell>
          <cell r="G15">
            <v>4026199</v>
          </cell>
          <cell r="H15">
            <v>2792342</v>
          </cell>
          <cell r="I15">
            <v>3590988</v>
          </cell>
          <cell r="J15">
            <v>3094324</v>
          </cell>
          <cell r="K15">
            <v>4121246</v>
          </cell>
          <cell r="L15">
            <v>2271463</v>
          </cell>
          <cell r="M15">
            <v>1736143</v>
          </cell>
          <cell r="N15">
            <v>1965039</v>
          </cell>
          <cell r="O15">
            <v>2952184</v>
          </cell>
          <cell r="P15">
            <v>5598224</v>
          </cell>
          <cell r="Q15">
            <v>35481086</v>
          </cell>
          <cell r="R15" t="str">
            <v>Projection:</v>
          </cell>
          <cell r="S15">
            <v>31480219</v>
          </cell>
          <cell r="U15">
            <v>2089658</v>
          </cell>
          <cell r="V15">
            <v>3332933</v>
          </cell>
          <cell r="W15">
            <v>7359132</v>
          </cell>
          <cell r="X15">
            <v>10151474</v>
          </cell>
          <cell r="Y15">
            <v>13742462</v>
          </cell>
          <cell r="Z15">
            <v>16836786</v>
          </cell>
          <cell r="AA15">
            <v>20958032</v>
          </cell>
          <cell r="AB15">
            <v>23229495</v>
          </cell>
          <cell r="AC15">
            <v>24965638</v>
          </cell>
          <cell r="AD15">
            <v>26930677</v>
          </cell>
          <cell r="AE15">
            <v>29882861</v>
          </cell>
          <cell r="AF15">
            <v>35481085</v>
          </cell>
        </row>
        <row r="16">
          <cell r="A16" t="str">
            <v>SOUTH COASTAL REGIONVariance: Fav/(Unfav)</v>
          </cell>
          <cell r="D16" t="str">
            <v>Variance: Fav/(Unfav)</v>
          </cell>
          <cell r="E16">
            <v>-89054</v>
          </cell>
          <cell r="F16">
            <v>827679</v>
          </cell>
          <cell r="G16">
            <v>-1346077</v>
          </cell>
          <cell r="H16">
            <v>-385370</v>
          </cell>
          <cell r="I16">
            <v>-1062507</v>
          </cell>
          <cell r="J16">
            <v>-524201</v>
          </cell>
          <cell r="K16">
            <v>-1016271</v>
          </cell>
          <cell r="L16">
            <v>865550</v>
          </cell>
          <cell r="M16">
            <v>1181598</v>
          </cell>
          <cell r="N16">
            <v>231235</v>
          </cell>
          <cell r="O16">
            <v>-357307</v>
          </cell>
          <cell r="P16">
            <v>-2863927</v>
          </cell>
          <cell r="Q16">
            <v>-4538652</v>
          </cell>
          <cell r="R16" t="str">
            <v>Variance: Fav/(Unfav)</v>
          </cell>
          <cell r="S16">
            <v>-537785</v>
          </cell>
          <cell r="U16">
            <v>-89054</v>
          </cell>
          <cell r="V16">
            <v>738625</v>
          </cell>
          <cell r="W16">
            <v>-607452</v>
          </cell>
          <cell r="X16">
            <v>-992822</v>
          </cell>
          <cell r="Y16">
            <v>-2055329</v>
          </cell>
          <cell r="Z16">
            <v>-2579530</v>
          </cell>
          <cell r="AA16">
            <v>-3595801</v>
          </cell>
          <cell r="AB16">
            <v>-2730251</v>
          </cell>
          <cell r="AC16">
            <v>-1548653</v>
          </cell>
          <cell r="AD16">
            <v>-1317418</v>
          </cell>
          <cell r="AE16">
            <v>-1674725</v>
          </cell>
          <cell r="AF16">
            <v>-4538652</v>
          </cell>
        </row>
        <row r="17">
          <cell r="A17" t="str">
            <v>DIST OPS &amp; SUPPORTBudget:</v>
          </cell>
          <cell r="B17" t="str">
            <v>60896S</v>
          </cell>
          <cell r="C17" t="str">
            <v>DIST OPS &amp; SUPPORT</v>
          </cell>
          <cell r="D17" t="str">
            <v>Budget:</v>
          </cell>
          <cell r="E17">
            <v>3900525</v>
          </cell>
          <cell r="F17">
            <v>4652568</v>
          </cell>
          <cell r="G17">
            <v>5287958</v>
          </cell>
          <cell r="H17">
            <v>5359862</v>
          </cell>
          <cell r="I17">
            <v>4961594</v>
          </cell>
          <cell r="J17">
            <v>5384204</v>
          </cell>
          <cell r="K17">
            <v>4484125</v>
          </cell>
          <cell r="L17">
            <v>4268355</v>
          </cell>
          <cell r="M17">
            <v>4187139</v>
          </cell>
          <cell r="N17">
            <v>4872485</v>
          </cell>
          <cell r="O17">
            <v>3931179</v>
          </cell>
          <cell r="P17">
            <v>3816231</v>
          </cell>
          <cell r="Q17">
            <v>55106226</v>
          </cell>
          <cell r="R17" t="str">
            <v>Budget:</v>
          </cell>
          <cell r="S17">
            <v>55106226</v>
          </cell>
          <cell r="U17">
            <v>3900525</v>
          </cell>
          <cell r="V17">
            <v>8553093</v>
          </cell>
          <cell r="W17">
            <v>13841051</v>
          </cell>
          <cell r="X17">
            <v>19200913</v>
          </cell>
          <cell r="Y17">
            <v>24162507</v>
          </cell>
          <cell r="Z17">
            <v>29546711</v>
          </cell>
          <cell r="AA17">
            <v>34030836</v>
          </cell>
          <cell r="AB17">
            <v>38299191</v>
          </cell>
          <cell r="AC17">
            <v>42486330</v>
          </cell>
          <cell r="AD17">
            <v>47358815</v>
          </cell>
          <cell r="AE17">
            <v>51289994</v>
          </cell>
          <cell r="AF17">
            <v>55106225</v>
          </cell>
        </row>
        <row r="18">
          <cell r="A18" t="str">
            <v>DIST OPS &amp; SUPPORTActual:</v>
          </cell>
          <cell r="D18" t="str">
            <v>Actual:</v>
          </cell>
          <cell r="E18">
            <v>2908214</v>
          </cell>
          <cell r="F18">
            <v>4330674</v>
          </cell>
          <cell r="G18">
            <v>5346944</v>
          </cell>
          <cell r="H18">
            <v>5831490</v>
          </cell>
          <cell r="I18">
            <v>5190563</v>
          </cell>
          <cell r="J18">
            <v>4684874</v>
          </cell>
          <cell r="K18">
            <v>4702430</v>
          </cell>
          <cell r="L18">
            <v>3268355</v>
          </cell>
          <cell r="M18">
            <v>3285182</v>
          </cell>
          <cell r="N18">
            <v>3883489</v>
          </cell>
          <cell r="O18">
            <v>3822803</v>
          </cell>
          <cell r="P18">
            <v>8237617</v>
          </cell>
          <cell r="Q18">
            <v>55492636</v>
          </cell>
          <cell r="R18" t="str">
            <v>Projection:</v>
          </cell>
          <cell r="S18">
            <v>55667835</v>
          </cell>
          <cell r="U18">
            <v>2908214</v>
          </cell>
          <cell r="V18">
            <v>7238888</v>
          </cell>
          <cell r="W18">
            <v>12585832</v>
          </cell>
          <cell r="X18">
            <v>18417322</v>
          </cell>
          <cell r="Y18">
            <v>23607885</v>
          </cell>
          <cell r="Z18">
            <v>28292759</v>
          </cell>
          <cell r="AA18">
            <v>32995189</v>
          </cell>
          <cell r="AB18">
            <v>36263544</v>
          </cell>
          <cell r="AC18">
            <v>39548726</v>
          </cell>
          <cell r="AD18">
            <v>43432215</v>
          </cell>
          <cell r="AE18">
            <v>47255018</v>
          </cell>
          <cell r="AF18">
            <v>55492635</v>
          </cell>
        </row>
        <row r="19">
          <cell r="A19" t="str">
            <v>DIST OPS &amp; SUPPORTVariance: Fav/(Unfav)</v>
          </cell>
          <cell r="D19" t="str">
            <v>Variance: Fav/(Unfav)</v>
          </cell>
          <cell r="E19">
            <v>992311</v>
          </cell>
          <cell r="F19">
            <v>321894</v>
          </cell>
          <cell r="G19">
            <v>-58986</v>
          </cell>
          <cell r="H19">
            <v>-471628</v>
          </cell>
          <cell r="I19">
            <v>-228970</v>
          </cell>
          <cell r="J19">
            <v>699330</v>
          </cell>
          <cell r="K19">
            <v>-218304</v>
          </cell>
          <cell r="L19">
            <v>1000000</v>
          </cell>
          <cell r="M19">
            <v>901957</v>
          </cell>
          <cell r="N19">
            <v>988997</v>
          </cell>
          <cell r="O19">
            <v>108376</v>
          </cell>
          <cell r="P19">
            <v>-4421386</v>
          </cell>
          <cell r="Q19">
            <v>-386410</v>
          </cell>
          <cell r="R19" t="str">
            <v>Variance: Fav/(Unfav)</v>
          </cell>
          <cell r="S19">
            <v>-561609</v>
          </cell>
          <cell r="U19">
            <v>992311</v>
          </cell>
          <cell r="V19">
            <v>1314205</v>
          </cell>
          <cell r="W19">
            <v>1255219</v>
          </cell>
          <cell r="X19">
            <v>783591</v>
          </cell>
          <cell r="Y19">
            <v>554621</v>
          </cell>
          <cell r="Z19">
            <v>1253951</v>
          </cell>
          <cell r="AA19">
            <v>1035647</v>
          </cell>
          <cell r="AB19">
            <v>2035647</v>
          </cell>
          <cell r="AC19">
            <v>2937604</v>
          </cell>
          <cell r="AD19">
            <v>3926601</v>
          </cell>
          <cell r="AE19">
            <v>4034977</v>
          </cell>
          <cell r="AF19">
            <v>-386409</v>
          </cell>
        </row>
        <row r="20">
          <cell r="A20" t="str">
            <v>TRANSMISSIONBudget:</v>
          </cell>
          <cell r="B20" t="str">
            <v>60501S</v>
          </cell>
          <cell r="C20" t="str">
            <v>TRANSMISSION</v>
          </cell>
          <cell r="D20" t="str">
            <v>Budget:</v>
          </cell>
          <cell r="E20">
            <v>4101979</v>
          </cell>
          <cell r="F20">
            <v>4380155</v>
          </cell>
          <cell r="G20">
            <v>6653338</v>
          </cell>
          <cell r="H20">
            <v>6445244</v>
          </cell>
          <cell r="I20">
            <v>5380043</v>
          </cell>
          <cell r="J20">
            <v>5923143</v>
          </cell>
          <cell r="K20">
            <v>5351986</v>
          </cell>
          <cell r="L20">
            <v>4282977</v>
          </cell>
          <cell r="M20">
            <v>4279978</v>
          </cell>
          <cell r="N20">
            <v>6187151</v>
          </cell>
          <cell r="O20">
            <v>4067195</v>
          </cell>
          <cell r="P20">
            <v>4953100</v>
          </cell>
          <cell r="Q20">
            <v>62006288</v>
          </cell>
          <cell r="R20" t="str">
            <v>Budget:</v>
          </cell>
          <cell r="S20">
            <v>62006288</v>
          </cell>
          <cell r="U20">
            <v>4101979</v>
          </cell>
          <cell r="V20">
            <v>8482134</v>
          </cell>
          <cell r="W20">
            <v>15135472</v>
          </cell>
          <cell r="X20">
            <v>21580716</v>
          </cell>
          <cell r="Y20">
            <v>26960759</v>
          </cell>
          <cell r="Z20">
            <v>32883902</v>
          </cell>
          <cell r="AA20">
            <v>38235888</v>
          </cell>
          <cell r="AB20">
            <v>42518865</v>
          </cell>
          <cell r="AC20">
            <v>46798843</v>
          </cell>
          <cell r="AD20">
            <v>52985994</v>
          </cell>
          <cell r="AE20">
            <v>57053189</v>
          </cell>
          <cell r="AF20">
            <v>62006289</v>
          </cell>
        </row>
        <row r="21">
          <cell r="A21" t="str">
            <v>TRANSMISSIONActual:</v>
          </cell>
          <cell r="D21" t="str">
            <v>Actual:</v>
          </cell>
          <cell r="E21">
            <v>6696675</v>
          </cell>
          <cell r="F21">
            <v>3748465</v>
          </cell>
          <cell r="G21">
            <v>5278779</v>
          </cell>
          <cell r="H21">
            <v>5600522</v>
          </cell>
          <cell r="I21">
            <v>5882918</v>
          </cell>
          <cell r="J21">
            <v>6154620</v>
          </cell>
          <cell r="K21">
            <v>3587597</v>
          </cell>
          <cell r="L21">
            <v>3802417</v>
          </cell>
          <cell r="M21">
            <v>1794889</v>
          </cell>
          <cell r="N21">
            <v>3463511</v>
          </cell>
          <cell r="O21">
            <v>6558963</v>
          </cell>
          <cell r="P21">
            <v>7690967</v>
          </cell>
          <cell r="Q21">
            <v>60260324</v>
          </cell>
          <cell r="R21" t="str">
            <v>Projection:</v>
          </cell>
          <cell r="S21">
            <v>60506717</v>
          </cell>
          <cell r="U21">
            <v>6696675</v>
          </cell>
          <cell r="V21">
            <v>10445140</v>
          </cell>
          <cell r="W21">
            <v>15723919</v>
          </cell>
          <cell r="X21">
            <v>21324441</v>
          </cell>
          <cell r="Y21">
            <v>27207359</v>
          </cell>
          <cell r="Z21">
            <v>33361979</v>
          </cell>
          <cell r="AA21">
            <v>36949576</v>
          </cell>
          <cell r="AB21">
            <v>40751993</v>
          </cell>
          <cell r="AC21">
            <v>42546882</v>
          </cell>
          <cell r="AD21">
            <v>46010393</v>
          </cell>
          <cell r="AE21">
            <v>52569356</v>
          </cell>
          <cell r="AF21">
            <v>60260323</v>
          </cell>
        </row>
        <row r="22">
          <cell r="A22" t="str">
            <v>TRANSMISSIONVariance: Fav/(Unfav)</v>
          </cell>
          <cell r="D22" t="str">
            <v>Variance: Fav/(Unfav)</v>
          </cell>
          <cell r="E22">
            <v>-2594696</v>
          </cell>
          <cell r="F22">
            <v>631690</v>
          </cell>
          <cell r="G22">
            <v>1374558</v>
          </cell>
          <cell r="H22">
            <v>844722</v>
          </cell>
          <cell r="I22">
            <v>-502875</v>
          </cell>
          <cell r="J22">
            <v>-231478</v>
          </cell>
          <cell r="K22">
            <v>1764389</v>
          </cell>
          <cell r="L22">
            <v>480560</v>
          </cell>
          <cell r="M22">
            <v>2485089</v>
          </cell>
          <cell r="N22">
            <v>2723640</v>
          </cell>
          <cell r="O22">
            <v>-2491769</v>
          </cell>
          <cell r="P22">
            <v>-2737867</v>
          </cell>
          <cell r="Q22">
            <v>1745965</v>
          </cell>
          <cell r="R22" t="str">
            <v>Variance: Fav/(Unfav)</v>
          </cell>
          <cell r="S22">
            <v>1499572</v>
          </cell>
          <cell r="U22">
            <v>-2594696</v>
          </cell>
          <cell r="V22">
            <v>-1963006</v>
          </cell>
          <cell r="W22">
            <v>-588448</v>
          </cell>
          <cell r="X22">
            <v>256274</v>
          </cell>
          <cell r="Y22">
            <v>-246601</v>
          </cell>
          <cell r="Z22">
            <v>-478079</v>
          </cell>
          <cell r="AA22">
            <v>1286310</v>
          </cell>
          <cell r="AB22">
            <v>1766870</v>
          </cell>
          <cell r="AC22">
            <v>4251959</v>
          </cell>
          <cell r="AD22">
            <v>6975599</v>
          </cell>
          <cell r="AE22">
            <v>4483830</v>
          </cell>
          <cell r="AF22">
            <v>1745963</v>
          </cell>
        </row>
        <row r="23">
          <cell r="A23" t="str">
            <v>TRANSMISSION-FPCBudget:</v>
          </cell>
          <cell r="B23" t="str">
            <v>60038S</v>
          </cell>
          <cell r="C23" t="str">
            <v>TRANSMISSION-FPC</v>
          </cell>
          <cell r="D23" t="str">
            <v>Budget: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>Budget: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TRANSMISSION-FPCActual:</v>
          </cell>
          <cell r="D24" t="str">
            <v>Actual: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str">
            <v>Projection: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TRANSMISSION-FPCVariance: Fav/(Unfav)</v>
          </cell>
          <cell r="D25" t="str">
            <v>Variance: Fav/(Unfav)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>Variance: Fav/(Unfav)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CTE PROJECT MANAGEMENTBudget:</v>
          </cell>
          <cell r="B26" t="str">
            <v>60JE3S</v>
          </cell>
          <cell r="C26" t="str">
            <v>CTE PROJECT MANAGEMENT</v>
          </cell>
          <cell r="D26" t="str">
            <v>Budget:</v>
          </cell>
          <cell r="E26">
            <v>1831078</v>
          </cell>
          <cell r="F26">
            <v>1999374</v>
          </cell>
          <cell r="G26">
            <v>2018183</v>
          </cell>
          <cell r="H26">
            <v>1936988</v>
          </cell>
          <cell r="I26">
            <v>1899208</v>
          </cell>
          <cell r="J26">
            <v>1710859</v>
          </cell>
          <cell r="K26">
            <v>1098695</v>
          </cell>
          <cell r="L26">
            <v>799479</v>
          </cell>
          <cell r="M26">
            <v>775486</v>
          </cell>
          <cell r="N26">
            <v>420566</v>
          </cell>
          <cell r="O26">
            <v>345453</v>
          </cell>
          <cell r="P26">
            <v>346659</v>
          </cell>
          <cell r="Q26">
            <v>15182029</v>
          </cell>
          <cell r="R26" t="str">
            <v>Budget:</v>
          </cell>
          <cell r="S26">
            <v>15182029</v>
          </cell>
          <cell r="U26">
            <v>1831078</v>
          </cell>
          <cell r="V26">
            <v>3830452</v>
          </cell>
          <cell r="W26">
            <v>5848635</v>
          </cell>
          <cell r="X26">
            <v>7785623</v>
          </cell>
          <cell r="Y26">
            <v>9684831</v>
          </cell>
          <cell r="Z26">
            <v>11395690</v>
          </cell>
          <cell r="AA26">
            <v>12494385</v>
          </cell>
          <cell r="AB26">
            <v>13293864</v>
          </cell>
          <cell r="AC26">
            <v>14069350</v>
          </cell>
          <cell r="AD26">
            <v>14489916</v>
          </cell>
          <cell r="AE26">
            <v>14835369</v>
          </cell>
          <cell r="AF26">
            <v>15182028</v>
          </cell>
        </row>
        <row r="27">
          <cell r="A27" t="str">
            <v>CTE PROJECT MANAGEMENTActual:</v>
          </cell>
          <cell r="D27" t="str">
            <v>Actual:</v>
          </cell>
          <cell r="E27">
            <v>950365</v>
          </cell>
          <cell r="F27">
            <v>1223240</v>
          </cell>
          <cell r="G27">
            <v>2989587</v>
          </cell>
          <cell r="H27">
            <v>1787648</v>
          </cell>
          <cell r="I27">
            <v>1711824</v>
          </cell>
          <cell r="J27">
            <v>1106132</v>
          </cell>
          <cell r="K27">
            <v>829661</v>
          </cell>
          <cell r="L27">
            <v>223735</v>
          </cell>
          <cell r="M27">
            <v>16760</v>
          </cell>
          <cell r="N27">
            <v>272945</v>
          </cell>
          <cell r="O27">
            <v>545675</v>
          </cell>
          <cell r="P27">
            <v>458185</v>
          </cell>
          <cell r="Q27">
            <v>12115759</v>
          </cell>
          <cell r="R27" t="str">
            <v>Projection:</v>
          </cell>
          <cell r="S27">
            <v>13887409</v>
          </cell>
          <cell r="U27">
            <v>950365</v>
          </cell>
          <cell r="V27">
            <v>2173605</v>
          </cell>
          <cell r="W27">
            <v>5163192</v>
          </cell>
          <cell r="X27">
            <v>6950840</v>
          </cell>
          <cell r="Y27">
            <v>8662664</v>
          </cell>
          <cell r="Z27">
            <v>9768796</v>
          </cell>
          <cell r="AA27">
            <v>10598457</v>
          </cell>
          <cell r="AB27">
            <v>10822192</v>
          </cell>
          <cell r="AC27">
            <v>10838952</v>
          </cell>
          <cell r="AD27">
            <v>11111897</v>
          </cell>
          <cell r="AE27">
            <v>11657572</v>
          </cell>
          <cell r="AF27">
            <v>12115757</v>
          </cell>
        </row>
        <row r="28">
          <cell r="A28" t="str">
            <v>CTE PROJECT MANAGEMENTVariance: Fav/(Unfav)</v>
          </cell>
          <cell r="D28" t="str">
            <v>Variance: Fav/(Unfav)</v>
          </cell>
          <cell r="E28">
            <v>880713</v>
          </cell>
          <cell r="F28">
            <v>776134</v>
          </cell>
          <cell r="G28">
            <v>-971403</v>
          </cell>
          <cell r="H28">
            <v>149340</v>
          </cell>
          <cell r="I28">
            <v>187384</v>
          </cell>
          <cell r="J28">
            <v>604726</v>
          </cell>
          <cell r="K28">
            <v>269034</v>
          </cell>
          <cell r="L28">
            <v>575744</v>
          </cell>
          <cell r="M28">
            <v>758726</v>
          </cell>
          <cell r="N28">
            <v>147621</v>
          </cell>
          <cell r="O28">
            <v>-200222</v>
          </cell>
          <cell r="P28">
            <v>-111526</v>
          </cell>
          <cell r="Q28">
            <v>3066270</v>
          </cell>
          <cell r="R28" t="str">
            <v>Variance: Fav/(Unfav)</v>
          </cell>
          <cell r="S28">
            <v>1294620</v>
          </cell>
          <cell r="U28">
            <v>880713</v>
          </cell>
          <cell r="V28">
            <v>1656847</v>
          </cell>
          <cell r="W28">
            <v>685444</v>
          </cell>
          <cell r="X28">
            <v>834784</v>
          </cell>
          <cell r="Y28">
            <v>1022168</v>
          </cell>
          <cell r="Z28">
            <v>1626894</v>
          </cell>
          <cell r="AA28">
            <v>1895928</v>
          </cell>
          <cell r="AB28">
            <v>2471672</v>
          </cell>
          <cell r="AC28">
            <v>3230398</v>
          </cell>
          <cell r="AD28">
            <v>3378019</v>
          </cell>
          <cell r="AE28">
            <v>3177797</v>
          </cell>
          <cell r="AF28">
            <v>3066271</v>
          </cell>
        </row>
        <row r="29">
          <cell r="A29" t="str">
            <v>ENERGY DELIVERY ADMINBudget:</v>
          </cell>
          <cell r="B29" t="str">
            <v>60440D</v>
          </cell>
          <cell r="C29" t="str">
            <v>ENERGY DELIVERY ADMIN</v>
          </cell>
          <cell r="D29" t="str">
            <v>Budget:</v>
          </cell>
          <cell r="E29">
            <v>2186858</v>
          </cell>
          <cell r="F29">
            <v>882146</v>
          </cell>
          <cell r="G29">
            <v>2249457</v>
          </cell>
          <cell r="H29">
            <v>2014665</v>
          </cell>
          <cell r="I29">
            <v>884032</v>
          </cell>
          <cell r="J29">
            <v>835183</v>
          </cell>
          <cell r="K29">
            <v>697429</v>
          </cell>
          <cell r="L29">
            <v>485469</v>
          </cell>
          <cell r="M29">
            <v>282228</v>
          </cell>
          <cell r="N29">
            <v>752562</v>
          </cell>
          <cell r="O29">
            <v>596722</v>
          </cell>
          <cell r="P29">
            <v>535998</v>
          </cell>
          <cell r="Q29">
            <v>12402748</v>
          </cell>
          <cell r="R29" t="str">
            <v>Budget:</v>
          </cell>
          <cell r="S29">
            <v>12402748</v>
          </cell>
          <cell r="U29">
            <v>2186858</v>
          </cell>
          <cell r="V29">
            <v>3069004</v>
          </cell>
          <cell r="W29">
            <v>5318461</v>
          </cell>
          <cell r="X29">
            <v>7333126</v>
          </cell>
          <cell r="Y29">
            <v>8217158</v>
          </cell>
          <cell r="Z29">
            <v>9052341</v>
          </cell>
          <cell r="AA29">
            <v>9749770</v>
          </cell>
          <cell r="AB29">
            <v>10235239</v>
          </cell>
          <cell r="AC29">
            <v>10517467</v>
          </cell>
          <cell r="AD29">
            <v>11270029</v>
          </cell>
          <cell r="AE29">
            <v>11866751</v>
          </cell>
          <cell r="AF29">
            <v>12402749</v>
          </cell>
        </row>
        <row r="30">
          <cell r="A30" t="str">
            <v>ENERGY DELIVERY ADMINActual:</v>
          </cell>
          <cell r="D30" t="str">
            <v>Actual:</v>
          </cell>
          <cell r="E30">
            <v>1924979</v>
          </cell>
          <cell r="F30">
            <v>426929</v>
          </cell>
          <cell r="G30">
            <v>2111375</v>
          </cell>
          <cell r="H30">
            <v>2087960</v>
          </cell>
          <cell r="I30">
            <v>1229126</v>
          </cell>
          <cell r="J30">
            <v>464945</v>
          </cell>
          <cell r="K30">
            <v>663966</v>
          </cell>
          <cell r="L30">
            <v>274698</v>
          </cell>
          <cell r="M30">
            <v>275260</v>
          </cell>
          <cell r="N30">
            <v>134085</v>
          </cell>
          <cell r="O30">
            <v>591790</v>
          </cell>
          <cell r="P30">
            <v>3413488</v>
          </cell>
          <cell r="Q30">
            <v>13598602</v>
          </cell>
          <cell r="R30" t="str">
            <v>Projection:</v>
          </cell>
          <cell r="S30">
            <v>10970539</v>
          </cell>
          <cell r="U30">
            <v>1924979</v>
          </cell>
          <cell r="V30">
            <v>2351908</v>
          </cell>
          <cell r="W30">
            <v>4463283</v>
          </cell>
          <cell r="X30">
            <v>6551243</v>
          </cell>
          <cell r="Y30">
            <v>7780369</v>
          </cell>
          <cell r="Z30">
            <v>8245314</v>
          </cell>
          <cell r="AA30">
            <v>8909280</v>
          </cell>
          <cell r="AB30">
            <v>9183978</v>
          </cell>
          <cell r="AC30">
            <v>9459238</v>
          </cell>
          <cell r="AD30">
            <v>9593323</v>
          </cell>
          <cell r="AE30">
            <v>10185113</v>
          </cell>
          <cell r="AF30">
            <v>13598601</v>
          </cell>
        </row>
        <row r="31">
          <cell r="A31" t="str">
            <v>ENERGY DELIVERY ADMINVariance: Fav/(Unfav)</v>
          </cell>
          <cell r="D31" t="str">
            <v>Variance: Fav/(Unfav)</v>
          </cell>
          <cell r="E31">
            <v>261879</v>
          </cell>
          <cell r="F31">
            <v>455217</v>
          </cell>
          <cell r="G31">
            <v>138082</v>
          </cell>
          <cell r="H31">
            <v>-73296</v>
          </cell>
          <cell r="I31">
            <v>-345094</v>
          </cell>
          <cell r="J31">
            <v>370237</v>
          </cell>
          <cell r="K31">
            <v>33463</v>
          </cell>
          <cell r="L31">
            <v>210771</v>
          </cell>
          <cell r="M31">
            <v>6968</v>
          </cell>
          <cell r="N31">
            <v>618477</v>
          </cell>
          <cell r="O31">
            <v>4932</v>
          </cell>
          <cell r="P31">
            <v>-2877490</v>
          </cell>
          <cell r="Q31">
            <v>-1195854</v>
          </cell>
          <cell r="R31" t="str">
            <v>Variance: Fav/(Unfav)</v>
          </cell>
          <cell r="S31">
            <v>1432209</v>
          </cell>
          <cell r="U31">
            <v>261879</v>
          </cell>
          <cell r="V31">
            <v>717096</v>
          </cell>
          <cell r="W31">
            <v>855178</v>
          </cell>
          <cell r="X31">
            <v>781882</v>
          </cell>
          <cell r="Y31">
            <v>436788</v>
          </cell>
          <cell r="Z31">
            <v>807025</v>
          </cell>
          <cell r="AA31">
            <v>840488</v>
          </cell>
          <cell r="AB31">
            <v>1051259</v>
          </cell>
          <cell r="AC31">
            <v>1058227</v>
          </cell>
          <cell r="AD31">
            <v>1676704</v>
          </cell>
          <cell r="AE31">
            <v>1681636</v>
          </cell>
          <cell r="AF31">
            <v>-1195854</v>
          </cell>
        </row>
        <row r="32">
          <cell r="A32" t="str">
            <v>ENERGY DELIVERY SERVICESBudget:</v>
          </cell>
          <cell r="B32" t="str">
            <v>60228S</v>
          </cell>
          <cell r="C32" t="str">
            <v>ENERGY DELIVERY SERVICES</v>
          </cell>
          <cell r="D32" t="str">
            <v>Budget:</v>
          </cell>
          <cell r="E32">
            <v>15409</v>
          </cell>
          <cell r="F32">
            <v>15409</v>
          </cell>
          <cell r="G32">
            <v>15409</v>
          </cell>
          <cell r="H32">
            <v>15409</v>
          </cell>
          <cell r="I32">
            <v>15409</v>
          </cell>
          <cell r="J32">
            <v>15409</v>
          </cell>
          <cell r="K32">
            <v>15409</v>
          </cell>
          <cell r="L32">
            <v>15409</v>
          </cell>
          <cell r="M32">
            <v>15409</v>
          </cell>
          <cell r="N32">
            <v>15409</v>
          </cell>
          <cell r="O32">
            <v>15409</v>
          </cell>
          <cell r="P32">
            <v>15409</v>
          </cell>
          <cell r="Q32">
            <v>184908</v>
          </cell>
          <cell r="R32" t="str">
            <v>Budget:</v>
          </cell>
          <cell r="S32">
            <v>184908</v>
          </cell>
          <cell r="U32">
            <v>15409</v>
          </cell>
          <cell r="V32">
            <v>30818</v>
          </cell>
          <cell r="W32">
            <v>46227</v>
          </cell>
          <cell r="X32">
            <v>61636</v>
          </cell>
          <cell r="Y32">
            <v>77045</v>
          </cell>
          <cell r="Z32">
            <v>92454</v>
          </cell>
          <cell r="AA32">
            <v>107863</v>
          </cell>
          <cell r="AB32">
            <v>123272</v>
          </cell>
          <cell r="AC32">
            <v>138681</v>
          </cell>
          <cell r="AD32">
            <v>154090</v>
          </cell>
          <cell r="AE32">
            <v>169499</v>
          </cell>
          <cell r="AF32">
            <v>184908</v>
          </cell>
        </row>
        <row r="33">
          <cell r="A33" t="str">
            <v>ENERGY DELIVERY SERVICESActual:</v>
          </cell>
          <cell r="D33" t="str">
            <v>Actual:</v>
          </cell>
          <cell r="E33">
            <v>0</v>
          </cell>
          <cell r="F33">
            <v>0</v>
          </cell>
          <cell r="G33">
            <v>14500</v>
          </cell>
          <cell r="H33">
            <v>0</v>
          </cell>
          <cell r="I33">
            <v>0</v>
          </cell>
          <cell r="J33">
            <v>42179</v>
          </cell>
          <cell r="K33">
            <v>0</v>
          </cell>
          <cell r="L33">
            <v>4912</v>
          </cell>
          <cell r="M33">
            <v>0</v>
          </cell>
          <cell r="N33">
            <v>0</v>
          </cell>
          <cell r="O33">
            <v>554</v>
          </cell>
          <cell r="P33">
            <v>43448</v>
          </cell>
          <cell r="Q33">
            <v>105591</v>
          </cell>
          <cell r="R33" t="str">
            <v>Projection:</v>
          </cell>
          <cell r="S33">
            <v>184908</v>
          </cell>
          <cell r="U33">
            <v>0</v>
          </cell>
          <cell r="V33">
            <v>0</v>
          </cell>
          <cell r="W33">
            <v>14500</v>
          </cell>
          <cell r="X33">
            <v>14500</v>
          </cell>
          <cell r="Y33">
            <v>14500</v>
          </cell>
          <cell r="Z33">
            <v>56679</v>
          </cell>
          <cell r="AA33">
            <v>56679</v>
          </cell>
          <cell r="AB33">
            <v>61591</v>
          </cell>
          <cell r="AC33">
            <v>61591</v>
          </cell>
          <cell r="AD33">
            <v>61591</v>
          </cell>
          <cell r="AE33">
            <v>62145</v>
          </cell>
          <cell r="AF33">
            <v>105593</v>
          </cell>
        </row>
        <row r="34">
          <cell r="A34" t="str">
            <v>ENERGY DELIVERY SERVICESVariance: Fav/(Unfav)</v>
          </cell>
          <cell r="D34" t="str">
            <v>Variance: Fav/(Unfav)</v>
          </cell>
          <cell r="E34">
            <v>15409</v>
          </cell>
          <cell r="F34">
            <v>15409</v>
          </cell>
          <cell r="G34">
            <v>909</v>
          </cell>
          <cell r="H34">
            <v>15409</v>
          </cell>
          <cell r="I34">
            <v>15409</v>
          </cell>
          <cell r="J34">
            <v>-26770</v>
          </cell>
          <cell r="K34">
            <v>15409</v>
          </cell>
          <cell r="L34">
            <v>10497</v>
          </cell>
          <cell r="M34">
            <v>15409</v>
          </cell>
          <cell r="N34">
            <v>15409</v>
          </cell>
          <cell r="O34">
            <v>14855</v>
          </cell>
          <cell r="P34">
            <v>-28039</v>
          </cell>
          <cell r="Q34">
            <v>79316</v>
          </cell>
          <cell r="R34" t="str">
            <v>Variance: Fav/(Unfav)</v>
          </cell>
          <cell r="S34">
            <v>0</v>
          </cell>
          <cell r="U34">
            <v>15409</v>
          </cell>
          <cell r="V34">
            <v>30818</v>
          </cell>
          <cell r="W34">
            <v>31727</v>
          </cell>
          <cell r="X34">
            <v>47136</v>
          </cell>
          <cell r="Y34">
            <v>62545</v>
          </cell>
          <cell r="Z34">
            <v>35775</v>
          </cell>
          <cell r="AA34">
            <v>51184</v>
          </cell>
          <cell r="AB34">
            <v>61681</v>
          </cell>
          <cell r="AC34">
            <v>77090</v>
          </cell>
          <cell r="AD34">
            <v>92499</v>
          </cell>
          <cell r="AE34">
            <v>107354</v>
          </cell>
          <cell r="AF34">
            <v>79315</v>
          </cell>
        </row>
        <row r="35">
          <cell r="A35" t="str">
            <v>ED MANAGER BUSINESS OPERATIONSBudget:</v>
          </cell>
          <cell r="B35" t="str">
            <v>60HX6S</v>
          </cell>
          <cell r="C35" t="str">
            <v>ED MANAGER BUSINESS OPERATIONS</v>
          </cell>
          <cell r="D35" t="str">
            <v>Budget: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str">
            <v>Budget: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 t="str">
            <v>ED MANAGER BUSINESS OPERATIONSActual:</v>
          </cell>
          <cell r="D36" t="str">
            <v>Actual: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str">
            <v>Projection: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 t="str">
            <v>ED MANAGER BUSINESS OPERATIONSVariance: Fav/(Unfav)</v>
          </cell>
          <cell r="D37" t="str">
            <v>Variance: Fav/(Unfav)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str">
            <v>Variance: Fav/(Unfav)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 t="str">
            <v>FPC - EDBudget:</v>
          </cell>
          <cell r="B38" t="str">
            <v>60FV7D</v>
          </cell>
          <cell r="C38" t="str">
            <v>FPC - ED</v>
          </cell>
          <cell r="D38" t="str">
            <v>Budget: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Budget: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 t="str">
            <v>FPC - EDActual:</v>
          </cell>
          <cell r="D39" t="str">
            <v>Actual: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str">
            <v>Projection: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 t="str">
            <v>FPC - EDVariance: Fav/(Unfav)</v>
          </cell>
          <cell r="D40" t="str">
            <v>Variance: Fav/(Unfav)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 t="str">
            <v>Variance: Fav/(Unfav)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C41" t="str">
            <v>Grand</v>
          </cell>
          <cell r="D41" t="str">
            <v>Budget:</v>
          </cell>
          <cell r="E41">
            <v>20061216</v>
          </cell>
          <cell r="F41">
            <v>20097845</v>
          </cell>
          <cell r="G41">
            <v>27375577</v>
          </cell>
          <cell r="H41">
            <v>24563697</v>
          </cell>
          <cell r="I41">
            <v>22153350</v>
          </cell>
          <cell r="J41">
            <v>23183035</v>
          </cell>
          <cell r="K41">
            <v>22630523</v>
          </cell>
          <cell r="L41">
            <v>20218567</v>
          </cell>
          <cell r="M41">
            <v>19124293</v>
          </cell>
          <cell r="N41">
            <v>20484063</v>
          </cell>
          <cell r="O41">
            <v>17609849</v>
          </cell>
          <cell r="P41">
            <v>19173498</v>
          </cell>
          <cell r="Q41">
            <v>256675512</v>
          </cell>
          <cell r="R41" t="str">
            <v>Budget:</v>
          </cell>
          <cell r="S41">
            <v>256675512</v>
          </cell>
          <cell r="T41" t="str">
            <v xml:space="preserve"> </v>
          </cell>
          <cell r="U41">
            <v>20061216</v>
          </cell>
          <cell r="V41">
            <v>40159061</v>
          </cell>
          <cell r="W41">
            <v>67534638</v>
          </cell>
          <cell r="X41">
            <v>92098335</v>
          </cell>
          <cell r="Y41">
            <v>114251685</v>
          </cell>
          <cell r="Z41">
            <v>137434720</v>
          </cell>
          <cell r="AA41">
            <v>160065243</v>
          </cell>
          <cell r="AB41">
            <v>180283810</v>
          </cell>
          <cell r="AC41">
            <v>199408103</v>
          </cell>
          <cell r="AD41">
            <v>219892166</v>
          </cell>
          <cell r="AE41">
            <v>237502015</v>
          </cell>
          <cell r="AF41">
            <v>256675513</v>
          </cell>
        </row>
        <row r="42">
          <cell r="C42" t="str">
            <v>Total</v>
          </cell>
          <cell r="D42" t="str">
            <v>Actual:</v>
          </cell>
          <cell r="E42">
            <v>19351695</v>
          </cell>
          <cell r="F42">
            <v>17380020</v>
          </cell>
          <cell r="G42">
            <v>30031747</v>
          </cell>
          <cell r="H42">
            <v>25578427</v>
          </cell>
          <cell r="I42">
            <v>24775715</v>
          </cell>
          <cell r="J42">
            <v>23258206</v>
          </cell>
          <cell r="K42">
            <v>23732633</v>
          </cell>
          <cell r="L42">
            <v>13229794</v>
          </cell>
          <cell r="M42">
            <v>9658914</v>
          </cell>
          <cell r="N42">
            <v>15258722</v>
          </cell>
          <cell r="O42">
            <v>22463325</v>
          </cell>
          <cell r="P42">
            <v>35526880</v>
          </cell>
          <cell r="Q42">
            <v>260246077</v>
          </cell>
          <cell r="R42" t="str">
            <v>Projection:</v>
          </cell>
          <cell r="S42">
            <v>252078487</v>
          </cell>
          <cell r="U42">
            <v>19351695</v>
          </cell>
          <cell r="V42">
            <v>36731715</v>
          </cell>
          <cell r="W42">
            <v>66763462</v>
          </cell>
          <cell r="X42">
            <v>92341889</v>
          </cell>
          <cell r="Y42">
            <v>117117604</v>
          </cell>
          <cell r="Z42">
            <v>140375810</v>
          </cell>
          <cell r="AA42">
            <v>164108443</v>
          </cell>
          <cell r="AB42">
            <v>177338237</v>
          </cell>
          <cell r="AC42">
            <v>186997151</v>
          </cell>
          <cell r="AD42">
            <v>202255873</v>
          </cell>
          <cell r="AE42">
            <v>224719198</v>
          </cell>
          <cell r="AF42">
            <v>260246078</v>
          </cell>
        </row>
        <row r="43">
          <cell r="D43" t="str">
            <v>Variance: Fav/(Unfav)</v>
          </cell>
          <cell r="E43">
            <v>709521</v>
          </cell>
          <cell r="F43">
            <v>2717825</v>
          </cell>
          <cell r="G43">
            <v>-2656170</v>
          </cell>
          <cell r="H43">
            <v>-1014730</v>
          </cell>
          <cell r="I43">
            <v>-2622366</v>
          </cell>
          <cell r="J43">
            <v>-75171</v>
          </cell>
          <cell r="K43">
            <v>-1102110</v>
          </cell>
          <cell r="L43">
            <v>6988773</v>
          </cell>
          <cell r="M43">
            <v>9465379</v>
          </cell>
          <cell r="N43">
            <v>5225341</v>
          </cell>
          <cell r="O43">
            <v>-4853477</v>
          </cell>
          <cell r="P43">
            <v>-16353382</v>
          </cell>
          <cell r="Q43">
            <v>-3570565</v>
          </cell>
          <cell r="R43" t="str">
            <v>Variance: Fav/(Unfav)</v>
          </cell>
          <cell r="S43">
            <v>4597025</v>
          </cell>
          <cell r="T43">
            <v>0</v>
          </cell>
          <cell r="U43">
            <v>709521</v>
          </cell>
          <cell r="V43">
            <v>3427346</v>
          </cell>
          <cell r="W43">
            <v>771176</v>
          </cell>
          <cell r="X43">
            <v>-243554</v>
          </cell>
          <cell r="Y43">
            <v>-2865920</v>
          </cell>
          <cell r="Z43">
            <v>-2941091</v>
          </cell>
          <cell r="AA43">
            <v>-4043201</v>
          </cell>
          <cell r="AB43">
            <v>2945572</v>
          </cell>
          <cell r="AC43">
            <v>12410951</v>
          </cell>
          <cell r="AD43">
            <v>32699088</v>
          </cell>
          <cell r="AE43">
            <v>50308937</v>
          </cell>
          <cell r="AF43">
            <v>69482435</v>
          </cell>
        </row>
        <row r="48">
          <cell r="A48" t="str">
            <v>NORTH CENTRAL REGIONBudget:</v>
          </cell>
          <cell r="B48" t="str">
            <v>60320S</v>
          </cell>
          <cell r="C48" t="str">
            <v>NORTH CENTRAL REGION</v>
          </cell>
          <cell r="D48" t="str">
            <v>Budget:</v>
          </cell>
          <cell r="E48">
            <v>254154</v>
          </cell>
          <cell r="F48">
            <v>254154</v>
          </cell>
          <cell r="G48">
            <v>254154</v>
          </cell>
          <cell r="H48">
            <v>282841</v>
          </cell>
          <cell r="I48">
            <v>254253</v>
          </cell>
          <cell r="J48">
            <v>254253</v>
          </cell>
          <cell r="K48">
            <v>266888</v>
          </cell>
          <cell r="L48">
            <v>282841</v>
          </cell>
          <cell r="M48">
            <v>254253</v>
          </cell>
          <cell r="N48">
            <v>254253</v>
          </cell>
          <cell r="O48">
            <v>282841</v>
          </cell>
          <cell r="P48">
            <v>295480</v>
          </cell>
          <cell r="Q48">
            <v>3190368</v>
          </cell>
          <cell r="R48" t="str">
            <v>Budget:</v>
          </cell>
          <cell r="S48">
            <v>3190368</v>
          </cell>
          <cell r="U48">
            <v>254154</v>
          </cell>
          <cell r="V48">
            <v>508308</v>
          </cell>
          <cell r="W48">
            <v>762462</v>
          </cell>
          <cell r="X48">
            <v>1045303</v>
          </cell>
          <cell r="Y48">
            <v>1299556</v>
          </cell>
          <cell r="Z48">
            <v>1553809</v>
          </cell>
          <cell r="AA48">
            <v>1820697</v>
          </cell>
          <cell r="AB48">
            <v>2103538</v>
          </cell>
          <cell r="AC48">
            <v>2357791</v>
          </cell>
          <cell r="AD48">
            <v>2612044</v>
          </cell>
          <cell r="AE48">
            <v>2894885</v>
          </cell>
          <cell r="AF48">
            <v>3190365</v>
          </cell>
        </row>
        <row r="49">
          <cell r="A49" t="str">
            <v>NORTH CENTRAL REGIONActual:</v>
          </cell>
          <cell r="D49" t="str">
            <v>Actual:</v>
          </cell>
          <cell r="E49">
            <v>296716</v>
          </cell>
          <cell r="F49">
            <v>153318</v>
          </cell>
          <cell r="G49">
            <v>170500</v>
          </cell>
          <cell r="H49">
            <v>325782</v>
          </cell>
          <cell r="I49">
            <v>199993</v>
          </cell>
          <cell r="J49">
            <v>33287</v>
          </cell>
          <cell r="K49">
            <v>254273</v>
          </cell>
          <cell r="L49">
            <v>77214</v>
          </cell>
          <cell r="M49">
            <v>-23148</v>
          </cell>
          <cell r="N49">
            <v>305484</v>
          </cell>
          <cell r="O49">
            <v>77421</v>
          </cell>
          <cell r="P49">
            <v>357585</v>
          </cell>
          <cell r="Q49">
            <v>2228424</v>
          </cell>
          <cell r="R49" t="str">
            <v>Projection:</v>
          </cell>
          <cell r="S49">
            <v>3190368</v>
          </cell>
          <cell r="U49">
            <v>296716</v>
          </cell>
          <cell r="V49">
            <v>450034</v>
          </cell>
          <cell r="W49">
            <v>620534</v>
          </cell>
          <cell r="X49">
            <v>946316</v>
          </cell>
          <cell r="Y49">
            <v>1146309</v>
          </cell>
          <cell r="Z49">
            <v>1179596</v>
          </cell>
          <cell r="AA49">
            <v>1433869</v>
          </cell>
          <cell r="AB49">
            <v>1511083</v>
          </cell>
          <cell r="AC49">
            <v>1487935</v>
          </cell>
          <cell r="AD49">
            <v>1793419</v>
          </cell>
          <cell r="AE49">
            <v>1870840</v>
          </cell>
          <cell r="AF49">
            <v>2228425</v>
          </cell>
        </row>
        <row r="50">
          <cell r="A50" t="str">
            <v>NORTH CENTRAL REGIONVariance: Fav/(Unfav)</v>
          </cell>
          <cell r="D50" t="str">
            <v>Variance: Fav/(Unfav)</v>
          </cell>
          <cell r="E50">
            <v>-42562</v>
          </cell>
          <cell r="F50">
            <v>100836</v>
          </cell>
          <cell r="G50">
            <v>83655</v>
          </cell>
          <cell r="H50">
            <v>-42941</v>
          </cell>
          <cell r="I50">
            <v>54261</v>
          </cell>
          <cell r="J50">
            <v>220966</v>
          </cell>
          <cell r="K50">
            <v>12616</v>
          </cell>
          <cell r="L50">
            <v>205627</v>
          </cell>
          <cell r="M50">
            <v>277402</v>
          </cell>
          <cell r="N50">
            <v>-51231</v>
          </cell>
          <cell r="O50">
            <v>205420</v>
          </cell>
          <cell r="P50">
            <v>-62105</v>
          </cell>
          <cell r="Q50">
            <v>961944</v>
          </cell>
          <cell r="R50" t="str">
            <v>Variance: Fav/(Unfav)</v>
          </cell>
          <cell r="S50">
            <v>0</v>
          </cell>
          <cell r="U50">
            <v>-42562</v>
          </cell>
          <cell r="V50">
            <v>58274</v>
          </cell>
          <cell r="W50">
            <v>141929</v>
          </cell>
          <cell r="X50">
            <v>98988</v>
          </cell>
          <cell r="Y50">
            <v>153249</v>
          </cell>
          <cell r="Z50">
            <v>374215</v>
          </cell>
          <cell r="AA50">
            <v>386831</v>
          </cell>
          <cell r="AB50">
            <v>592458</v>
          </cell>
          <cell r="AC50">
            <v>869860</v>
          </cell>
          <cell r="AD50">
            <v>818629</v>
          </cell>
          <cell r="AE50">
            <v>1024049</v>
          </cell>
          <cell r="AF50">
            <v>961944</v>
          </cell>
        </row>
        <row r="51">
          <cell r="A51" t="str">
            <v>SOUTH CENTRAL REGIONBudget:</v>
          </cell>
          <cell r="B51" t="str">
            <v>60412S</v>
          </cell>
          <cell r="C51" t="str">
            <v>SOUTH CENTRAL REGION</v>
          </cell>
          <cell r="D51" t="str">
            <v>Budget:</v>
          </cell>
          <cell r="E51">
            <v>656115</v>
          </cell>
          <cell r="F51">
            <v>656289</v>
          </cell>
          <cell r="G51">
            <v>631633</v>
          </cell>
          <cell r="H51">
            <v>605689</v>
          </cell>
          <cell r="I51">
            <v>605518</v>
          </cell>
          <cell r="J51">
            <v>605689</v>
          </cell>
          <cell r="K51">
            <v>621276</v>
          </cell>
          <cell r="L51">
            <v>605344</v>
          </cell>
          <cell r="M51">
            <v>605170</v>
          </cell>
          <cell r="N51">
            <v>605170</v>
          </cell>
          <cell r="O51">
            <v>545463</v>
          </cell>
          <cell r="P51">
            <v>580465</v>
          </cell>
          <cell r="Q51">
            <v>7323822</v>
          </cell>
          <cell r="R51" t="str">
            <v>Budget:</v>
          </cell>
          <cell r="S51">
            <v>7323822</v>
          </cell>
          <cell r="U51">
            <v>656115</v>
          </cell>
          <cell r="V51">
            <v>1312404</v>
          </cell>
          <cell r="W51">
            <v>1944037</v>
          </cell>
          <cell r="X51">
            <v>2549726</v>
          </cell>
          <cell r="Y51">
            <v>3155244</v>
          </cell>
          <cell r="Z51">
            <v>3760933</v>
          </cell>
          <cell r="AA51">
            <v>4382209</v>
          </cell>
          <cell r="AB51">
            <v>4987553</v>
          </cell>
          <cell r="AC51">
            <v>5592723</v>
          </cell>
          <cell r="AD51">
            <v>6197893</v>
          </cell>
          <cell r="AE51">
            <v>6743356</v>
          </cell>
          <cell r="AF51">
            <v>7323821</v>
          </cell>
        </row>
        <row r="52">
          <cell r="A52" t="str">
            <v>SOUTH CENTRAL REGIONActual:</v>
          </cell>
          <cell r="D52" t="str">
            <v>Actual:</v>
          </cell>
          <cell r="E52">
            <v>490405</v>
          </cell>
          <cell r="F52">
            <v>656706</v>
          </cell>
          <cell r="G52">
            <v>321409</v>
          </cell>
          <cell r="H52">
            <v>572552</v>
          </cell>
          <cell r="I52">
            <v>567461</v>
          </cell>
          <cell r="J52">
            <v>731401</v>
          </cell>
          <cell r="K52">
            <v>415035</v>
          </cell>
          <cell r="L52">
            <v>307440</v>
          </cell>
          <cell r="M52">
            <v>159219</v>
          </cell>
          <cell r="N52">
            <v>221856</v>
          </cell>
          <cell r="O52">
            <v>292454</v>
          </cell>
          <cell r="P52">
            <v>599691</v>
          </cell>
          <cell r="Q52">
            <v>5335630</v>
          </cell>
          <cell r="R52" t="str">
            <v>Projection:</v>
          </cell>
          <cell r="S52">
            <v>7323822</v>
          </cell>
          <cell r="U52">
            <v>490405</v>
          </cell>
          <cell r="V52">
            <v>1147111</v>
          </cell>
          <cell r="W52">
            <v>1468520</v>
          </cell>
          <cell r="X52">
            <v>2041072</v>
          </cell>
          <cell r="Y52">
            <v>2608533</v>
          </cell>
          <cell r="Z52">
            <v>3339934</v>
          </cell>
          <cell r="AA52">
            <v>3754969</v>
          </cell>
          <cell r="AB52">
            <v>4062409</v>
          </cell>
          <cell r="AC52">
            <v>4221628</v>
          </cell>
          <cell r="AD52">
            <v>4443484</v>
          </cell>
          <cell r="AE52">
            <v>4735938</v>
          </cell>
          <cell r="AF52">
            <v>5335629</v>
          </cell>
        </row>
        <row r="53">
          <cell r="A53" t="str">
            <v>SOUTH CENTRAL REGIONVariance: Fav/(Unfav)</v>
          </cell>
          <cell r="D53" t="str">
            <v>Variance: Fav/(Unfav)</v>
          </cell>
          <cell r="E53">
            <v>165709</v>
          </cell>
          <cell r="F53">
            <v>-417</v>
          </cell>
          <cell r="G53">
            <v>310225</v>
          </cell>
          <cell r="H53">
            <v>33137</v>
          </cell>
          <cell r="I53">
            <v>38057</v>
          </cell>
          <cell r="J53">
            <v>-125711</v>
          </cell>
          <cell r="K53">
            <v>206241</v>
          </cell>
          <cell r="L53">
            <v>297904</v>
          </cell>
          <cell r="M53">
            <v>445951</v>
          </cell>
          <cell r="N53">
            <v>383314</v>
          </cell>
          <cell r="O53">
            <v>253010</v>
          </cell>
          <cell r="P53">
            <v>-19227</v>
          </cell>
          <cell r="Q53">
            <v>1988192</v>
          </cell>
          <cell r="R53" t="str">
            <v>Variance: Fav/(Unfav)</v>
          </cell>
          <cell r="S53">
            <v>0</v>
          </cell>
          <cell r="U53">
            <v>165709</v>
          </cell>
          <cell r="V53">
            <v>165292</v>
          </cell>
          <cell r="W53">
            <v>475517</v>
          </cell>
          <cell r="X53">
            <v>508654</v>
          </cell>
          <cell r="Y53">
            <v>546711</v>
          </cell>
          <cell r="Z53">
            <v>421000</v>
          </cell>
          <cell r="AA53">
            <v>627241</v>
          </cell>
          <cell r="AB53">
            <v>925145</v>
          </cell>
          <cell r="AC53">
            <v>1371096</v>
          </cell>
          <cell r="AD53">
            <v>1754410</v>
          </cell>
          <cell r="AE53">
            <v>2007420</v>
          </cell>
          <cell r="AF53">
            <v>1988193</v>
          </cell>
        </row>
        <row r="54">
          <cell r="A54" t="str">
            <v>NORTH COASTAL REGIONBudget:</v>
          </cell>
          <cell r="B54" t="str">
            <v>60JY6S</v>
          </cell>
          <cell r="C54" t="str">
            <v>NORTH COASTAL REGION</v>
          </cell>
          <cell r="D54" t="str">
            <v>Budget:</v>
          </cell>
          <cell r="E54">
            <v>99918</v>
          </cell>
          <cell r="F54">
            <v>103167</v>
          </cell>
          <cell r="G54">
            <v>106415</v>
          </cell>
          <cell r="H54">
            <v>114480</v>
          </cell>
          <cell r="I54">
            <v>108744</v>
          </cell>
          <cell r="J54">
            <v>104360</v>
          </cell>
          <cell r="K54">
            <v>111374</v>
          </cell>
          <cell r="L54">
            <v>109169</v>
          </cell>
          <cell r="M54">
            <v>105497</v>
          </cell>
          <cell r="N54">
            <v>109671</v>
          </cell>
          <cell r="O54">
            <v>114480</v>
          </cell>
          <cell r="P54">
            <v>118248</v>
          </cell>
          <cell r="Q54">
            <v>1305523</v>
          </cell>
          <cell r="R54" t="str">
            <v>Budget:</v>
          </cell>
          <cell r="S54">
            <v>1305523</v>
          </cell>
          <cell r="U54">
            <v>99918</v>
          </cell>
          <cell r="V54">
            <v>203085</v>
          </cell>
          <cell r="W54">
            <v>309500</v>
          </cell>
          <cell r="X54">
            <v>423980</v>
          </cell>
          <cell r="Y54">
            <v>532724</v>
          </cell>
          <cell r="Z54">
            <v>637084</v>
          </cell>
          <cell r="AA54">
            <v>748458</v>
          </cell>
          <cell r="AB54">
            <v>857627</v>
          </cell>
          <cell r="AC54">
            <v>963124</v>
          </cell>
          <cell r="AD54">
            <v>1072795</v>
          </cell>
          <cell r="AE54">
            <v>1187275</v>
          </cell>
          <cell r="AF54">
            <v>1305523</v>
          </cell>
        </row>
        <row r="55">
          <cell r="A55" t="str">
            <v>NORTH COASTAL REGIONActual:</v>
          </cell>
          <cell r="D55" t="str">
            <v>Actual:</v>
          </cell>
          <cell r="E55">
            <v>75984</v>
          </cell>
          <cell r="F55">
            <v>70665</v>
          </cell>
          <cell r="G55">
            <v>53397</v>
          </cell>
          <cell r="H55">
            <v>88179</v>
          </cell>
          <cell r="I55">
            <v>71268</v>
          </cell>
          <cell r="J55">
            <v>127115</v>
          </cell>
          <cell r="K55">
            <v>129275</v>
          </cell>
          <cell r="L55">
            <v>14441</v>
          </cell>
          <cell r="M55">
            <v>17553</v>
          </cell>
          <cell r="N55">
            <v>76594</v>
          </cell>
          <cell r="O55">
            <v>66917</v>
          </cell>
          <cell r="P55">
            <v>132265</v>
          </cell>
          <cell r="Q55">
            <v>923653</v>
          </cell>
          <cell r="R55" t="str">
            <v>Projection:</v>
          </cell>
          <cell r="S55">
            <v>1305523</v>
          </cell>
          <cell r="U55">
            <v>75984</v>
          </cell>
          <cell r="V55">
            <v>146649</v>
          </cell>
          <cell r="W55">
            <v>200046</v>
          </cell>
          <cell r="X55">
            <v>288225</v>
          </cell>
          <cell r="Y55">
            <v>359493</v>
          </cell>
          <cell r="Z55">
            <v>486608</v>
          </cell>
          <cell r="AA55">
            <v>615883</v>
          </cell>
          <cell r="AB55">
            <v>630324</v>
          </cell>
          <cell r="AC55">
            <v>647877</v>
          </cell>
          <cell r="AD55">
            <v>724471</v>
          </cell>
          <cell r="AE55">
            <v>791388</v>
          </cell>
          <cell r="AF55">
            <v>923653</v>
          </cell>
        </row>
        <row r="56">
          <cell r="A56" t="str">
            <v>NORTH COASTAL REGIONVariance: Fav/(Unfav)</v>
          </cell>
          <cell r="D56" t="str">
            <v>Variance: Fav/(Unfav)</v>
          </cell>
          <cell r="E56">
            <v>23934</v>
          </cell>
          <cell r="F56">
            <v>32502</v>
          </cell>
          <cell r="G56">
            <v>53018</v>
          </cell>
          <cell r="H56">
            <v>26301</v>
          </cell>
          <cell r="I56">
            <v>37476</v>
          </cell>
          <cell r="J56">
            <v>-22755</v>
          </cell>
          <cell r="K56">
            <v>-17902</v>
          </cell>
          <cell r="L56">
            <v>94728</v>
          </cell>
          <cell r="M56">
            <v>87943</v>
          </cell>
          <cell r="N56">
            <v>33077</v>
          </cell>
          <cell r="O56">
            <v>47564</v>
          </cell>
          <cell r="P56">
            <v>-14016</v>
          </cell>
          <cell r="Q56">
            <v>381871</v>
          </cell>
          <cell r="R56" t="str">
            <v>Variance: Fav/(Unfav)</v>
          </cell>
          <cell r="S56">
            <v>0</v>
          </cell>
          <cell r="U56">
            <v>23934</v>
          </cell>
          <cell r="V56">
            <v>56436</v>
          </cell>
          <cell r="W56">
            <v>109454</v>
          </cell>
          <cell r="X56">
            <v>135755</v>
          </cell>
          <cell r="Y56">
            <v>173231</v>
          </cell>
          <cell r="Z56">
            <v>150476</v>
          </cell>
          <cell r="AA56">
            <v>132574</v>
          </cell>
          <cell r="AB56">
            <v>227302</v>
          </cell>
          <cell r="AC56">
            <v>315245</v>
          </cell>
          <cell r="AD56">
            <v>348322</v>
          </cell>
          <cell r="AE56">
            <v>395886</v>
          </cell>
          <cell r="AF56">
            <v>381870</v>
          </cell>
        </row>
        <row r="57">
          <cell r="A57" t="str">
            <v>SOUTH COASTAL REGIONBudget:</v>
          </cell>
          <cell r="B57" t="str">
            <v>60425S</v>
          </cell>
          <cell r="C57" t="str">
            <v>SOUTH COASTAL REGION</v>
          </cell>
          <cell r="D57" t="str">
            <v>Budget:</v>
          </cell>
          <cell r="E57">
            <v>319445</v>
          </cell>
          <cell r="F57">
            <v>336549</v>
          </cell>
          <cell r="G57">
            <v>353653</v>
          </cell>
          <cell r="H57">
            <v>363441</v>
          </cell>
          <cell r="I57">
            <v>336907</v>
          </cell>
          <cell r="J57">
            <v>309894</v>
          </cell>
          <cell r="K57">
            <v>327001</v>
          </cell>
          <cell r="L57">
            <v>309894</v>
          </cell>
          <cell r="M57">
            <v>327123</v>
          </cell>
          <cell r="N57">
            <v>363441</v>
          </cell>
          <cell r="O57">
            <v>363441</v>
          </cell>
          <cell r="P57">
            <v>370762</v>
          </cell>
          <cell r="Q57">
            <v>4081552</v>
          </cell>
          <cell r="R57" t="str">
            <v>Budget:</v>
          </cell>
          <cell r="S57">
            <v>4081552</v>
          </cell>
          <cell r="U57">
            <v>319445</v>
          </cell>
          <cell r="V57">
            <v>655994</v>
          </cell>
          <cell r="W57">
            <v>1009647</v>
          </cell>
          <cell r="X57">
            <v>1373088</v>
          </cell>
          <cell r="Y57">
            <v>1709995</v>
          </cell>
          <cell r="Z57">
            <v>2019889</v>
          </cell>
          <cell r="AA57">
            <v>2346890</v>
          </cell>
          <cell r="AB57">
            <v>2656784</v>
          </cell>
          <cell r="AC57">
            <v>2983907</v>
          </cell>
          <cell r="AD57">
            <v>3347348</v>
          </cell>
          <cell r="AE57">
            <v>3710789</v>
          </cell>
          <cell r="AF57">
            <v>4081551</v>
          </cell>
        </row>
        <row r="58">
          <cell r="A58" t="str">
            <v>SOUTH COASTAL REGIONActual:</v>
          </cell>
          <cell r="D58" t="str">
            <v>Actual:</v>
          </cell>
          <cell r="E58">
            <v>272689</v>
          </cell>
          <cell r="F58">
            <v>291680</v>
          </cell>
          <cell r="G58">
            <v>526440</v>
          </cell>
          <cell r="H58">
            <v>374219</v>
          </cell>
          <cell r="I58">
            <v>571985</v>
          </cell>
          <cell r="J58">
            <v>387264</v>
          </cell>
          <cell r="K58">
            <v>429690</v>
          </cell>
          <cell r="L58">
            <v>249827</v>
          </cell>
          <cell r="M58">
            <v>333691</v>
          </cell>
          <cell r="N58">
            <v>139074</v>
          </cell>
          <cell r="O58">
            <v>221616</v>
          </cell>
          <cell r="P58">
            <v>475877</v>
          </cell>
          <cell r="Q58">
            <v>4274051</v>
          </cell>
          <cell r="R58" t="str">
            <v>Projection:</v>
          </cell>
          <cell r="S58">
            <v>4081552</v>
          </cell>
          <cell r="U58">
            <v>272689</v>
          </cell>
          <cell r="V58">
            <v>564369</v>
          </cell>
          <cell r="W58">
            <v>1090809</v>
          </cell>
          <cell r="X58">
            <v>1465028</v>
          </cell>
          <cell r="Y58">
            <v>2037013</v>
          </cell>
          <cell r="Z58">
            <v>2424277</v>
          </cell>
          <cell r="AA58">
            <v>2853967</v>
          </cell>
          <cell r="AB58">
            <v>3103794</v>
          </cell>
          <cell r="AC58">
            <v>3437485</v>
          </cell>
          <cell r="AD58">
            <v>3576559</v>
          </cell>
          <cell r="AE58">
            <v>3798175</v>
          </cell>
          <cell r="AF58">
            <v>4274052</v>
          </cell>
        </row>
        <row r="59">
          <cell r="A59" t="str">
            <v>SOUTH COASTAL REGIONVariance: Fav/(Unfav)</v>
          </cell>
          <cell r="D59" t="str">
            <v>Variance: Fav/(Unfav)</v>
          </cell>
          <cell r="E59">
            <v>46757</v>
          </cell>
          <cell r="F59">
            <v>44869</v>
          </cell>
          <cell r="G59">
            <v>-172787</v>
          </cell>
          <cell r="H59">
            <v>-10778</v>
          </cell>
          <cell r="I59">
            <v>-235078</v>
          </cell>
          <cell r="J59">
            <v>-77370</v>
          </cell>
          <cell r="K59">
            <v>-102689</v>
          </cell>
          <cell r="L59">
            <v>60067</v>
          </cell>
          <cell r="M59">
            <v>-6567</v>
          </cell>
          <cell r="N59">
            <v>224367</v>
          </cell>
          <cell r="O59">
            <v>141826</v>
          </cell>
          <cell r="P59">
            <v>-105115</v>
          </cell>
          <cell r="Q59">
            <v>-192499</v>
          </cell>
          <cell r="R59" t="str">
            <v>Variance: Fav/(Unfav)</v>
          </cell>
          <cell r="S59">
            <v>0</v>
          </cell>
          <cell r="U59">
            <v>46757</v>
          </cell>
          <cell r="V59">
            <v>91626</v>
          </cell>
          <cell r="W59">
            <v>-81161</v>
          </cell>
          <cell r="X59">
            <v>-91939</v>
          </cell>
          <cell r="Y59">
            <v>-327017</v>
          </cell>
          <cell r="Z59">
            <v>-404387</v>
          </cell>
          <cell r="AA59">
            <v>-507076</v>
          </cell>
          <cell r="AB59">
            <v>-447009</v>
          </cell>
          <cell r="AC59">
            <v>-453576</v>
          </cell>
          <cell r="AD59">
            <v>-229209</v>
          </cell>
          <cell r="AE59">
            <v>-87383</v>
          </cell>
          <cell r="AF59">
            <v>-192498</v>
          </cell>
        </row>
        <row r="60">
          <cell r="C60" t="str">
            <v>Grand</v>
          </cell>
          <cell r="D60" t="str">
            <v>Budget:</v>
          </cell>
          <cell r="E60">
            <v>1329632</v>
          </cell>
          <cell r="F60">
            <v>1350159</v>
          </cell>
          <cell r="G60">
            <v>1345855</v>
          </cell>
          <cell r="H60">
            <v>1366452</v>
          </cell>
          <cell r="I60">
            <v>1305423</v>
          </cell>
          <cell r="J60">
            <v>1274196</v>
          </cell>
          <cell r="K60">
            <v>1326539</v>
          </cell>
          <cell r="L60">
            <v>1307248</v>
          </cell>
          <cell r="M60">
            <v>1292043</v>
          </cell>
          <cell r="N60">
            <v>1332536</v>
          </cell>
          <cell r="O60">
            <v>1306226</v>
          </cell>
          <cell r="P60">
            <v>1364955</v>
          </cell>
          <cell r="Q60">
            <v>15901265</v>
          </cell>
          <cell r="R60" t="str">
            <v>Budget:</v>
          </cell>
          <cell r="S60">
            <v>15901265</v>
          </cell>
        </row>
        <row r="61">
          <cell r="C61" t="str">
            <v>Total</v>
          </cell>
          <cell r="D61" t="str">
            <v>Actual:</v>
          </cell>
          <cell r="E61">
            <v>1135794</v>
          </cell>
          <cell r="F61">
            <v>1172369</v>
          </cell>
          <cell r="G61">
            <v>1071745</v>
          </cell>
          <cell r="H61">
            <v>1360732</v>
          </cell>
          <cell r="I61">
            <v>1410707</v>
          </cell>
          <cell r="J61">
            <v>1279067</v>
          </cell>
          <cell r="K61">
            <v>1228273</v>
          </cell>
          <cell r="L61">
            <v>648923</v>
          </cell>
          <cell r="M61">
            <v>487315</v>
          </cell>
          <cell r="N61">
            <v>743009</v>
          </cell>
          <cell r="O61">
            <v>658407</v>
          </cell>
          <cell r="P61">
            <v>1565417</v>
          </cell>
          <cell r="Q61">
            <v>12761758</v>
          </cell>
          <cell r="R61" t="str">
            <v>Projection:</v>
          </cell>
          <cell r="S61">
            <v>15901265</v>
          </cell>
        </row>
        <row r="62">
          <cell r="D62" t="str">
            <v>Variance: Fav/(Unfav)</v>
          </cell>
          <cell r="E62">
            <v>193838</v>
          </cell>
          <cell r="F62">
            <v>177790</v>
          </cell>
          <cell r="G62">
            <v>274110</v>
          </cell>
          <cell r="H62">
            <v>5720</v>
          </cell>
          <cell r="I62">
            <v>-105284</v>
          </cell>
          <cell r="J62">
            <v>-4870</v>
          </cell>
          <cell r="K62">
            <v>98266</v>
          </cell>
          <cell r="L62">
            <v>658325</v>
          </cell>
          <cell r="M62">
            <v>804729</v>
          </cell>
          <cell r="N62">
            <v>589528</v>
          </cell>
          <cell r="O62">
            <v>647819</v>
          </cell>
          <cell r="P62">
            <v>-200462</v>
          </cell>
          <cell r="Q62">
            <v>3139507</v>
          </cell>
          <cell r="R62" t="str">
            <v>Variance: Fav/(Unfav)</v>
          </cell>
          <cell r="S62">
            <v>0</v>
          </cell>
          <cell r="AA62" t="str">
            <v xml:space="preserve"> </v>
          </cell>
        </row>
        <row r="67">
          <cell r="A67" t="str">
            <v>NORTH CENTRAL REGIONBudget Units:</v>
          </cell>
          <cell r="B67" t="str">
            <v>60413S</v>
          </cell>
          <cell r="C67" t="str">
            <v>NORTH CENTRAL REGION</v>
          </cell>
          <cell r="D67" t="str">
            <v>Budget Units:</v>
          </cell>
          <cell r="E67">
            <v>328.61908456167572</v>
          </cell>
          <cell r="F67">
            <v>328.61908456167572</v>
          </cell>
          <cell r="G67">
            <v>328.61908456167572</v>
          </cell>
          <cell r="H67">
            <v>365.71114559089733</v>
          </cell>
          <cell r="I67">
            <v>328.74709076803725</v>
          </cell>
          <cell r="J67">
            <v>328.74709076803725</v>
          </cell>
          <cell r="K67">
            <v>345.08404447892423</v>
          </cell>
          <cell r="L67">
            <v>365.71114559089733</v>
          </cell>
          <cell r="M67">
            <v>328.74709076803725</v>
          </cell>
          <cell r="N67">
            <v>328.74709076803725</v>
          </cell>
          <cell r="O67">
            <v>365.71114559089733</v>
          </cell>
          <cell r="P67">
            <v>382.05327126971815</v>
          </cell>
          <cell r="Q67">
            <v>4125.1202482544613</v>
          </cell>
          <cell r="R67" t="str">
            <v>Budget:</v>
          </cell>
          <cell r="S67">
            <v>4125.1202482544613</v>
          </cell>
          <cell r="U67">
            <v>328.61908456167572</v>
          </cell>
          <cell r="V67">
            <v>657.23816912335144</v>
          </cell>
          <cell r="W67">
            <v>985.85725368502722</v>
          </cell>
          <cell r="X67">
            <v>1351.5683992759245</v>
          </cell>
          <cell r="Y67">
            <v>1680.3154900439617</v>
          </cell>
          <cell r="Z67">
            <v>2009.0625808119989</v>
          </cell>
          <cell r="AA67">
            <v>2354.1466252909231</v>
          </cell>
          <cell r="AB67">
            <v>2719.8577708818202</v>
          </cell>
          <cell r="AC67">
            <v>3048.6048616498574</v>
          </cell>
          <cell r="AD67">
            <v>3377.3519524178946</v>
          </cell>
          <cell r="AE67">
            <v>3743.0630980087917</v>
          </cell>
          <cell r="AF67">
            <v>4125.1163692785103</v>
          </cell>
        </row>
        <row r="68">
          <cell r="A68" t="str">
            <v>NORTH CENTRAL REGIONActual Units:</v>
          </cell>
          <cell r="D68" t="str">
            <v>Actual Units:</v>
          </cell>
          <cell r="E68">
            <v>215</v>
          </cell>
          <cell r="F68">
            <v>182</v>
          </cell>
          <cell r="G68">
            <v>471</v>
          </cell>
          <cell r="H68">
            <v>517</v>
          </cell>
          <cell r="I68">
            <v>224</v>
          </cell>
          <cell r="J68">
            <v>38</v>
          </cell>
          <cell r="K68">
            <v>125</v>
          </cell>
          <cell r="L68">
            <v>285</v>
          </cell>
          <cell r="M68">
            <v>131</v>
          </cell>
          <cell r="N68">
            <v>217</v>
          </cell>
          <cell r="O68">
            <v>150</v>
          </cell>
          <cell r="P68">
            <v>251</v>
          </cell>
          <cell r="Q68">
            <v>2806</v>
          </cell>
          <cell r="R68" t="str">
            <v>Projection:</v>
          </cell>
          <cell r="S68">
            <v>2785</v>
          </cell>
          <cell r="T68">
            <v>4241</v>
          </cell>
          <cell r="U68">
            <v>215</v>
          </cell>
          <cell r="V68">
            <v>397</v>
          </cell>
          <cell r="W68">
            <v>868</v>
          </cell>
          <cell r="X68">
            <v>1385</v>
          </cell>
          <cell r="Y68">
            <v>1609</v>
          </cell>
          <cell r="Z68">
            <v>1647</v>
          </cell>
          <cell r="AA68">
            <v>1772</v>
          </cell>
          <cell r="AB68">
            <v>2057</v>
          </cell>
          <cell r="AC68">
            <v>2188</v>
          </cell>
          <cell r="AD68">
            <v>2405</v>
          </cell>
          <cell r="AE68">
            <v>2555</v>
          </cell>
          <cell r="AF68">
            <v>2806</v>
          </cell>
        </row>
        <row r="69">
          <cell r="A69" t="str">
            <v>NORTH CENTRAL REGIONVariance: Fav/(Unfav)</v>
          </cell>
          <cell r="D69" t="str">
            <v>Variance: Fav/(Unfav)</v>
          </cell>
          <cell r="E69">
            <v>113.61908456167572</v>
          </cell>
          <cell r="F69">
            <v>146.61908456167572</v>
          </cell>
          <cell r="G69">
            <v>-142.38091543832428</v>
          </cell>
          <cell r="H69">
            <v>-151.28885440910267</v>
          </cell>
          <cell r="I69">
            <v>104.74709076803725</v>
          </cell>
          <cell r="J69">
            <v>290.74709076803725</v>
          </cell>
          <cell r="K69">
            <v>220.08404447892423</v>
          </cell>
          <cell r="L69">
            <v>80.711145590897331</v>
          </cell>
          <cell r="M69">
            <v>197.74709076803725</v>
          </cell>
          <cell r="N69">
            <v>111.74709076803725</v>
          </cell>
          <cell r="O69">
            <v>215.71114559089733</v>
          </cell>
          <cell r="P69">
            <v>131.05327126971815</v>
          </cell>
          <cell r="Q69">
            <v>1319.1202482544613</v>
          </cell>
          <cell r="R69" t="str">
            <v>Variance: Fav/(Unfav)</v>
          </cell>
          <cell r="S69">
            <v>1340.1202482544613</v>
          </cell>
          <cell r="U69">
            <v>113.61908456167572</v>
          </cell>
          <cell r="V69">
            <v>260.23816912335144</v>
          </cell>
          <cell r="W69">
            <v>117.85725368502716</v>
          </cell>
          <cell r="X69">
            <v>-33.431600724075508</v>
          </cell>
          <cell r="Y69">
            <v>71.315490043961745</v>
          </cell>
          <cell r="Z69">
            <v>362.062580811999</v>
          </cell>
          <cell r="AA69">
            <v>582.14662529092323</v>
          </cell>
          <cell r="AB69">
            <v>662.85777088182056</v>
          </cell>
          <cell r="AC69">
            <v>860.60486164985787</v>
          </cell>
          <cell r="AD69">
            <v>972.35195241789506</v>
          </cell>
          <cell r="AE69">
            <v>1188.0630980087924</v>
          </cell>
          <cell r="AF69">
            <v>1319.1163692785105</v>
          </cell>
        </row>
        <row r="70">
          <cell r="A70" t="str">
            <v>SOUTH CENTRAL REGIONBudget Units:</v>
          </cell>
          <cell r="B70" t="str">
            <v>60568S</v>
          </cell>
          <cell r="C70" t="str">
            <v>SOUTH CENTRAL REGION</v>
          </cell>
          <cell r="D70" t="str">
            <v>Budget Units:</v>
          </cell>
          <cell r="E70">
            <v>690.64736842105265</v>
          </cell>
          <cell r="F70">
            <v>690.83052631578948</v>
          </cell>
          <cell r="G70">
            <v>664.87684210526311</v>
          </cell>
          <cell r="H70">
            <v>637.56736842105261</v>
          </cell>
          <cell r="I70">
            <v>637.38736842105266</v>
          </cell>
          <cell r="J70">
            <v>637.56736842105261</v>
          </cell>
          <cell r="K70">
            <v>653.97473684210524</v>
          </cell>
          <cell r="L70">
            <v>637.20421052631582</v>
          </cell>
          <cell r="M70">
            <v>637.02105263157898</v>
          </cell>
          <cell r="N70">
            <v>637.02105263157898</v>
          </cell>
          <cell r="O70">
            <v>574.1715789473684</v>
          </cell>
          <cell r="P70">
            <v>611.01578947368421</v>
          </cell>
          <cell r="Q70">
            <v>7709.2863157894735</v>
          </cell>
          <cell r="R70" t="str">
            <v>Budget:</v>
          </cell>
          <cell r="S70">
            <v>7709.2863157894735</v>
          </cell>
          <cell r="U70">
            <v>690.64736842105265</v>
          </cell>
          <cell r="V70">
            <v>1381.4778947368422</v>
          </cell>
          <cell r="W70">
            <v>2046.3547368421055</v>
          </cell>
          <cell r="X70">
            <v>2683.9221052631583</v>
          </cell>
          <cell r="Y70">
            <v>3321.3094736842108</v>
          </cell>
          <cell r="Z70">
            <v>3958.8768421052637</v>
          </cell>
          <cell r="AA70">
            <v>4612.8515789473686</v>
          </cell>
          <cell r="AB70">
            <v>5250.0557894736849</v>
          </cell>
          <cell r="AC70">
            <v>5887.0768421052635</v>
          </cell>
          <cell r="AD70">
            <v>6524.0978947368421</v>
          </cell>
          <cell r="AE70">
            <v>7098.2694736842104</v>
          </cell>
          <cell r="AF70">
            <v>7709.2852631578944</v>
          </cell>
        </row>
        <row r="71">
          <cell r="A71" t="str">
            <v>SOUTH CENTRAL REGIONActual Units:</v>
          </cell>
          <cell r="D71" t="str">
            <v>Actual Units:</v>
          </cell>
          <cell r="E71">
            <v>518</v>
          </cell>
          <cell r="F71">
            <v>703</v>
          </cell>
          <cell r="G71">
            <v>469</v>
          </cell>
          <cell r="H71">
            <v>676</v>
          </cell>
          <cell r="I71">
            <v>567</v>
          </cell>
          <cell r="J71">
            <v>695</v>
          </cell>
          <cell r="K71">
            <v>541</v>
          </cell>
          <cell r="L71">
            <v>676</v>
          </cell>
          <cell r="M71">
            <v>125</v>
          </cell>
          <cell r="N71">
            <v>167</v>
          </cell>
          <cell r="O71">
            <v>417</v>
          </cell>
          <cell r="P71">
            <v>354</v>
          </cell>
          <cell r="Q71">
            <v>5908</v>
          </cell>
          <cell r="R71" t="str">
            <v>Projection:</v>
          </cell>
          <cell r="S71">
            <v>6056</v>
          </cell>
          <cell r="T71">
            <v>6106</v>
          </cell>
          <cell r="U71">
            <v>518</v>
          </cell>
          <cell r="V71">
            <v>1221</v>
          </cell>
          <cell r="W71">
            <v>1690</v>
          </cell>
          <cell r="X71">
            <v>2366</v>
          </cell>
          <cell r="Y71">
            <v>2933</v>
          </cell>
          <cell r="Z71">
            <v>3628</v>
          </cell>
          <cell r="AA71">
            <v>4169</v>
          </cell>
          <cell r="AB71">
            <v>4845</v>
          </cell>
          <cell r="AC71">
            <v>4970</v>
          </cell>
          <cell r="AD71">
            <v>5137</v>
          </cell>
          <cell r="AE71">
            <v>5554</v>
          </cell>
          <cell r="AF71">
            <v>5908</v>
          </cell>
        </row>
        <row r="72">
          <cell r="A72" t="str">
            <v>SOUTH CENTRAL REGIONVariance: Fav/(Unfav)</v>
          </cell>
          <cell r="D72" t="str">
            <v>Variance: Fav/(Unfav)</v>
          </cell>
          <cell r="E72">
            <v>172.64736842105265</v>
          </cell>
          <cell r="F72">
            <v>-12.169473684210516</v>
          </cell>
          <cell r="G72">
            <v>195.87684210526311</v>
          </cell>
          <cell r="H72">
            <v>-38.432631578947394</v>
          </cell>
          <cell r="I72">
            <v>70.387368421052656</v>
          </cell>
          <cell r="J72">
            <v>-57.432631578947394</v>
          </cell>
          <cell r="K72">
            <v>112.97473684210524</v>
          </cell>
          <cell r="L72">
            <v>-38.795789473684181</v>
          </cell>
          <cell r="M72">
            <v>512.02105263157898</v>
          </cell>
          <cell r="N72">
            <v>470.02105263157898</v>
          </cell>
          <cell r="O72">
            <v>157.1715789473684</v>
          </cell>
          <cell r="P72">
            <v>257.01578947368421</v>
          </cell>
          <cell r="Q72">
            <v>1801.2863157894735</v>
          </cell>
          <cell r="R72" t="str">
            <v>Variance: Fav/(Unfav)</v>
          </cell>
          <cell r="S72">
            <v>1653.2863157894735</v>
          </cell>
          <cell r="U72">
            <v>172.64736842105265</v>
          </cell>
          <cell r="V72">
            <v>160.47789473684213</v>
          </cell>
          <cell r="W72">
            <v>356.35473684210524</v>
          </cell>
          <cell r="X72">
            <v>317.92210526315785</v>
          </cell>
          <cell r="Y72">
            <v>388.3094736842105</v>
          </cell>
          <cell r="Z72">
            <v>330.87684210526311</v>
          </cell>
          <cell r="AA72">
            <v>443.85157894736835</v>
          </cell>
          <cell r="AB72">
            <v>405.05578947368417</v>
          </cell>
          <cell r="AC72">
            <v>917.07684210526315</v>
          </cell>
          <cell r="AD72">
            <v>1387.0978947368421</v>
          </cell>
          <cell r="AE72">
            <v>1544.2694736842104</v>
          </cell>
          <cell r="AF72">
            <v>1801.2852631578946</v>
          </cell>
        </row>
        <row r="73">
          <cell r="A73" t="str">
            <v>NORTH COASTAL REGIONBudget Units:</v>
          </cell>
          <cell r="B73" t="str">
            <v>60379S</v>
          </cell>
          <cell r="C73" t="str">
            <v>NORTH COASTAL REGION</v>
          </cell>
          <cell r="D73" t="str">
            <v>Budget Units:</v>
          </cell>
          <cell r="E73">
            <v>175.91197183098592</v>
          </cell>
          <cell r="F73">
            <v>181.63204225352112</v>
          </cell>
          <cell r="G73">
            <v>187.35035211267606</v>
          </cell>
          <cell r="H73">
            <v>201.54929577464787</v>
          </cell>
          <cell r="I73">
            <v>191.45070422535213</v>
          </cell>
          <cell r="J73">
            <v>183.73239436619718</v>
          </cell>
          <cell r="K73">
            <v>196.08098591549296</v>
          </cell>
          <cell r="L73">
            <v>192.19894366197184</v>
          </cell>
          <cell r="M73">
            <v>185.73415492957747</v>
          </cell>
          <cell r="N73">
            <v>193.08274647887325</v>
          </cell>
          <cell r="O73">
            <v>201.54929577464787</v>
          </cell>
          <cell r="P73">
            <v>208.18309859154928</v>
          </cell>
          <cell r="Q73">
            <v>2298.4559859154929</v>
          </cell>
          <cell r="R73" t="str">
            <v>Budget:</v>
          </cell>
          <cell r="S73">
            <v>2298.4559859154929</v>
          </cell>
          <cell r="U73">
            <v>175.91197183098592</v>
          </cell>
          <cell r="V73">
            <v>357.54401408450701</v>
          </cell>
          <cell r="W73">
            <v>544.8943661971831</v>
          </cell>
          <cell r="X73">
            <v>746.44366197183103</v>
          </cell>
          <cell r="Y73">
            <v>937.89436619718322</v>
          </cell>
          <cell r="Z73">
            <v>1121.6267605633805</v>
          </cell>
          <cell r="AA73">
            <v>1317.7077464788733</v>
          </cell>
          <cell r="AB73">
            <v>1509.9066901408451</v>
          </cell>
          <cell r="AC73">
            <v>1695.6408450704225</v>
          </cell>
          <cell r="AD73">
            <v>1888.7235915492959</v>
          </cell>
          <cell r="AE73">
            <v>2090.2728873239439</v>
          </cell>
          <cell r="AF73">
            <v>2298.4559859154933</v>
          </cell>
        </row>
        <row r="74">
          <cell r="A74" t="str">
            <v>NORTH COASTAL REGIONActual Units:</v>
          </cell>
          <cell r="D74" t="str">
            <v>Actual Units:</v>
          </cell>
          <cell r="E74">
            <v>149</v>
          </cell>
          <cell r="F74">
            <v>121</v>
          </cell>
          <cell r="G74">
            <v>130</v>
          </cell>
          <cell r="H74">
            <v>85</v>
          </cell>
          <cell r="I74">
            <v>251</v>
          </cell>
          <cell r="J74">
            <v>153</v>
          </cell>
          <cell r="K74">
            <v>105</v>
          </cell>
          <cell r="L74">
            <v>60</v>
          </cell>
          <cell r="M74">
            <v>28</v>
          </cell>
          <cell r="N74">
            <v>101</v>
          </cell>
          <cell r="O74">
            <v>129</v>
          </cell>
          <cell r="P74">
            <v>130</v>
          </cell>
          <cell r="Q74">
            <v>1442</v>
          </cell>
          <cell r="R74" t="str">
            <v>Projection:</v>
          </cell>
          <cell r="S74">
            <v>1412</v>
          </cell>
          <cell r="T74">
            <v>3648</v>
          </cell>
          <cell r="U74">
            <v>149</v>
          </cell>
          <cell r="V74">
            <v>270</v>
          </cell>
          <cell r="W74">
            <v>400</v>
          </cell>
          <cell r="X74">
            <v>485</v>
          </cell>
          <cell r="Y74">
            <v>736</v>
          </cell>
          <cell r="Z74">
            <v>889</v>
          </cell>
          <cell r="AA74">
            <v>994</v>
          </cell>
          <cell r="AB74">
            <v>1054</v>
          </cell>
          <cell r="AC74">
            <v>1082</v>
          </cell>
          <cell r="AD74">
            <v>1183</v>
          </cell>
          <cell r="AE74">
            <v>1312</v>
          </cell>
          <cell r="AF74">
            <v>1442</v>
          </cell>
        </row>
        <row r="75">
          <cell r="A75" t="str">
            <v>NORTH COASTAL REGIONVariance: Fav/(Unfav)</v>
          </cell>
          <cell r="D75" t="str">
            <v>Variance: Fav/(Unfav)</v>
          </cell>
          <cell r="E75">
            <v>26.911971830985919</v>
          </cell>
          <cell r="F75">
            <v>60.632042253521121</v>
          </cell>
          <cell r="G75">
            <v>57.350352112676063</v>
          </cell>
          <cell r="H75">
            <v>116.54929577464787</v>
          </cell>
          <cell r="I75">
            <v>-59.549295774647874</v>
          </cell>
          <cell r="J75">
            <v>30.732394366197184</v>
          </cell>
          <cell r="K75">
            <v>91.08098591549296</v>
          </cell>
          <cell r="L75">
            <v>132.19894366197184</v>
          </cell>
          <cell r="M75">
            <v>157.73415492957747</v>
          </cell>
          <cell r="N75">
            <v>92.082746478873247</v>
          </cell>
          <cell r="O75">
            <v>72.549295774647874</v>
          </cell>
          <cell r="P75">
            <v>78.183098591549282</v>
          </cell>
          <cell r="Q75">
            <v>856.45598591549287</v>
          </cell>
          <cell r="R75" t="str">
            <v>Variance: Fav/(Unfav)</v>
          </cell>
          <cell r="S75">
            <v>886.45598591549287</v>
          </cell>
          <cell r="U75">
            <v>26.911971830985919</v>
          </cell>
          <cell r="V75">
            <v>87.54401408450704</v>
          </cell>
          <cell r="W75">
            <v>144.8943661971831</v>
          </cell>
          <cell r="X75">
            <v>261.44366197183098</v>
          </cell>
          <cell r="Y75">
            <v>201.8943661971831</v>
          </cell>
          <cell r="Z75">
            <v>232.62676056338029</v>
          </cell>
          <cell r="AA75">
            <v>323.70774647887322</v>
          </cell>
          <cell r="AB75">
            <v>455.90669014084506</v>
          </cell>
          <cell r="AC75">
            <v>613.64084507042253</v>
          </cell>
          <cell r="AD75">
            <v>705.72359154929575</v>
          </cell>
          <cell r="AE75">
            <v>778.27288732394368</v>
          </cell>
          <cell r="AF75">
            <v>856.45598591549299</v>
          </cell>
        </row>
        <row r="76">
          <cell r="A76" t="str">
            <v>SOUTH COASTAL REGIONBudget Units:</v>
          </cell>
          <cell r="B76" t="str">
            <v>60445S</v>
          </cell>
          <cell r="C76" t="str">
            <v>SOUTH COASTAL REGION</v>
          </cell>
          <cell r="D76" t="str">
            <v>Budget Units:</v>
          </cell>
          <cell r="E76">
            <v>399.30624999999998</v>
          </cell>
          <cell r="F76">
            <v>420.68624999999997</v>
          </cell>
          <cell r="G76">
            <v>442.06625000000003</v>
          </cell>
          <cell r="H76">
            <v>454.30124999999998</v>
          </cell>
          <cell r="I76">
            <v>421.13375000000002</v>
          </cell>
          <cell r="J76">
            <v>387.36750000000001</v>
          </cell>
          <cell r="K76">
            <v>408.75125000000003</v>
          </cell>
          <cell r="L76">
            <v>387.36750000000001</v>
          </cell>
          <cell r="M76">
            <v>408.90375</v>
          </cell>
          <cell r="N76">
            <v>454.30124999999998</v>
          </cell>
          <cell r="O76">
            <v>454.30124999999998</v>
          </cell>
          <cell r="P76">
            <v>463.45249999999999</v>
          </cell>
          <cell r="Q76">
            <v>5101.9399999999996</v>
          </cell>
          <cell r="R76" t="str">
            <v>Budget:</v>
          </cell>
          <cell r="S76">
            <v>5101.9399999999996</v>
          </cell>
          <cell r="U76">
            <v>399.30624999999998</v>
          </cell>
          <cell r="V76">
            <v>819.99249999999995</v>
          </cell>
          <cell r="W76">
            <v>1262.0587499999999</v>
          </cell>
          <cell r="X76">
            <v>1716.36</v>
          </cell>
          <cell r="Y76">
            <v>2137.4937500000001</v>
          </cell>
          <cell r="Z76">
            <v>2524.8612499999999</v>
          </cell>
          <cell r="AA76">
            <v>2933.6125000000002</v>
          </cell>
          <cell r="AB76">
            <v>3320.98</v>
          </cell>
          <cell r="AC76">
            <v>3729.88375</v>
          </cell>
          <cell r="AD76">
            <v>4184.1849999999995</v>
          </cell>
          <cell r="AE76">
            <v>4638.4862499999999</v>
          </cell>
          <cell r="AF76">
            <v>5101.9387500000003</v>
          </cell>
        </row>
        <row r="77">
          <cell r="A77" t="str">
            <v>SOUTH COASTAL REGIONActual Units:</v>
          </cell>
          <cell r="C77" t="str">
            <v xml:space="preserve"> </v>
          </cell>
          <cell r="D77" t="str">
            <v>Actual Units:</v>
          </cell>
          <cell r="E77">
            <v>511</v>
          </cell>
          <cell r="F77">
            <v>487</v>
          </cell>
          <cell r="G77">
            <v>703</v>
          </cell>
          <cell r="H77">
            <v>501</v>
          </cell>
          <cell r="I77">
            <v>352</v>
          </cell>
          <cell r="J77">
            <v>380</v>
          </cell>
          <cell r="K77">
            <v>510</v>
          </cell>
          <cell r="L77">
            <v>685</v>
          </cell>
          <cell r="M77">
            <v>260</v>
          </cell>
          <cell r="N77">
            <v>224</v>
          </cell>
          <cell r="O77">
            <v>395</v>
          </cell>
          <cell r="P77">
            <v>454</v>
          </cell>
          <cell r="Q77">
            <v>5462</v>
          </cell>
          <cell r="R77" t="str">
            <v>Projection:</v>
          </cell>
          <cell r="S77">
            <v>5380</v>
          </cell>
          <cell r="T77">
            <v>2294</v>
          </cell>
          <cell r="U77">
            <v>511</v>
          </cell>
          <cell r="V77">
            <v>998</v>
          </cell>
          <cell r="W77">
            <v>1701</v>
          </cell>
          <cell r="X77">
            <v>2202</v>
          </cell>
          <cell r="Y77">
            <v>2554</v>
          </cell>
          <cell r="Z77">
            <v>2934</v>
          </cell>
          <cell r="AA77">
            <v>3444</v>
          </cell>
          <cell r="AB77">
            <v>4129</v>
          </cell>
          <cell r="AC77">
            <v>4389</v>
          </cell>
          <cell r="AD77">
            <v>4613</v>
          </cell>
          <cell r="AE77">
            <v>5008</v>
          </cell>
          <cell r="AF77">
            <v>5462</v>
          </cell>
        </row>
        <row r="78">
          <cell r="A78" t="str">
            <v>SOUTH COASTAL REGIONVariance: Fav/(Unfav)</v>
          </cell>
          <cell r="D78" t="str">
            <v>Variance: Fav/(Unfav)</v>
          </cell>
          <cell r="E78">
            <v>-111.69375000000002</v>
          </cell>
          <cell r="F78">
            <v>-66.313750000000027</v>
          </cell>
          <cell r="G78">
            <v>-260.93374999999997</v>
          </cell>
          <cell r="H78">
            <v>-46.698750000000018</v>
          </cell>
          <cell r="I78">
            <v>69.13375000000002</v>
          </cell>
          <cell r="J78">
            <v>7.3675000000000068</v>
          </cell>
          <cell r="K78">
            <v>-101.24874999999997</v>
          </cell>
          <cell r="L78">
            <v>-297.63249999999999</v>
          </cell>
          <cell r="M78">
            <v>148.90375</v>
          </cell>
          <cell r="N78">
            <v>230.30124999999998</v>
          </cell>
          <cell r="O78">
            <v>59.301249999999982</v>
          </cell>
          <cell r="P78">
            <v>9.4524999999999864</v>
          </cell>
          <cell r="Q78">
            <v>-360.0600000000004</v>
          </cell>
          <cell r="R78" t="str">
            <v>Variance: Fav/(Unfav)</v>
          </cell>
          <cell r="S78">
            <v>-278.0600000000004</v>
          </cell>
          <cell r="U78">
            <v>-111.69375000000002</v>
          </cell>
          <cell r="V78">
            <v>-178.00750000000005</v>
          </cell>
          <cell r="W78">
            <v>-438.94125000000003</v>
          </cell>
          <cell r="X78">
            <v>-485.64000000000004</v>
          </cell>
          <cell r="Y78">
            <v>-416.50625000000002</v>
          </cell>
          <cell r="Z78">
            <v>-409.13875000000002</v>
          </cell>
          <cell r="AA78">
            <v>-510.38749999999999</v>
          </cell>
          <cell r="AB78">
            <v>-808.02</v>
          </cell>
          <cell r="AC78">
            <v>-659.11625000000004</v>
          </cell>
          <cell r="AD78">
            <v>-428.81500000000005</v>
          </cell>
          <cell r="AE78">
            <v>-369.51375000000007</v>
          </cell>
          <cell r="AF78">
            <v>-360.06125000000009</v>
          </cell>
        </row>
        <row r="79">
          <cell r="A79" t="str">
            <v>Budget Units:</v>
          </cell>
          <cell r="C79" t="str">
            <v>Grand</v>
          </cell>
          <cell r="D79" t="str">
            <v>Budget Units:</v>
          </cell>
          <cell r="E79">
            <v>1594.4846748137143</v>
          </cell>
          <cell r="F79">
            <v>1621.7679031309863</v>
          </cell>
          <cell r="G79">
            <v>1622.9125287796151</v>
          </cell>
          <cell r="H79">
            <v>1659.1290597865977</v>
          </cell>
          <cell r="I79">
            <v>1578.7189134144421</v>
          </cell>
          <cell r="J79">
            <v>1537.4143535552871</v>
          </cell>
          <cell r="K79">
            <v>1603.8910172365224</v>
          </cell>
          <cell r="L79">
            <v>1582.4817997791849</v>
          </cell>
          <cell r="M79">
            <v>1560.4060483291937</v>
          </cell>
          <cell r="N79">
            <v>1613.1521398784896</v>
          </cell>
          <cell r="O79">
            <v>1595.7332703129136</v>
          </cell>
          <cell r="P79">
            <v>1664.7046593349514</v>
          </cell>
          <cell r="Q79">
            <v>19234.802549959426</v>
          </cell>
          <cell r="R79" t="str">
            <v>Budget:</v>
          </cell>
          <cell r="S79">
            <v>19234.802549959426</v>
          </cell>
          <cell r="U79">
            <v>1594.4846748137143</v>
          </cell>
          <cell r="V79">
            <v>3216.2525779447005</v>
          </cell>
          <cell r="W79">
            <v>4839.1651067243156</v>
          </cell>
          <cell r="X79">
            <v>6498.2941665109138</v>
          </cell>
          <cell r="Y79">
            <v>8077.0130799253557</v>
          </cell>
          <cell r="Z79">
            <v>9614.4274334806432</v>
          </cell>
          <cell r="AA79">
            <v>11218.318450717166</v>
          </cell>
          <cell r="AB79">
            <v>12800.800250496352</v>
          </cell>
          <cell r="AC79">
            <v>14361.206298825546</v>
          </cell>
          <cell r="AD79">
            <v>15974.358438704036</v>
          </cell>
          <cell r="AE79">
            <v>17570.09170901695</v>
          </cell>
          <cell r="AF79">
            <v>19234.796368351901</v>
          </cell>
        </row>
        <row r="80">
          <cell r="A80" t="str">
            <v>Actual Units:</v>
          </cell>
          <cell r="C80" t="str">
            <v>Total</v>
          </cell>
          <cell r="D80" t="str">
            <v>Actual Units:</v>
          </cell>
          <cell r="E80">
            <v>1393</v>
          </cell>
          <cell r="F80">
            <v>1493</v>
          </cell>
          <cell r="G80">
            <v>1773</v>
          </cell>
          <cell r="H80">
            <v>1779</v>
          </cell>
          <cell r="I80">
            <v>1394</v>
          </cell>
          <cell r="J80">
            <v>1266</v>
          </cell>
          <cell r="K80">
            <v>1281</v>
          </cell>
          <cell r="L80">
            <v>1706</v>
          </cell>
          <cell r="M80">
            <v>544</v>
          </cell>
          <cell r="N80">
            <v>709</v>
          </cell>
          <cell r="O80">
            <v>1091</v>
          </cell>
          <cell r="P80">
            <v>1189</v>
          </cell>
          <cell r="Q80">
            <v>15618</v>
          </cell>
          <cell r="R80" t="str">
            <v>Projection:</v>
          </cell>
          <cell r="S80">
            <v>15633</v>
          </cell>
          <cell r="T80">
            <v>16289</v>
          </cell>
          <cell r="U80">
            <v>1393</v>
          </cell>
          <cell r="V80">
            <v>2886</v>
          </cell>
          <cell r="W80">
            <v>4659</v>
          </cell>
          <cell r="X80">
            <v>6438</v>
          </cell>
          <cell r="Y80">
            <v>7832</v>
          </cell>
          <cell r="Z80">
            <v>9098</v>
          </cell>
          <cell r="AA80">
            <v>10379</v>
          </cell>
          <cell r="AB80">
            <v>12085</v>
          </cell>
          <cell r="AC80">
            <v>12629</v>
          </cell>
          <cell r="AD80">
            <v>13338</v>
          </cell>
          <cell r="AE80">
            <v>14429</v>
          </cell>
          <cell r="AF80">
            <v>15618</v>
          </cell>
        </row>
        <row r="81">
          <cell r="A81" t="str">
            <v>Variance: Fav/(Unfav)</v>
          </cell>
          <cell r="D81" t="str">
            <v>Variance: Fav/(Unfav)</v>
          </cell>
          <cell r="E81">
            <v>201.48467481371426</v>
          </cell>
          <cell r="F81">
            <v>128.7679031309863</v>
          </cell>
          <cell r="G81">
            <v>-150.08747122038508</v>
          </cell>
          <cell r="H81">
            <v>-119.87094021340221</v>
          </cell>
          <cell r="I81">
            <v>184.71891341444206</v>
          </cell>
          <cell r="J81">
            <v>271.41435355528705</v>
          </cell>
          <cell r="K81">
            <v>322.89101723652243</v>
          </cell>
          <cell r="L81">
            <v>-123.518200220815</v>
          </cell>
          <cell r="M81">
            <v>1016.4060483291937</v>
          </cell>
          <cell r="N81">
            <v>904.15213987848949</v>
          </cell>
          <cell r="O81">
            <v>504.73327031291359</v>
          </cell>
          <cell r="P81">
            <v>475.70465933495166</v>
          </cell>
          <cell r="Q81">
            <v>3616.8025499594273</v>
          </cell>
          <cell r="R81" t="str">
            <v>Variance: Fav/(Unfav)</v>
          </cell>
          <cell r="S81">
            <v>3601.8025499594273</v>
          </cell>
          <cell r="U81">
            <v>201.48467481371426</v>
          </cell>
          <cell r="V81">
            <v>330.25257794470053</v>
          </cell>
          <cell r="W81">
            <v>180.16510672431545</v>
          </cell>
          <cell r="X81">
            <v>60.294166510913243</v>
          </cell>
          <cell r="Y81">
            <v>245.0130799253553</v>
          </cell>
          <cell r="Z81">
            <v>516.42743348064232</v>
          </cell>
          <cell r="AA81">
            <v>839.31845071716475</v>
          </cell>
          <cell r="AB81">
            <v>715.80025049634969</v>
          </cell>
          <cell r="AC81">
            <v>1732.2062988255434</v>
          </cell>
          <cell r="AD81">
            <v>2636.3584387040328</v>
          </cell>
          <cell r="AE81">
            <v>3141.0917090169464</v>
          </cell>
          <cell r="AF81">
            <v>3616.7963683518983</v>
          </cell>
        </row>
        <row r="103">
          <cell r="A103" t="str">
            <v>NORTH CENTRAL REGIONBudget Price:</v>
          </cell>
          <cell r="B103" t="str">
            <v>60320S</v>
          </cell>
          <cell r="C103" t="str">
            <v>NORTH CENTRAL REGION</v>
          </cell>
          <cell r="D103" t="str">
            <v>Budget Price:</v>
          </cell>
          <cell r="E103">
            <v>486642</v>
          </cell>
          <cell r="F103">
            <v>486642</v>
          </cell>
          <cell r="G103">
            <v>538361</v>
          </cell>
          <cell r="H103">
            <v>564775</v>
          </cell>
          <cell r="I103">
            <v>539908</v>
          </cell>
          <cell r="J103">
            <v>490170</v>
          </cell>
          <cell r="K103">
            <v>642347</v>
          </cell>
          <cell r="L103">
            <v>513056</v>
          </cell>
          <cell r="M103">
            <v>490170</v>
          </cell>
          <cell r="N103">
            <v>490170</v>
          </cell>
          <cell r="O103">
            <v>513056</v>
          </cell>
          <cell r="P103">
            <v>512194</v>
          </cell>
          <cell r="Q103">
            <v>6267491</v>
          </cell>
          <cell r="R103" t="str">
            <v>Budget:</v>
          </cell>
          <cell r="S103">
            <v>6267491</v>
          </cell>
          <cell r="U103">
            <v>486642</v>
          </cell>
          <cell r="V103">
            <v>973284</v>
          </cell>
          <cell r="W103">
            <v>1511645</v>
          </cell>
          <cell r="X103">
            <v>2076420</v>
          </cell>
          <cell r="Y103">
            <v>2616328</v>
          </cell>
          <cell r="Z103">
            <v>3106498</v>
          </cell>
          <cell r="AA103">
            <v>3748845</v>
          </cell>
          <cell r="AB103">
            <v>4261901</v>
          </cell>
          <cell r="AC103">
            <v>4752071</v>
          </cell>
          <cell r="AD103">
            <v>5242241</v>
          </cell>
          <cell r="AE103">
            <v>5755297</v>
          </cell>
          <cell r="AF103">
            <v>6267491</v>
          </cell>
        </row>
        <row r="104">
          <cell r="A104" t="str">
            <v>NORTH CENTRAL REGIONActual Price:</v>
          </cell>
          <cell r="D104" t="str">
            <v>Actual Price:</v>
          </cell>
          <cell r="E104">
            <v>-316666</v>
          </cell>
          <cell r="F104">
            <v>605597</v>
          </cell>
          <cell r="G104">
            <v>760415</v>
          </cell>
          <cell r="H104">
            <v>594899</v>
          </cell>
          <cell r="I104">
            <v>451052</v>
          </cell>
          <cell r="J104">
            <v>764027</v>
          </cell>
          <cell r="K104">
            <v>741238</v>
          </cell>
          <cell r="L104">
            <v>197363</v>
          </cell>
          <cell r="M104">
            <v>234584</v>
          </cell>
          <cell r="N104">
            <v>668648</v>
          </cell>
          <cell r="O104">
            <v>653650</v>
          </cell>
          <cell r="P104">
            <v>572542</v>
          </cell>
          <cell r="Q104">
            <v>5927350</v>
          </cell>
          <cell r="R104" t="str">
            <v>Projection:</v>
          </cell>
          <cell r="S104">
            <v>6267491</v>
          </cell>
          <cell r="U104">
            <v>-316666</v>
          </cell>
          <cell r="V104">
            <v>288931</v>
          </cell>
          <cell r="W104">
            <v>1049346</v>
          </cell>
          <cell r="X104">
            <v>1644245</v>
          </cell>
          <cell r="Y104">
            <v>2095297</v>
          </cell>
          <cell r="Z104">
            <v>2859324</v>
          </cell>
          <cell r="AA104">
            <v>3600562</v>
          </cell>
          <cell r="AB104">
            <v>3797925</v>
          </cell>
          <cell r="AC104">
            <v>4032509</v>
          </cell>
          <cell r="AD104">
            <v>4701157</v>
          </cell>
          <cell r="AE104">
            <v>5354807</v>
          </cell>
          <cell r="AF104">
            <v>5927349</v>
          </cell>
        </row>
        <row r="105">
          <cell r="A105" t="str">
            <v>NORTH CENTRAL REGIONVariance: Fav/(Unfav)</v>
          </cell>
          <cell r="D105" t="str">
            <v>Variance: Fav/(Unfav)</v>
          </cell>
          <cell r="E105">
            <v>803309</v>
          </cell>
          <cell r="F105">
            <v>-118955</v>
          </cell>
          <cell r="G105">
            <v>-222053</v>
          </cell>
          <cell r="H105">
            <v>-30123</v>
          </cell>
          <cell r="I105">
            <v>88856</v>
          </cell>
          <cell r="J105">
            <v>-273857</v>
          </cell>
          <cell r="K105">
            <v>-98890</v>
          </cell>
          <cell r="L105">
            <v>315693</v>
          </cell>
          <cell r="M105">
            <v>255586</v>
          </cell>
          <cell r="N105">
            <v>-178479</v>
          </cell>
          <cell r="O105">
            <v>-140595</v>
          </cell>
          <cell r="P105">
            <v>-60350</v>
          </cell>
          <cell r="Q105">
            <v>340141</v>
          </cell>
          <cell r="R105" t="str">
            <v>Variance: Fav/(Unfav)</v>
          </cell>
          <cell r="S105">
            <v>0</v>
          </cell>
          <cell r="U105">
            <v>803309</v>
          </cell>
          <cell r="V105">
            <v>684354</v>
          </cell>
          <cell r="W105">
            <v>462301</v>
          </cell>
          <cell r="X105">
            <v>432178</v>
          </cell>
          <cell r="Y105">
            <v>521034</v>
          </cell>
          <cell r="Z105">
            <v>247177</v>
          </cell>
          <cell r="AA105">
            <v>148287</v>
          </cell>
          <cell r="AB105">
            <v>463980</v>
          </cell>
          <cell r="AC105">
            <v>719566</v>
          </cell>
          <cell r="AD105">
            <v>541087</v>
          </cell>
          <cell r="AE105">
            <v>400492</v>
          </cell>
          <cell r="AF105">
            <v>340142</v>
          </cell>
        </row>
        <row r="106">
          <cell r="A106" t="str">
            <v>SOUTH CENTRAL REGIONBudget Price:</v>
          </cell>
          <cell r="B106" t="str">
            <v>60412S</v>
          </cell>
          <cell r="C106" t="str">
            <v>SOUTH CENTRAL REGION</v>
          </cell>
          <cell r="D106" t="str">
            <v>Budget Price:</v>
          </cell>
          <cell r="E106">
            <v>886393</v>
          </cell>
          <cell r="F106">
            <v>944908</v>
          </cell>
          <cell r="G106">
            <v>1065858</v>
          </cell>
          <cell r="H106">
            <v>982711</v>
          </cell>
          <cell r="I106">
            <v>875708</v>
          </cell>
          <cell r="J106">
            <v>872339</v>
          </cell>
          <cell r="K106">
            <v>1004706</v>
          </cell>
          <cell r="L106">
            <v>1011962</v>
          </cell>
          <cell r="M106">
            <v>886393</v>
          </cell>
          <cell r="N106">
            <v>882092</v>
          </cell>
          <cell r="O106">
            <v>811731</v>
          </cell>
          <cell r="P106">
            <v>793051</v>
          </cell>
          <cell r="Q106">
            <v>11017851</v>
          </cell>
          <cell r="R106" t="str">
            <v>Budget:</v>
          </cell>
          <cell r="S106">
            <v>11017851</v>
          </cell>
          <cell r="U106">
            <v>886393</v>
          </cell>
          <cell r="V106">
            <v>1831301</v>
          </cell>
          <cell r="W106">
            <v>2897159</v>
          </cell>
          <cell r="X106">
            <v>3879870</v>
          </cell>
          <cell r="Y106">
            <v>4755578</v>
          </cell>
          <cell r="Z106">
            <v>5627917</v>
          </cell>
          <cell r="AA106">
            <v>6632623</v>
          </cell>
          <cell r="AB106">
            <v>7644585</v>
          </cell>
          <cell r="AC106">
            <v>8530978</v>
          </cell>
          <cell r="AD106">
            <v>9413070</v>
          </cell>
          <cell r="AE106">
            <v>10224801</v>
          </cell>
          <cell r="AF106">
            <v>11017852</v>
          </cell>
        </row>
        <row r="107">
          <cell r="A107" t="str">
            <v>SOUTH CENTRAL REGIONActual Price:</v>
          </cell>
          <cell r="D107" t="str">
            <v>Actual Price:</v>
          </cell>
          <cell r="E107">
            <v>415116</v>
          </cell>
          <cell r="F107">
            <v>598511</v>
          </cell>
          <cell r="G107">
            <v>1474180</v>
          </cell>
          <cell r="H107">
            <v>1487216</v>
          </cell>
          <cell r="I107">
            <v>1344922</v>
          </cell>
          <cell r="J107">
            <v>1225196</v>
          </cell>
          <cell r="K107">
            <v>529581</v>
          </cell>
          <cell r="L107">
            <v>744486</v>
          </cell>
          <cell r="M107">
            <v>229041</v>
          </cell>
          <cell r="N107">
            <v>737622</v>
          </cell>
          <cell r="O107">
            <v>1045516</v>
          </cell>
          <cell r="P107">
            <v>1584542</v>
          </cell>
          <cell r="Q107">
            <v>11415932</v>
          </cell>
          <cell r="R107" t="str">
            <v>Projection:</v>
          </cell>
          <cell r="S107">
            <v>11079536</v>
          </cell>
          <cell r="U107">
            <v>415116</v>
          </cell>
          <cell r="V107">
            <v>1013627</v>
          </cell>
          <cell r="W107">
            <v>2487807</v>
          </cell>
          <cell r="X107">
            <v>3975023</v>
          </cell>
          <cell r="Y107">
            <v>5319945</v>
          </cell>
          <cell r="Z107">
            <v>6545141</v>
          </cell>
          <cell r="AA107">
            <v>7074722</v>
          </cell>
          <cell r="AB107">
            <v>7819208</v>
          </cell>
          <cell r="AC107">
            <v>8048249</v>
          </cell>
          <cell r="AD107">
            <v>8785871</v>
          </cell>
          <cell r="AE107">
            <v>9831387</v>
          </cell>
          <cell r="AF107">
            <v>11415929</v>
          </cell>
        </row>
        <row r="108">
          <cell r="A108" t="str">
            <v>SOUTH CENTRAL REGIONVariance: Fav/(Unfav)</v>
          </cell>
          <cell r="D108" t="str">
            <v>Variance: Fav/(Unfav)</v>
          </cell>
          <cell r="E108">
            <v>471277</v>
          </cell>
          <cell r="F108">
            <v>346398</v>
          </cell>
          <cell r="G108">
            <v>-408323</v>
          </cell>
          <cell r="H108">
            <v>-504506</v>
          </cell>
          <cell r="I108">
            <v>-469214</v>
          </cell>
          <cell r="J108">
            <v>-352858</v>
          </cell>
          <cell r="K108">
            <v>475124</v>
          </cell>
          <cell r="L108">
            <v>267477</v>
          </cell>
          <cell r="M108">
            <v>657352</v>
          </cell>
          <cell r="N108">
            <v>144470</v>
          </cell>
          <cell r="O108">
            <v>-233784</v>
          </cell>
          <cell r="P108">
            <v>-791491</v>
          </cell>
          <cell r="Q108">
            <v>-398081</v>
          </cell>
          <cell r="R108" t="str">
            <v>Variance: Fav/(Unfav)</v>
          </cell>
          <cell r="S108">
            <v>-61685</v>
          </cell>
          <cell r="U108">
            <v>471277</v>
          </cell>
          <cell r="V108">
            <v>817675</v>
          </cell>
          <cell r="W108">
            <v>409352</v>
          </cell>
          <cell r="X108">
            <v>-95154</v>
          </cell>
          <cell r="Y108">
            <v>-564368</v>
          </cell>
          <cell r="Z108">
            <v>-917226</v>
          </cell>
          <cell r="AA108">
            <v>-442102</v>
          </cell>
          <cell r="AB108">
            <v>-174625</v>
          </cell>
          <cell r="AC108">
            <v>482727</v>
          </cell>
          <cell r="AD108">
            <v>627197</v>
          </cell>
          <cell r="AE108">
            <v>393413</v>
          </cell>
          <cell r="AF108">
            <v>-398078</v>
          </cell>
        </row>
        <row r="109">
          <cell r="A109" t="str">
            <v>NORTH COASTAL REGIONBudget Price:</v>
          </cell>
          <cell r="B109" t="str">
            <v>60JY6S</v>
          </cell>
          <cell r="C109" t="str">
            <v>NORTH COASTAL REGION</v>
          </cell>
          <cell r="D109" t="str">
            <v>Budget Price:</v>
          </cell>
          <cell r="E109">
            <v>366999</v>
          </cell>
          <cell r="F109">
            <v>381702</v>
          </cell>
          <cell r="G109">
            <v>410906</v>
          </cell>
          <cell r="H109">
            <v>432974</v>
          </cell>
          <cell r="I109">
            <v>428193</v>
          </cell>
          <cell r="J109">
            <v>396142</v>
          </cell>
          <cell r="K109">
            <v>453473</v>
          </cell>
          <cell r="L109">
            <v>402513</v>
          </cell>
          <cell r="M109">
            <v>399564</v>
          </cell>
          <cell r="N109">
            <v>412116</v>
          </cell>
          <cell r="O109">
            <v>418485</v>
          </cell>
          <cell r="P109">
            <v>418241</v>
          </cell>
          <cell r="Q109">
            <v>4921306</v>
          </cell>
          <cell r="R109" t="str">
            <v>Budget:</v>
          </cell>
          <cell r="S109">
            <v>4921306</v>
          </cell>
          <cell r="U109">
            <v>366999</v>
          </cell>
          <cell r="V109">
            <v>748701</v>
          </cell>
          <cell r="W109">
            <v>1159607</v>
          </cell>
          <cell r="X109">
            <v>1592581</v>
          </cell>
          <cell r="Y109">
            <v>2020774</v>
          </cell>
          <cell r="Z109">
            <v>2416916</v>
          </cell>
          <cell r="AA109">
            <v>2870389</v>
          </cell>
          <cell r="AB109">
            <v>3272902</v>
          </cell>
          <cell r="AC109">
            <v>3672466</v>
          </cell>
          <cell r="AD109">
            <v>4084582</v>
          </cell>
          <cell r="AE109">
            <v>4503067</v>
          </cell>
          <cell r="AF109">
            <v>4921308</v>
          </cell>
        </row>
        <row r="110">
          <cell r="A110" t="str">
            <v>NORTH COASTAL REGIONActual Price:</v>
          </cell>
          <cell r="D110" t="str">
            <v>Actual Price:</v>
          </cell>
          <cell r="E110">
            <v>259037</v>
          </cell>
          <cell r="F110">
            <v>548609</v>
          </cell>
          <cell r="G110">
            <v>451405</v>
          </cell>
          <cell r="H110">
            <v>545256</v>
          </cell>
          <cell r="I110">
            <v>376524</v>
          </cell>
          <cell r="J110">
            <v>507204</v>
          </cell>
          <cell r="K110">
            <v>582101</v>
          </cell>
          <cell r="L110">
            <v>57358</v>
          </cell>
          <cell r="M110">
            <v>368140</v>
          </cell>
          <cell r="N110">
            <v>795134</v>
          </cell>
          <cell r="O110">
            <v>756738</v>
          </cell>
          <cell r="P110">
            <v>1127432</v>
          </cell>
          <cell r="Q110">
            <v>6374938</v>
          </cell>
          <cell r="R110" t="str">
            <v>Projection:</v>
          </cell>
          <cell r="S110">
            <v>4921306</v>
          </cell>
          <cell r="U110">
            <v>259037</v>
          </cell>
          <cell r="V110">
            <v>807646</v>
          </cell>
          <cell r="W110">
            <v>1259051</v>
          </cell>
          <cell r="X110">
            <v>1804307</v>
          </cell>
          <cell r="Y110">
            <v>2180831</v>
          </cell>
          <cell r="Z110">
            <v>2688035</v>
          </cell>
          <cell r="AA110">
            <v>3270136</v>
          </cell>
          <cell r="AB110">
            <v>3327494</v>
          </cell>
          <cell r="AC110">
            <v>3695634</v>
          </cell>
          <cell r="AD110">
            <v>4490768</v>
          </cell>
          <cell r="AE110">
            <v>5247506</v>
          </cell>
          <cell r="AF110">
            <v>6374938</v>
          </cell>
        </row>
        <row r="111">
          <cell r="A111" t="str">
            <v>NORTH COASTAL REGIONVariance: Fav/(Unfav)</v>
          </cell>
          <cell r="D111" t="str">
            <v>Variance: Fav/(Unfav)</v>
          </cell>
          <cell r="E111">
            <v>107963</v>
          </cell>
          <cell r="F111">
            <v>-166906</v>
          </cell>
          <cell r="G111">
            <v>-40499</v>
          </cell>
          <cell r="H111">
            <v>-112282</v>
          </cell>
          <cell r="I111">
            <v>51669</v>
          </cell>
          <cell r="J111">
            <v>-111062</v>
          </cell>
          <cell r="K111">
            <v>-128629</v>
          </cell>
          <cell r="L111">
            <v>345155</v>
          </cell>
          <cell r="M111">
            <v>31423</v>
          </cell>
          <cell r="N111">
            <v>-383019</v>
          </cell>
          <cell r="O111">
            <v>-338254</v>
          </cell>
          <cell r="P111">
            <v>-709191</v>
          </cell>
          <cell r="Q111">
            <v>-1453631</v>
          </cell>
          <cell r="R111" t="str">
            <v>Variance: Fav/(Unfav)</v>
          </cell>
          <cell r="S111">
            <v>0</v>
          </cell>
          <cell r="U111">
            <v>107963</v>
          </cell>
          <cell r="V111">
            <v>-58943</v>
          </cell>
          <cell r="W111">
            <v>-99442</v>
          </cell>
          <cell r="X111">
            <v>-211724</v>
          </cell>
          <cell r="Y111">
            <v>-160055</v>
          </cell>
          <cell r="Z111">
            <v>-271117</v>
          </cell>
          <cell r="AA111">
            <v>-399746</v>
          </cell>
          <cell r="AB111">
            <v>-54591</v>
          </cell>
          <cell r="AC111">
            <v>-23168</v>
          </cell>
          <cell r="AD111">
            <v>-406187</v>
          </cell>
          <cell r="AE111">
            <v>-744441</v>
          </cell>
          <cell r="AF111">
            <v>-1453632</v>
          </cell>
        </row>
        <row r="112">
          <cell r="A112" t="str">
            <v>SOUTH COASTAL REGIONBudget Price:</v>
          </cell>
          <cell r="B112" t="str">
            <v>60379S</v>
          </cell>
          <cell r="C112" t="str">
            <v>SOUTH COASTAL REGION</v>
          </cell>
          <cell r="D112" t="str">
            <v>Budget Price:</v>
          </cell>
          <cell r="E112">
            <v>556230</v>
          </cell>
          <cell r="F112">
            <v>588124</v>
          </cell>
          <cell r="G112">
            <v>617979</v>
          </cell>
          <cell r="H112">
            <v>651922</v>
          </cell>
          <cell r="I112">
            <v>648410</v>
          </cell>
          <cell r="J112">
            <v>604251</v>
          </cell>
          <cell r="K112">
            <v>638194</v>
          </cell>
          <cell r="L112">
            <v>604251</v>
          </cell>
          <cell r="M112">
            <v>614464</v>
          </cell>
          <cell r="N112">
            <v>651922</v>
          </cell>
          <cell r="O112">
            <v>647833</v>
          </cell>
          <cell r="P112">
            <v>645784</v>
          </cell>
          <cell r="Q112">
            <v>7469366</v>
          </cell>
          <cell r="R112" t="str">
            <v>Budget:</v>
          </cell>
          <cell r="S112">
            <v>7469366</v>
          </cell>
          <cell r="U112">
            <v>556230</v>
          </cell>
          <cell r="V112">
            <v>1144354</v>
          </cell>
          <cell r="W112">
            <v>1762333</v>
          </cell>
          <cell r="X112">
            <v>2414255</v>
          </cell>
          <cell r="Y112">
            <v>3062665</v>
          </cell>
          <cell r="Z112">
            <v>3666916</v>
          </cell>
          <cell r="AA112">
            <v>4305110</v>
          </cell>
          <cell r="AB112">
            <v>4909361</v>
          </cell>
          <cell r="AC112">
            <v>5523825</v>
          </cell>
          <cell r="AD112">
            <v>6175747</v>
          </cell>
          <cell r="AE112">
            <v>6823580</v>
          </cell>
          <cell r="AF112">
            <v>7469364</v>
          </cell>
        </row>
        <row r="113">
          <cell r="A113" t="str">
            <v>SOUTH COASTAL REGIONActual Price:</v>
          </cell>
          <cell r="D113" t="str">
            <v>Actual Price:</v>
          </cell>
          <cell r="E113">
            <v>379943</v>
          </cell>
          <cell r="F113">
            <v>-474795</v>
          </cell>
          <cell r="G113">
            <v>1182945</v>
          </cell>
          <cell r="H113">
            <v>545276</v>
          </cell>
          <cell r="I113">
            <v>1043981</v>
          </cell>
          <cell r="J113">
            <v>809048</v>
          </cell>
          <cell r="K113">
            <v>511109</v>
          </cell>
          <cell r="L113">
            <v>383333</v>
          </cell>
          <cell r="M113">
            <v>406406</v>
          </cell>
          <cell r="N113">
            <v>442866</v>
          </cell>
          <cell r="O113">
            <v>675479</v>
          </cell>
          <cell r="P113">
            <v>882533</v>
          </cell>
          <cell r="Q113">
            <v>6788123</v>
          </cell>
          <cell r="R113" t="str">
            <v>Projection:</v>
          </cell>
          <cell r="S113">
            <v>7469366</v>
          </cell>
          <cell r="U113">
            <v>379943</v>
          </cell>
          <cell r="V113">
            <v>-94852</v>
          </cell>
          <cell r="W113">
            <v>1088093</v>
          </cell>
          <cell r="X113">
            <v>1633369</v>
          </cell>
          <cell r="Y113">
            <v>2677350</v>
          </cell>
          <cell r="Z113">
            <v>3486398</v>
          </cell>
          <cell r="AA113">
            <v>3997507</v>
          </cell>
          <cell r="AB113">
            <v>4380840</v>
          </cell>
          <cell r="AC113">
            <v>4787246</v>
          </cell>
          <cell r="AD113">
            <v>5230112</v>
          </cell>
          <cell r="AE113">
            <v>5905591</v>
          </cell>
          <cell r="AF113">
            <v>6788124</v>
          </cell>
        </row>
        <row r="114">
          <cell r="A114" t="str">
            <v>SOUTH COASTAL REGIONVariance: Fav/(Unfav)</v>
          </cell>
          <cell r="D114" t="str">
            <v>Variance: Fav/(Unfav)</v>
          </cell>
          <cell r="E114">
            <v>176287</v>
          </cell>
          <cell r="F114">
            <v>1062919</v>
          </cell>
          <cell r="G114">
            <v>-564966</v>
          </cell>
          <cell r="H114">
            <v>106646</v>
          </cell>
          <cell r="I114">
            <v>-395571</v>
          </cell>
          <cell r="J114">
            <v>-204797</v>
          </cell>
          <cell r="K114">
            <v>127086</v>
          </cell>
          <cell r="L114">
            <v>220918</v>
          </cell>
          <cell r="M114">
            <v>208058</v>
          </cell>
          <cell r="N114">
            <v>209056</v>
          </cell>
          <cell r="O114">
            <v>-27645</v>
          </cell>
          <cell r="P114">
            <v>-236749</v>
          </cell>
          <cell r="Q114">
            <v>681242</v>
          </cell>
          <cell r="R114" t="str">
            <v>Variance: Fav/(Unfav)</v>
          </cell>
          <cell r="S114">
            <v>0</v>
          </cell>
          <cell r="U114">
            <v>176287</v>
          </cell>
          <cell r="V114">
            <v>1239206</v>
          </cell>
          <cell r="W114">
            <v>674240</v>
          </cell>
          <cell r="X114">
            <v>780886</v>
          </cell>
          <cell r="Y114">
            <v>385315</v>
          </cell>
          <cell r="Z114">
            <v>180518</v>
          </cell>
          <cell r="AA114">
            <v>307604</v>
          </cell>
          <cell r="AB114">
            <v>528522</v>
          </cell>
          <cell r="AC114">
            <v>736580</v>
          </cell>
          <cell r="AD114">
            <v>945636</v>
          </cell>
          <cell r="AE114">
            <v>917991</v>
          </cell>
          <cell r="AF114">
            <v>681242</v>
          </cell>
        </row>
        <row r="115">
          <cell r="A115" t="str">
            <v>Budget Price:</v>
          </cell>
          <cell r="D115" t="str">
            <v>Budget Price:</v>
          </cell>
          <cell r="E115">
            <v>2296265</v>
          </cell>
          <cell r="F115">
            <v>2401377</v>
          </cell>
          <cell r="G115">
            <v>2633104</v>
          </cell>
          <cell r="H115">
            <v>2632382</v>
          </cell>
          <cell r="I115">
            <v>2492217</v>
          </cell>
          <cell r="J115">
            <v>2362902</v>
          </cell>
          <cell r="K115">
            <v>2738720</v>
          </cell>
          <cell r="L115">
            <v>2531781</v>
          </cell>
          <cell r="M115">
            <v>2390591</v>
          </cell>
          <cell r="N115">
            <v>2436300</v>
          </cell>
          <cell r="O115">
            <v>2391105</v>
          </cell>
          <cell r="P115">
            <v>2369270</v>
          </cell>
          <cell r="Q115">
            <v>29676014</v>
          </cell>
          <cell r="R115" t="str">
            <v>Budget:</v>
          </cell>
          <cell r="S115">
            <v>29676014</v>
          </cell>
          <cell r="U115">
            <v>2296265</v>
          </cell>
          <cell r="V115">
            <v>4697642</v>
          </cell>
          <cell r="W115">
            <v>7330746</v>
          </cell>
          <cell r="X115">
            <v>9963128</v>
          </cell>
          <cell r="Y115">
            <v>12455345</v>
          </cell>
          <cell r="Z115">
            <v>14818247</v>
          </cell>
          <cell r="AA115">
            <v>17556967</v>
          </cell>
          <cell r="AB115">
            <v>20088748</v>
          </cell>
          <cell r="AC115">
            <v>22479339</v>
          </cell>
          <cell r="AD115">
            <v>24915639</v>
          </cell>
          <cell r="AE115">
            <v>27306744</v>
          </cell>
          <cell r="AF115">
            <v>29676014</v>
          </cell>
        </row>
        <row r="116">
          <cell r="A116" t="str">
            <v>Actual Price:</v>
          </cell>
          <cell r="D116" t="str">
            <v>Actual Price:</v>
          </cell>
          <cell r="E116">
            <v>737430</v>
          </cell>
          <cell r="F116">
            <v>1277921</v>
          </cell>
          <cell r="G116">
            <v>3868945</v>
          </cell>
          <cell r="H116">
            <v>3172648</v>
          </cell>
          <cell r="I116">
            <v>3216478</v>
          </cell>
          <cell r="J116">
            <v>3305476</v>
          </cell>
          <cell r="K116">
            <v>2364030</v>
          </cell>
          <cell r="L116">
            <v>1382538</v>
          </cell>
          <cell r="M116">
            <v>1238172</v>
          </cell>
          <cell r="N116">
            <v>2644271</v>
          </cell>
          <cell r="O116">
            <v>3131384</v>
          </cell>
          <cell r="P116">
            <v>4167050</v>
          </cell>
          <cell r="Q116">
            <v>30506342</v>
          </cell>
          <cell r="R116" t="str">
            <v>Projection:</v>
          </cell>
          <cell r="S116">
            <v>29737699</v>
          </cell>
          <cell r="U116">
            <v>737430</v>
          </cell>
          <cell r="V116">
            <v>2015351</v>
          </cell>
          <cell r="W116">
            <v>5884296</v>
          </cell>
          <cell r="X116">
            <v>9056944</v>
          </cell>
          <cell r="Y116">
            <v>12273422</v>
          </cell>
          <cell r="Z116">
            <v>15578898</v>
          </cell>
          <cell r="AA116">
            <v>17942928</v>
          </cell>
          <cell r="AB116">
            <v>19325466</v>
          </cell>
          <cell r="AC116">
            <v>20563638</v>
          </cell>
          <cell r="AD116">
            <v>23207909</v>
          </cell>
          <cell r="AE116">
            <v>26339293</v>
          </cell>
          <cell r="AF116">
            <v>30506343</v>
          </cell>
        </row>
        <row r="117">
          <cell r="A117" t="str">
            <v>Variance: Fav/(Unfav)</v>
          </cell>
          <cell r="D117" t="str">
            <v>Variance: Fav/(Unfav)</v>
          </cell>
          <cell r="E117">
            <v>1558834</v>
          </cell>
          <cell r="F117">
            <v>1123456</v>
          </cell>
          <cell r="G117">
            <v>-1235841</v>
          </cell>
          <cell r="H117">
            <v>-540265</v>
          </cell>
          <cell r="I117">
            <v>-724261</v>
          </cell>
          <cell r="J117">
            <v>-942574</v>
          </cell>
          <cell r="K117">
            <v>374691</v>
          </cell>
          <cell r="L117">
            <v>1149242</v>
          </cell>
          <cell r="M117">
            <v>1152419</v>
          </cell>
          <cell r="N117">
            <v>-207972</v>
          </cell>
          <cell r="O117">
            <v>-740278</v>
          </cell>
          <cell r="P117">
            <v>-1797780</v>
          </cell>
          <cell r="Q117">
            <v>-830328</v>
          </cell>
          <cell r="R117" t="str">
            <v>Variance: Fav/(Unfav)</v>
          </cell>
          <cell r="S117">
            <v>-61685</v>
          </cell>
          <cell r="U117">
            <v>1558834</v>
          </cell>
          <cell r="V117">
            <v>2682290</v>
          </cell>
          <cell r="W117">
            <v>1446449</v>
          </cell>
          <cell r="X117">
            <v>906184</v>
          </cell>
          <cell r="Y117">
            <v>181923</v>
          </cell>
          <cell r="Z117">
            <v>-760651</v>
          </cell>
          <cell r="AA117">
            <v>-385960</v>
          </cell>
          <cell r="AB117">
            <v>763282</v>
          </cell>
          <cell r="AC117">
            <v>1915701</v>
          </cell>
          <cell r="AD117">
            <v>1707729</v>
          </cell>
          <cell r="AE117">
            <v>967451</v>
          </cell>
          <cell r="AF117">
            <v>-830329</v>
          </cell>
        </row>
        <row r="121">
          <cell r="A121" t="str">
            <v>NORTH CENTRAL REGIONBudget Price:</v>
          </cell>
          <cell r="B121" t="str">
            <v>60320S</v>
          </cell>
          <cell r="C121" t="str">
            <v>NORTH CENTRAL REGION</v>
          </cell>
          <cell r="D121" t="str">
            <v>Budget Price:</v>
          </cell>
          <cell r="E121">
            <v>309958</v>
          </cell>
          <cell r="F121">
            <v>309958</v>
          </cell>
          <cell r="G121">
            <v>343620</v>
          </cell>
          <cell r="H121">
            <v>359967</v>
          </cell>
          <cell r="I121">
            <v>344629</v>
          </cell>
          <cell r="J121">
            <v>312256</v>
          </cell>
          <cell r="K121">
            <v>411304</v>
          </cell>
          <cell r="L121">
            <v>326304</v>
          </cell>
          <cell r="M121">
            <v>312256</v>
          </cell>
          <cell r="N121">
            <v>312256</v>
          </cell>
          <cell r="O121">
            <v>326304</v>
          </cell>
          <cell r="P121">
            <v>325744</v>
          </cell>
          <cell r="Q121">
            <v>3994556</v>
          </cell>
          <cell r="R121" t="str">
            <v>Budget:</v>
          </cell>
          <cell r="S121">
            <v>3994556</v>
          </cell>
          <cell r="U121">
            <v>309958</v>
          </cell>
          <cell r="V121">
            <v>619916</v>
          </cell>
          <cell r="W121">
            <v>963536</v>
          </cell>
          <cell r="X121">
            <v>1323503</v>
          </cell>
          <cell r="Y121">
            <v>1668132</v>
          </cell>
          <cell r="Z121">
            <v>1980388</v>
          </cell>
          <cell r="AA121">
            <v>2391692</v>
          </cell>
          <cell r="AB121">
            <v>2717996</v>
          </cell>
          <cell r="AC121">
            <v>3030252</v>
          </cell>
          <cell r="AD121">
            <v>3342508</v>
          </cell>
          <cell r="AE121">
            <v>3668812</v>
          </cell>
          <cell r="AF121">
            <v>3994556</v>
          </cell>
        </row>
        <row r="122">
          <cell r="A122" t="str">
            <v>NORTH CENTRAL REGIONActual Price:</v>
          </cell>
          <cell r="D122" t="str">
            <v>Actual Price:</v>
          </cell>
          <cell r="E122">
            <v>-497524</v>
          </cell>
          <cell r="F122">
            <v>457145</v>
          </cell>
          <cell r="G122">
            <v>523603</v>
          </cell>
          <cell r="H122">
            <v>396020</v>
          </cell>
          <cell r="I122">
            <v>603466</v>
          </cell>
          <cell r="J122">
            <v>613444</v>
          </cell>
          <cell r="K122">
            <v>666601</v>
          </cell>
          <cell r="L122">
            <v>186678</v>
          </cell>
          <cell r="M122">
            <v>199024</v>
          </cell>
          <cell r="N122">
            <v>656089</v>
          </cell>
          <cell r="O122">
            <v>647378</v>
          </cell>
          <cell r="P122">
            <v>503588</v>
          </cell>
          <cell r="Q122">
            <v>4955513</v>
          </cell>
          <cell r="R122" t="str">
            <v>Projection:</v>
          </cell>
          <cell r="S122">
            <v>3994556</v>
          </cell>
          <cell r="U122">
            <v>-497524</v>
          </cell>
          <cell r="V122">
            <v>-40379</v>
          </cell>
          <cell r="W122">
            <v>483224</v>
          </cell>
          <cell r="X122">
            <v>879244</v>
          </cell>
          <cell r="Y122">
            <v>1482710</v>
          </cell>
          <cell r="Z122">
            <v>2096154</v>
          </cell>
          <cell r="AA122">
            <v>2762755</v>
          </cell>
          <cell r="AB122">
            <v>2949433</v>
          </cell>
          <cell r="AC122">
            <v>3148457</v>
          </cell>
          <cell r="AD122">
            <v>3804546</v>
          </cell>
          <cell r="AE122">
            <v>4451924</v>
          </cell>
          <cell r="AF122">
            <v>4955512</v>
          </cell>
        </row>
        <row r="123">
          <cell r="A123" t="str">
            <v>NORTH CENTRAL REGIONVariance: Fav/(Unfav)</v>
          </cell>
          <cell r="D123" t="str">
            <v>Variance: Fav/(Unfav)</v>
          </cell>
          <cell r="E123">
            <v>807482</v>
          </cell>
          <cell r="F123">
            <v>-147187</v>
          </cell>
          <cell r="G123">
            <v>-179982</v>
          </cell>
          <cell r="H123">
            <v>-36053</v>
          </cell>
          <cell r="I123">
            <v>-258837</v>
          </cell>
          <cell r="J123">
            <v>-301188</v>
          </cell>
          <cell r="K123">
            <v>-255296</v>
          </cell>
          <cell r="L123">
            <v>139626</v>
          </cell>
          <cell r="M123">
            <v>113232</v>
          </cell>
          <cell r="N123">
            <v>-343833</v>
          </cell>
          <cell r="O123">
            <v>-321075</v>
          </cell>
          <cell r="P123">
            <v>-177845</v>
          </cell>
          <cell r="Q123">
            <v>-960957</v>
          </cell>
          <cell r="R123" t="str">
            <v>Variance: Fav/(Unfav)</v>
          </cell>
          <cell r="S123">
            <v>0</v>
          </cell>
          <cell r="U123">
            <v>807482</v>
          </cell>
          <cell r="V123">
            <v>660295</v>
          </cell>
          <cell r="W123">
            <v>480313</v>
          </cell>
          <cell r="X123">
            <v>444260</v>
          </cell>
          <cell r="Y123">
            <v>185423</v>
          </cell>
          <cell r="Z123">
            <v>-115765</v>
          </cell>
          <cell r="AA123">
            <v>-371061</v>
          </cell>
          <cell r="AB123">
            <v>-231435</v>
          </cell>
          <cell r="AC123">
            <v>-118203</v>
          </cell>
          <cell r="AD123">
            <v>-462036</v>
          </cell>
          <cell r="AE123">
            <v>-783111</v>
          </cell>
          <cell r="AF123">
            <v>-960956</v>
          </cell>
        </row>
        <row r="124">
          <cell r="A124" t="str">
            <v>SOUTH CENTRAL REGIONBudget Price:</v>
          </cell>
          <cell r="B124" t="str">
            <v>60412S</v>
          </cell>
          <cell r="C124" t="str">
            <v>SOUTH CENTRAL REGION</v>
          </cell>
          <cell r="D124" t="str">
            <v>Budget Price:</v>
          </cell>
          <cell r="E124">
            <v>672115</v>
          </cell>
          <cell r="F124">
            <v>720587</v>
          </cell>
          <cell r="G124">
            <v>819789</v>
          </cell>
          <cell r="H124">
            <v>756647</v>
          </cell>
          <cell r="I124">
            <v>681365</v>
          </cell>
          <cell r="J124">
            <v>678701</v>
          </cell>
          <cell r="K124">
            <v>778641</v>
          </cell>
          <cell r="L124">
            <v>774040</v>
          </cell>
          <cell r="M124">
            <v>672115</v>
          </cell>
          <cell r="N124">
            <v>669203</v>
          </cell>
          <cell r="O124">
            <v>612067</v>
          </cell>
          <cell r="P124">
            <v>594539</v>
          </cell>
          <cell r="Q124">
            <v>8429809</v>
          </cell>
          <cell r="R124" t="str">
            <v>Budget:</v>
          </cell>
          <cell r="S124">
            <v>8429809</v>
          </cell>
          <cell r="U124">
            <v>672115</v>
          </cell>
          <cell r="V124">
            <v>1392702</v>
          </cell>
          <cell r="W124">
            <v>2212491</v>
          </cell>
          <cell r="X124">
            <v>2969138</v>
          </cell>
          <cell r="Y124">
            <v>3650503</v>
          </cell>
          <cell r="Z124">
            <v>4329204</v>
          </cell>
          <cell r="AA124">
            <v>5107845</v>
          </cell>
          <cell r="AB124">
            <v>5881885</v>
          </cell>
          <cell r="AC124">
            <v>6554000</v>
          </cell>
          <cell r="AD124">
            <v>7223203</v>
          </cell>
          <cell r="AE124">
            <v>7835270</v>
          </cell>
          <cell r="AF124">
            <v>8429809</v>
          </cell>
        </row>
        <row r="125">
          <cell r="A125" t="str">
            <v>SOUTH CENTRAL REGIONActual Price:</v>
          </cell>
          <cell r="D125" t="str">
            <v>Actual Price:</v>
          </cell>
          <cell r="E125">
            <v>109792</v>
          </cell>
          <cell r="F125">
            <v>181225</v>
          </cell>
          <cell r="G125">
            <v>884755</v>
          </cell>
          <cell r="H125">
            <v>726007</v>
          </cell>
          <cell r="I125">
            <v>1905476</v>
          </cell>
          <cell r="J125">
            <v>1189255</v>
          </cell>
          <cell r="K125">
            <v>192178</v>
          </cell>
          <cell r="L125">
            <v>444916</v>
          </cell>
          <cell r="M125">
            <v>400104</v>
          </cell>
          <cell r="N125">
            <v>719053</v>
          </cell>
          <cell r="O125">
            <v>1176690</v>
          </cell>
          <cell r="P125">
            <v>1356890</v>
          </cell>
          <cell r="Q125">
            <v>9286342</v>
          </cell>
          <cell r="R125" t="str">
            <v>Projection:</v>
          </cell>
          <cell r="S125">
            <v>8429809</v>
          </cell>
          <cell r="U125">
            <v>109792</v>
          </cell>
          <cell r="V125">
            <v>291017</v>
          </cell>
          <cell r="W125">
            <v>1175772</v>
          </cell>
          <cell r="X125">
            <v>1901779</v>
          </cell>
          <cell r="Y125">
            <v>3807255</v>
          </cell>
          <cell r="Z125">
            <v>4996510</v>
          </cell>
          <cell r="AA125">
            <v>5188688</v>
          </cell>
          <cell r="AB125">
            <v>5633604</v>
          </cell>
          <cell r="AC125">
            <v>6033708</v>
          </cell>
          <cell r="AD125">
            <v>6752761</v>
          </cell>
          <cell r="AE125">
            <v>7929451</v>
          </cell>
          <cell r="AF125">
            <v>9286341</v>
          </cell>
        </row>
        <row r="126">
          <cell r="A126" t="str">
            <v>SOUTH CENTRAL REGIONVariance: Fav/(Unfav)</v>
          </cell>
          <cell r="D126" t="str">
            <v>Variance: Fav/(Unfav)</v>
          </cell>
          <cell r="E126">
            <v>562323</v>
          </cell>
          <cell r="F126">
            <v>539363</v>
          </cell>
          <cell r="G126">
            <v>-64966</v>
          </cell>
          <cell r="H126">
            <v>30640</v>
          </cell>
          <cell r="I126">
            <v>-1224111</v>
          </cell>
          <cell r="J126">
            <v>-510554</v>
          </cell>
          <cell r="K126">
            <v>586463</v>
          </cell>
          <cell r="L126">
            <v>329124</v>
          </cell>
          <cell r="M126">
            <v>272011</v>
          </cell>
          <cell r="N126">
            <v>-49850</v>
          </cell>
          <cell r="O126">
            <v>-564622</v>
          </cell>
          <cell r="P126">
            <v>-762351</v>
          </cell>
          <cell r="Q126">
            <v>-856533</v>
          </cell>
          <cell r="R126" t="str">
            <v>Variance: Fav/(Unfav)</v>
          </cell>
          <cell r="S126">
            <v>0</v>
          </cell>
          <cell r="U126">
            <v>562323</v>
          </cell>
          <cell r="V126">
            <v>1101686</v>
          </cell>
          <cell r="W126">
            <v>1036720</v>
          </cell>
          <cell r="X126">
            <v>1067360</v>
          </cell>
          <cell r="Y126">
            <v>-156751</v>
          </cell>
          <cell r="Z126">
            <v>-667305</v>
          </cell>
          <cell r="AA126">
            <v>-80842</v>
          </cell>
          <cell r="AB126">
            <v>248282</v>
          </cell>
          <cell r="AC126">
            <v>520293</v>
          </cell>
          <cell r="AD126">
            <v>470443</v>
          </cell>
          <cell r="AE126">
            <v>-94179</v>
          </cell>
          <cell r="AF126">
            <v>-856530</v>
          </cell>
        </row>
        <row r="127">
          <cell r="A127" t="str">
            <v>NORTH COASTAL REGIONBudget Price:</v>
          </cell>
          <cell r="B127" t="str">
            <v>60JY6S</v>
          </cell>
          <cell r="C127" t="str">
            <v>NORTH COASTAL REGION</v>
          </cell>
          <cell r="D127" t="str">
            <v>Budget Price:</v>
          </cell>
          <cell r="E127">
            <v>262811</v>
          </cell>
          <cell r="F127">
            <v>273981</v>
          </cell>
          <cell r="G127">
            <v>294656</v>
          </cell>
          <cell r="H127">
            <v>310452</v>
          </cell>
          <cell r="I127">
            <v>307841</v>
          </cell>
          <cell r="J127">
            <v>284968</v>
          </cell>
          <cell r="K127">
            <v>324068</v>
          </cell>
          <cell r="L127">
            <v>288936</v>
          </cell>
          <cell r="M127">
            <v>287546</v>
          </cell>
          <cell r="N127">
            <v>296993</v>
          </cell>
          <cell r="O127">
            <v>300960</v>
          </cell>
          <cell r="P127">
            <v>300802</v>
          </cell>
          <cell r="Q127">
            <v>3534014</v>
          </cell>
          <cell r="R127" t="str">
            <v>Budget:</v>
          </cell>
          <cell r="S127">
            <v>3534014</v>
          </cell>
          <cell r="U127">
            <v>262811</v>
          </cell>
          <cell r="V127">
            <v>536792</v>
          </cell>
          <cell r="W127">
            <v>831448</v>
          </cell>
          <cell r="X127">
            <v>1141900</v>
          </cell>
          <cell r="Y127">
            <v>1449741</v>
          </cell>
          <cell r="Z127">
            <v>1734709</v>
          </cell>
          <cell r="AA127">
            <v>2058777</v>
          </cell>
          <cell r="AB127">
            <v>2347713</v>
          </cell>
          <cell r="AC127">
            <v>2635259</v>
          </cell>
          <cell r="AD127">
            <v>2932252</v>
          </cell>
          <cell r="AE127">
            <v>3233212</v>
          </cell>
          <cell r="AF127">
            <v>3534014</v>
          </cell>
        </row>
        <row r="128">
          <cell r="A128" t="str">
            <v>NORTH COASTAL REGIONActual Price:</v>
          </cell>
          <cell r="D128" t="str">
            <v>Actual Price:</v>
          </cell>
          <cell r="E128">
            <v>174175</v>
          </cell>
          <cell r="F128">
            <v>437742</v>
          </cell>
          <cell r="G128">
            <v>281198</v>
          </cell>
          <cell r="H128">
            <v>265112</v>
          </cell>
          <cell r="I128">
            <v>301238</v>
          </cell>
          <cell r="J128">
            <v>494536</v>
          </cell>
          <cell r="K128">
            <v>370885</v>
          </cell>
          <cell r="L128">
            <v>-152</v>
          </cell>
          <cell r="M128">
            <v>307008</v>
          </cell>
          <cell r="N128">
            <v>620149</v>
          </cell>
          <cell r="O128">
            <v>531879</v>
          </cell>
          <cell r="P128">
            <v>848351</v>
          </cell>
          <cell r="Q128">
            <v>4632121</v>
          </cell>
          <cell r="R128" t="str">
            <v>Projection:</v>
          </cell>
          <cell r="S128">
            <v>3534014</v>
          </cell>
          <cell r="U128">
            <v>174175</v>
          </cell>
          <cell r="V128">
            <v>611917</v>
          </cell>
          <cell r="W128">
            <v>893115</v>
          </cell>
          <cell r="X128">
            <v>1158227</v>
          </cell>
          <cell r="Y128">
            <v>1459465</v>
          </cell>
          <cell r="Z128">
            <v>1954001</v>
          </cell>
          <cell r="AA128">
            <v>2324886</v>
          </cell>
          <cell r="AB128">
            <v>2324734</v>
          </cell>
          <cell r="AC128">
            <v>2631742</v>
          </cell>
          <cell r="AD128">
            <v>3251891</v>
          </cell>
          <cell r="AE128">
            <v>3783770</v>
          </cell>
          <cell r="AF128">
            <v>4632121</v>
          </cell>
        </row>
        <row r="129">
          <cell r="A129" t="str">
            <v>NORTH COASTAL REGIONVariance: Fav/(Unfav)</v>
          </cell>
          <cell r="D129" t="str">
            <v>Variance: Fav/(Unfav)</v>
          </cell>
          <cell r="E129">
            <v>88637</v>
          </cell>
          <cell r="F129">
            <v>-163760</v>
          </cell>
          <cell r="G129">
            <v>13458</v>
          </cell>
          <cell r="H129">
            <v>45340</v>
          </cell>
          <cell r="I129">
            <v>6603</v>
          </cell>
          <cell r="J129">
            <v>-209568</v>
          </cell>
          <cell r="K129">
            <v>-46817</v>
          </cell>
          <cell r="L129">
            <v>289088</v>
          </cell>
          <cell r="M129">
            <v>-19463</v>
          </cell>
          <cell r="N129">
            <v>-323157</v>
          </cell>
          <cell r="O129">
            <v>-230919</v>
          </cell>
          <cell r="P129">
            <v>-547549</v>
          </cell>
          <cell r="Q129">
            <v>-1098106</v>
          </cell>
          <cell r="R129" t="str">
            <v>Variance: Fav/(Unfav)</v>
          </cell>
          <cell r="S129">
            <v>0</v>
          </cell>
          <cell r="U129">
            <v>88637</v>
          </cell>
          <cell r="V129">
            <v>-75123</v>
          </cell>
          <cell r="W129">
            <v>-61665</v>
          </cell>
          <cell r="X129">
            <v>-16325</v>
          </cell>
          <cell r="Y129">
            <v>-9722</v>
          </cell>
          <cell r="Z129">
            <v>-219290</v>
          </cell>
          <cell r="AA129">
            <v>-266107</v>
          </cell>
          <cell r="AB129">
            <v>22981</v>
          </cell>
          <cell r="AC129">
            <v>3518</v>
          </cell>
          <cell r="AD129">
            <v>-319639</v>
          </cell>
          <cell r="AE129">
            <v>-550558</v>
          </cell>
          <cell r="AF129">
            <v>-1098107</v>
          </cell>
        </row>
        <row r="130">
          <cell r="A130" t="str">
            <v>SOUTH COASTAL REGIONBudget Price:</v>
          </cell>
          <cell r="B130" t="str">
            <v>60425S</v>
          </cell>
          <cell r="C130" t="str">
            <v>SOUTH COASTAL REGION</v>
          </cell>
          <cell r="D130" t="str">
            <v>Budget Price:</v>
          </cell>
          <cell r="E130">
            <v>339590</v>
          </cell>
          <cell r="F130">
            <v>360107</v>
          </cell>
          <cell r="G130">
            <v>379771</v>
          </cell>
          <cell r="H130">
            <v>401134</v>
          </cell>
          <cell r="I130">
            <v>403547</v>
          </cell>
          <cell r="J130">
            <v>377009</v>
          </cell>
          <cell r="K130">
            <v>398378</v>
          </cell>
          <cell r="L130">
            <v>377009</v>
          </cell>
          <cell r="M130">
            <v>382177</v>
          </cell>
          <cell r="N130">
            <v>401134</v>
          </cell>
          <cell r="O130">
            <v>399433</v>
          </cell>
          <cell r="P130">
            <v>398580</v>
          </cell>
          <cell r="Q130">
            <v>4617870</v>
          </cell>
          <cell r="R130" t="str">
            <v>Budget:</v>
          </cell>
          <cell r="S130">
            <v>4617870</v>
          </cell>
          <cell r="U130">
            <v>339590</v>
          </cell>
          <cell r="V130">
            <v>699697</v>
          </cell>
          <cell r="W130">
            <v>1079468</v>
          </cell>
          <cell r="X130">
            <v>1480602</v>
          </cell>
          <cell r="Y130">
            <v>1884149</v>
          </cell>
          <cell r="Z130">
            <v>2261158</v>
          </cell>
          <cell r="AA130">
            <v>2659536</v>
          </cell>
          <cell r="AB130">
            <v>3036545</v>
          </cell>
          <cell r="AC130">
            <v>3418722</v>
          </cell>
          <cell r="AD130">
            <v>3819856</v>
          </cell>
          <cell r="AE130">
            <v>4219289</v>
          </cell>
          <cell r="AF130">
            <v>4617869</v>
          </cell>
        </row>
        <row r="131">
          <cell r="A131" t="str">
            <v>SOUTH COASTAL REGIONActual Price:</v>
          </cell>
          <cell r="D131" t="str">
            <v>Actual Price:</v>
          </cell>
          <cell r="E131">
            <v>235396</v>
          </cell>
          <cell r="F131">
            <v>-630034</v>
          </cell>
          <cell r="G131">
            <v>906959</v>
          </cell>
          <cell r="H131">
            <v>296993</v>
          </cell>
          <cell r="I131">
            <v>1002768</v>
          </cell>
          <cell r="J131">
            <v>564194</v>
          </cell>
          <cell r="K131">
            <v>335840</v>
          </cell>
          <cell r="L131">
            <v>279206</v>
          </cell>
          <cell r="M131">
            <v>318415</v>
          </cell>
          <cell r="N131">
            <v>314641</v>
          </cell>
          <cell r="O131">
            <v>552997</v>
          </cell>
          <cell r="P131">
            <v>719255</v>
          </cell>
          <cell r="Q131">
            <v>4896630</v>
          </cell>
          <cell r="R131" t="str">
            <v>Projection:</v>
          </cell>
          <cell r="S131">
            <v>4617870</v>
          </cell>
          <cell r="U131">
            <v>235396</v>
          </cell>
          <cell r="V131">
            <v>-394638</v>
          </cell>
          <cell r="W131">
            <v>512321</v>
          </cell>
          <cell r="X131">
            <v>809314</v>
          </cell>
          <cell r="Y131">
            <v>1812082</v>
          </cell>
          <cell r="Z131">
            <v>2376276</v>
          </cell>
          <cell r="AA131">
            <v>2712116</v>
          </cell>
          <cell r="AB131">
            <v>2991322</v>
          </cell>
          <cell r="AC131">
            <v>3309737</v>
          </cell>
          <cell r="AD131">
            <v>3624378</v>
          </cell>
          <cell r="AE131">
            <v>4177375</v>
          </cell>
          <cell r="AF131">
            <v>4896630</v>
          </cell>
        </row>
        <row r="132">
          <cell r="A132" t="str">
            <v>SOUTH COASTAL REGIONVariance: Fav/(Unfav)</v>
          </cell>
          <cell r="D132" t="str">
            <v>Variance: Fav/(Unfav)</v>
          </cell>
          <cell r="E132">
            <v>104194</v>
          </cell>
          <cell r="F132">
            <v>990141</v>
          </cell>
          <cell r="G132">
            <v>-527188</v>
          </cell>
          <cell r="H132">
            <v>104141</v>
          </cell>
          <cell r="I132">
            <v>-599221</v>
          </cell>
          <cell r="J132">
            <v>-187185</v>
          </cell>
          <cell r="K132">
            <v>62538</v>
          </cell>
          <cell r="L132">
            <v>97803</v>
          </cell>
          <cell r="M132">
            <v>63763</v>
          </cell>
          <cell r="N132">
            <v>86493</v>
          </cell>
          <cell r="O132">
            <v>-153564</v>
          </cell>
          <cell r="P132">
            <v>-320675</v>
          </cell>
          <cell r="Q132">
            <v>-278761</v>
          </cell>
          <cell r="R132" t="str">
            <v>Variance: Fav/(Unfav)</v>
          </cell>
          <cell r="S132">
            <v>0</v>
          </cell>
          <cell r="U132">
            <v>104194</v>
          </cell>
          <cell r="V132">
            <v>1094335</v>
          </cell>
          <cell r="W132">
            <v>567147</v>
          </cell>
          <cell r="X132">
            <v>671288</v>
          </cell>
          <cell r="Y132">
            <v>72067</v>
          </cell>
          <cell r="Z132">
            <v>-115118</v>
          </cell>
          <cell r="AA132">
            <v>-52580</v>
          </cell>
          <cell r="AB132">
            <v>45223</v>
          </cell>
          <cell r="AC132">
            <v>108986</v>
          </cell>
          <cell r="AD132">
            <v>195479</v>
          </cell>
          <cell r="AE132">
            <v>41915</v>
          </cell>
          <cell r="AF132">
            <v>-278760</v>
          </cell>
        </row>
        <row r="133">
          <cell r="A133" t="str">
            <v>Budget:</v>
          </cell>
          <cell r="C133" t="str">
            <v>Grand</v>
          </cell>
          <cell r="D133" t="str">
            <v>Budget:</v>
          </cell>
          <cell r="E133">
            <v>1584475</v>
          </cell>
          <cell r="F133">
            <v>1664633</v>
          </cell>
          <cell r="G133">
            <v>1837837</v>
          </cell>
          <cell r="H133">
            <v>1828200</v>
          </cell>
          <cell r="I133">
            <v>1737381</v>
          </cell>
          <cell r="J133">
            <v>1652934</v>
          </cell>
          <cell r="K133">
            <v>1912391</v>
          </cell>
          <cell r="L133">
            <v>1766288</v>
          </cell>
          <cell r="M133">
            <v>1654094</v>
          </cell>
          <cell r="N133">
            <v>1679586</v>
          </cell>
          <cell r="O133">
            <v>1638764</v>
          </cell>
          <cell r="P133">
            <v>1619665</v>
          </cell>
          <cell r="Q133">
            <v>20576249</v>
          </cell>
          <cell r="R133" t="str">
            <v>Budget:</v>
          </cell>
          <cell r="S133">
            <v>20576249</v>
          </cell>
          <cell r="U133">
            <v>1584475</v>
          </cell>
          <cell r="V133">
            <v>3249108</v>
          </cell>
          <cell r="W133">
            <v>5086945</v>
          </cell>
          <cell r="X133">
            <v>6915145</v>
          </cell>
          <cell r="Y133">
            <v>8652526</v>
          </cell>
          <cell r="Z133">
            <v>10305460</v>
          </cell>
          <cell r="AA133">
            <v>12217851</v>
          </cell>
          <cell r="AB133">
            <v>13984139</v>
          </cell>
          <cell r="AC133">
            <v>15638233</v>
          </cell>
          <cell r="AD133">
            <v>17317819</v>
          </cell>
          <cell r="AE133">
            <v>18956583</v>
          </cell>
          <cell r="AF133">
            <v>20576248</v>
          </cell>
        </row>
        <row r="134">
          <cell r="A134" t="str">
            <v>Actual:</v>
          </cell>
          <cell r="C134" t="str">
            <v>Total</v>
          </cell>
          <cell r="D134" t="str">
            <v>Actual:</v>
          </cell>
          <cell r="E134">
            <v>21839</v>
          </cell>
          <cell r="F134">
            <v>446077</v>
          </cell>
          <cell r="G134">
            <v>2596515</v>
          </cell>
          <cell r="H134">
            <v>1684133</v>
          </cell>
          <cell r="I134">
            <v>3812948</v>
          </cell>
          <cell r="J134">
            <v>2861430</v>
          </cell>
          <cell r="K134">
            <v>1565504</v>
          </cell>
          <cell r="L134">
            <v>910647</v>
          </cell>
          <cell r="M134">
            <v>1224551</v>
          </cell>
          <cell r="N134">
            <v>2309933</v>
          </cell>
          <cell r="O134">
            <v>2908945</v>
          </cell>
          <cell r="P134">
            <v>3428084</v>
          </cell>
          <cell r="Q134">
            <v>23770605</v>
          </cell>
          <cell r="R134" t="str">
            <v>Projection:</v>
          </cell>
          <cell r="S134">
            <v>20576249</v>
          </cell>
          <cell r="U134">
            <v>21839</v>
          </cell>
          <cell r="V134">
            <v>467916</v>
          </cell>
          <cell r="W134">
            <v>3064431</v>
          </cell>
          <cell r="X134">
            <v>4748564</v>
          </cell>
          <cell r="Y134">
            <v>8561512</v>
          </cell>
          <cell r="Z134">
            <v>11422942</v>
          </cell>
          <cell r="AA134">
            <v>12988446</v>
          </cell>
          <cell r="AB134">
            <v>13899093</v>
          </cell>
          <cell r="AC134">
            <v>15123644</v>
          </cell>
          <cell r="AD134">
            <v>17433577</v>
          </cell>
          <cell r="AE134">
            <v>20342522</v>
          </cell>
          <cell r="AF134">
            <v>23770606</v>
          </cell>
        </row>
        <row r="135">
          <cell r="A135" t="str">
            <v>GrandVariance: Fav/(Unfav)</v>
          </cell>
          <cell r="D135" t="str">
            <v>Variance: Fav/(Unfav)</v>
          </cell>
          <cell r="E135">
            <v>1562635</v>
          </cell>
          <cell r="F135">
            <v>1218556</v>
          </cell>
          <cell r="G135">
            <v>-758678</v>
          </cell>
          <cell r="H135">
            <v>144068</v>
          </cell>
          <cell r="I135">
            <v>-2075567</v>
          </cell>
          <cell r="J135">
            <v>-1208496</v>
          </cell>
          <cell r="K135">
            <v>346888</v>
          </cell>
          <cell r="L135">
            <v>855641</v>
          </cell>
          <cell r="M135">
            <v>429543</v>
          </cell>
          <cell r="N135">
            <v>-630347</v>
          </cell>
          <cell r="O135">
            <v>-1270180</v>
          </cell>
          <cell r="P135">
            <v>-1808419</v>
          </cell>
          <cell r="Q135">
            <v>-3194356</v>
          </cell>
          <cell r="R135" t="str">
            <v>Variance: Fav/(Unfav)</v>
          </cell>
          <cell r="S135">
            <v>0</v>
          </cell>
          <cell r="U135">
            <v>1562635</v>
          </cell>
          <cell r="V135">
            <v>2781191</v>
          </cell>
          <cell r="W135">
            <v>2022513</v>
          </cell>
          <cell r="X135">
            <v>2166581</v>
          </cell>
          <cell r="Y135">
            <v>91014</v>
          </cell>
          <cell r="Z135">
            <v>-1117482</v>
          </cell>
          <cell r="AA135">
            <v>-770594</v>
          </cell>
          <cell r="AB135">
            <v>85047</v>
          </cell>
          <cell r="AC135">
            <v>514590</v>
          </cell>
          <cell r="AD135">
            <v>-115757</v>
          </cell>
          <cell r="AE135">
            <v>-1385937</v>
          </cell>
          <cell r="AF135">
            <v>-3194356</v>
          </cell>
        </row>
        <row r="139">
          <cell r="A139" t="str">
            <v>NORTH CENTRAL REGIONBudget Price:</v>
          </cell>
          <cell r="B139" t="str">
            <v>60320S</v>
          </cell>
          <cell r="C139" t="str">
            <v>NORTH CENTRAL REGION</v>
          </cell>
          <cell r="D139" t="str">
            <v>Budget Price:</v>
          </cell>
          <cell r="E139">
            <v>176684</v>
          </cell>
          <cell r="F139">
            <v>176684</v>
          </cell>
          <cell r="G139">
            <v>194741</v>
          </cell>
          <cell r="H139">
            <v>204808</v>
          </cell>
          <cell r="I139">
            <v>195279</v>
          </cell>
          <cell r="J139">
            <v>177914</v>
          </cell>
          <cell r="K139">
            <v>231043</v>
          </cell>
          <cell r="L139">
            <v>186752</v>
          </cell>
          <cell r="M139">
            <v>177914</v>
          </cell>
          <cell r="N139">
            <v>177914</v>
          </cell>
          <cell r="O139">
            <v>186752</v>
          </cell>
          <cell r="P139">
            <v>186450</v>
          </cell>
          <cell r="Q139">
            <v>2272935</v>
          </cell>
          <cell r="R139" t="str">
            <v>Budget:</v>
          </cell>
          <cell r="S139">
            <v>2272935</v>
          </cell>
          <cell r="U139">
            <v>176684</v>
          </cell>
          <cell r="V139">
            <v>353368</v>
          </cell>
          <cell r="W139">
            <v>548109</v>
          </cell>
          <cell r="X139">
            <v>752917</v>
          </cell>
          <cell r="Y139">
            <v>948196</v>
          </cell>
          <cell r="Z139">
            <v>1126110</v>
          </cell>
          <cell r="AA139">
            <v>1357153</v>
          </cell>
          <cell r="AB139">
            <v>1543905</v>
          </cell>
          <cell r="AC139">
            <v>1721819</v>
          </cell>
          <cell r="AD139">
            <v>1899733</v>
          </cell>
          <cell r="AE139">
            <v>2086485</v>
          </cell>
          <cell r="AF139">
            <v>2272935</v>
          </cell>
        </row>
        <row r="140">
          <cell r="A140" t="str">
            <v>NORTH CENTRAL REGIONActual Price:</v>
          </cell>
          <cell r="D140" t="str">
            <v>Actual Price:</v>
          </cell>
          <cell r="E140">
            <v>180858</v>
          </cell>
          <cell r="F140">
            <v>148452</v>
          </cell>
          <cell r="G140">
            <v>236812</v>
          </cell>
          <cell r="H140">
            <v>198879</v>
          </cell>
          <cell r="I140">
            <v>-152414</v>
          </cell>
          <cell r="J140">
            <v>150583</v>
          </cell>
          <cell r="K140">
            <v>74637</v>
          </cell>
          <cell r="L140">
            <v>10685</v>
          </cell>
          <cell r="M140">
            <v>35560</v>
          </cell>
          <cell r="N140">
            <v>12559</v>
          </cell>
          <cell r="O140">
            <v>6272</v>
          </cell>
          <cell r="P140">
            <v>68954</v>
          </cell>
          <cell r="Q140">
            <v>971837</v>
          </cell>
          <cell r="R140" t="str">
            <v>Projection:</v>
          </cell>
          <cell r="S140">
            <v>2272935</v>
          </cell>
          <cell r="U140">
            <v>180858</v>
          </cell>
          <cell r="V140">
            <v>329310</v>
          </cell>
          <cell r="W140">
            <v>566122</v>
          </cell>
          <cell r="X140">
            <v>765001</v>
          </cell>
          <cell r="Y140">
            <v>612587</v>
          </cell>
          <cell r="Z140">
            <v>763170</v>
          </cell>
          <cell r="AA140">
            <v>837807</v>
          </cell>
          <cell r="AB140">
            <v>848492</v>
          </cell>
          <cell r="AC140">
            <v>884052</v>
          </cell>
          <cell r="AD140">
            <v>896611</v>
          </cell>
          <cell r="AE140">
            <v>902883</v>
          </cell>
          <cell r="AF140">
            <v>971837</v>
          </cell>
        </row>
        <row r="141">
          <cell r="A141" t="str">
            <v>NORTH CENTRAL REGIONVariance: Fav/(Unfav)</v>
          </cell>
          <cell r="D141" t="str">
            <v>Variance: Fav/(Unfav)</v>
          </cell>
          <cell r="E141">
            <v>-4173</v>
          </cell>
          <cell r="F141">
            <v>28232</v>
          </cell>
          <cell r="G141">
            <v>-42071</v>
          </cell>
          <cell r="H141">
            <v>5930</v>
          </cell>
          <cell r="I141">
            <v>347693</v>
          </cell>
          <cell r="J141">
            <v>27331</v>
          </cell>
          <cell r="K141">
            <v>156406</v>
          </cell>
          <cell r="L141">
            <v>176067</v>
          </cell>
          <cell r="M141">
            <v>142354</v>
          </cell>
          <cell r="N141">
            <v>165354</v>
          </cell>
          <cell r="O141">
            <v>180480</v>
          </cell>
          <cell r="P141">
            <v>117495</v>
          </cell>
          <cell r="Q141">
            <v>1301098</v>
          </cell>
          <cell r="R141" t="str">
            <v>Variance: Fav/(Unfav)</v>
          </cell>
          <cell r="S141">
            <v>0</v>
          </cell>
          <cell r="U141">
            <v>-4173</v>
          </cell>
          <cell r="V141">
            <v>24059</v>
          </cell>
          <cell r="W141">
            <v>-18012</v>
          </cell>
          <cell r="X141">
            <v>-12082</v>
          </cell>
          <cell r="Y141">
            <v>335611</v>
          </cell>
          <cell r="Z141">
            <v>362942</v>
          </cell>
          <cell r="AA141">
            <v>519348</v>
          </cell>
          <cell r="AB141">
            <v>695415</v>
          </cell>
          <cell r="AC141">
            <v>837769</v>
          </cell>
          <cell r="AD141">
            <v>1003123</v>
          </cell>
          <cell r="AE141">
            <v>1183603</v>
          </cell>
          <cell r="AF141">
            <v>1301098</v>
          </cell>
        </row>
        <row r="142">
          <cell r="A142" t="str">
            <v>SOUTH CENTRAL REGIONBudget Price:</v>
          </cell>
          <cell r="B142" t="str">
            <v>60412S</v>
          </cell>
          <cell r="C142" t="str">
            <v>SOUTH CENTRAL REGION</v>
          </cell>
          <cell r="D142" t="str">
            <v>Budget Price:</v>
          </cell>
          <cell r="E142">
            <v>214278</v>
          </cell>
          <cell r="F142">
            <v>224321</v>
          </cell>
          <cell r="G142">
            <v>246069</v>
          </cell>
          <cell r="H142">
            <v>226064</v>
          </cell>
          <cell r="I142">
            <v>194343</v>
          </cell>
          <cell r="J142">
            <v>193638</v>
          </cell>
          <cell r="K142">
            <v>226065</v>
          </cell>
          <cell r="L142">
            <v>237922</v>
          </cell>
          <cell r="M142">
            <v>214278</v>
          </cell>
          <cell r="N142">
            <v>212889</v>
          </cell>
          <cell r="O142">
            <v>199664</v>
          </cell>
          <cell r="P142">
            <v>198512</v>
          </cell>
          <cell r="Q142">
            <v>2588042</v>
          </cell>
          <cell r="R142" t="str">
            <v>Budget:</v>
          </cell>
          <cell r="S142">
            <v>2588042</v>
          </cell>
          <cell r="U142">
            <v>214278</v>
          </cell>
          <cell r="V142">
            <v>438599</v>
          </cell>
          <cell r="W142">
            <v>684668</v>
          </cell>
          <cell r="X142">
            <v>910732</v>
          </cell>
          <cell r="Y142">
            <v>1105075</v>
          </cell>
          <cell r="Z142">
            <v>1298713</v>
          </cell>
          <cell r="AA142">
            <v>1524778</v>
          </cell>
          <cell r="AB142">
            <v>1762700</v>
          </cell>
          <cell r="AC142">
            <v>1976978</v>
          </cell>
          <cell r="AD142">
            <v>2189867</v>
          </cell>
          <cell r="AE142">
            <v>2389531</v>
          </cell>
          <cell r="AF142">
            <v>2588043</v>
          </cell>
        </row>
        <row r="143">
          <cell r="A143" t="str">
            <v>SOUTH CENTRAL REGIONActual Price:</v>
          </cell>
          <cell r="D143" t="str">
            <v>Actual Price:</v>
          </cell>
          <cell r="E143">
            <v>305324</v>
          </cell>
          <cell r="F143">
            <v>417286</v>
          </cell>
          <cell r="G143">
            <v>589425</v>
          </cell>
          <cell r="H143">
            <v>761209</v>
          </cell>
          <cell r="I143">
            <v>-560554</v>
          </cell>
          <cell r="J143">
            <v>35941</v>
          </cell>
          <cell r="K143">
            <v>337403</v>
          </cell>
          <cell r="L143">
            <v>299570</v>
          </cell>
          <cell r="M143">
            <v>-171063</v>
          </cell>
          <cell r="N143">
            <v>18569</v>
          </cell>
          <cell r="O143">
            <v>-131174</v>
          </cell>
          <cell r="P143">
            <v>227652</v>
          </cell>
          <cell r="Q143">
            <v>2129590</v>
          </cell>
          <cell r="R143" t="str">
            <v>Projection:</v>
          </cell>
          <cell r="S143">
            <v>2649727</v>
          </cell>
          <cell r="T143">
            <v>2649727</v>
          </cell>
          <cell r="U143">
            <v>305324</v>
          </cell>
          <cell r="V143">
            <v>722610</v>
          </cell>
          <cell r="W143">
            <v>1312035</v>
          </cell>
          <cell r="X143">
            <v>2073244</v>
          </cell>
          <cell r="Y143">
            <v>1512690</v>
          </cell>
          <cell r="Z143">
            <v>1548631</v>
          </cell>
          <cell r="AA143">
            <v>1886034</v>
          </cell>
          <cell r="AB143">
            <v>2185604</v>
          </cell>
          <cell r="AC143">
            <v>2014541</v>
          </cell>
          <cell r="AD143">
            <v>2033110</v>
          </cell>
          <cell r="AE143">
            <v>1901936</v>
          </cell>
          <cell r="AF143">
            <v>2129588</v>
          </cell>
        </row>
        <row r="144">
          <cell r="A144" t="str">
            <v>SOUTH CENTRAL REGIONVariance: Fav/(Unfav)</v>
          </cell>
          <cell r="D144" t="str">
            <v>Variance: Fav/(Unfav)</v>
          </cell>
          <cell r="E144">
            <v>-91046</v>
          </cell>
          <cell r="F144">
            <v>-192965</v>
          </cell>
          <cell r="G144">
            <v>-343357</v>
          </cell>
          <cell r="H144">
            <v>-535146</v>
          </cell>
          <cell r="I144">
            <v>754897</v>
          </cell>
          <cell r="J144">
            <v>157696</v>
          </cell>
          <cell r="K144">
            <v>-111339</v>
          </cell>
          <cell r="L144">
            <v>-61647</v>
          </cell>
          <cell r="M144">
            <v>385341</v>
          </cell>
          <cell r="N144">
            <v>194320</v>
          </cell>
          <cell r="O144">
            <v>330838</v>
          </cell>
          <cell r="P144">
            <v>-29140</v>
          </cell>
          <cell r="Q144">
            <v>458452</v>
          </cell>
          <cell r="R144" t="str">
            <v>Variance: Fav/(Unfav)</v>
          </cell>
          <cell r="S144">
            <v>-61685</v>
          </cell>
          <cell r="U144">
            <v>-91046</v>
          </cell>
          <cell r="V144">
            <v>-284011</v>
          </cell>
          <cell r="W144">
            <v>-627368</v>
          </cell>
          <cell r="X144">
            <v>-1162514</v>
          </cell>
          <cell r="Y144">
            <v>-407617</v>
          </cell>
          <cell r="Z144">
            <v>-249921</v>
          </cell>
          <cell r="AA144">
            <v>-361260</v>
          </cell>
          <cell r="AB144">
            <v>-422907</v>
          </cell>
          <cell r="AC144">
            <v>-37566</v>
          </cell>
          <cell r="AD144">
            <v>156754</v>
          </cell>
          <cell r="AE144">
            <v>487592</v>
          </cell>
          <cell r="AF144">
            <v>458452</v>
          </cell>
        </row>
        <row r="145">
          <cell r="A145" t="str">
            <v>NORTH COASTAL REGIONBudget Price:</v>
          </cell>
          <cell r="B145" t="str">
            <v>60JY6S</v>
          </cell>
          <cell r="C145" t="str">
            <v>NORTH COASTAL REGION</v>
          </cell>
          <cell r="D145" t="str">
            <v>Budget Price:</v>
          </cell>
          <cell r="E145">
            <v>104188</v>
          </cell>
          <cell r="F145">
            <v>107721</v>
          </cell>
          <cell r="G145">
            <v>116250</v>
          </cell>
          <cell r="H145">
            <v>122522</v>
          </cell>
          <cell r="I145">
            <v>120352</v>
          </cell>
          <cell r="J145">
            <v>111174</v>
          </cell>
          <cell r="K145">
            <v>129405</v>
          </cell>
          <cell r="L145">
            <v>113577</v>
          </cell>
          <cell r="M145">
            <v>112018</v>
          </cell>
          <cell r="N145">
            <v>115123</v>
          </cell>
          <cell r="O145">
            <v>117525</v>
          </cell>
          <cell r="P145">
            <v>117439</v>
          </cell>
          <cell r="Q145">
            <v>1387292</v>
          </cell>
          <cell r="R145" t="str">
            <v>Budget:</v>
          </cell>
          <cell r="S145">
            <v>1387292</v>
          </cell>
          <cell r="U145">
            <v>104188</v>
          </cell>
          <cell r="V145">
            <v>211909</v>
          </cell>
          <cell r="W145">
            <v>328159</v>
          </cell>
          <cell r="X145">
            <v>450681</v>
          </cell>
          <cell r="Y145">
            <v>571033</v>
          </cell>
          <cell r="Z145">
            <v>682207</v>
          </cell>
          <cell r="AA145">
            <v>811612</v>
          </cell>
          <cell r="AB145">
            <v>925189</v>
          </cell>
          <cell r="AC145">
            <v>1037207</v>
          </cell>
          <cell r="AD145">
            <v>1152330</v>
          </cell>
          <cell r="AE145">
            <v>1269855</v>
          </cell>
          <cell r="AF145">
            <v>1387294</v>
          </cell>
        </row>
        <row r="146">
          <cell r="A146" t="str">
            <v>NORTH COASTAL REGIONActual Price:</v>
          </cell>
          <cell r="D146" t="str">
            <v>Actual Price:</v>
          </cell>
          <cell r="E146">
            <v>84862</v>
          </cell>
          <cell r="F146">
            <v>110867</v>
          </cell>
          <cell r="G146">
            <v>170207</v>
          </cell>
          <cell r="H146">
            <v>280144</v>
          </cell>
          <cell r="I146">
            <v>75286</v>
          </cell>
          <cell r="J146">
            <v>12668</v>
          </cell>
          <cell r="K146">
            <v>211216</v>
          </cell>
          <cell r="L146">
            <v>57510</v>
          </cell>
          <cell r="M146">
            <v>61132</v>
          </cell>
          <cell r="N146">
            <v>174985</v>
          </cell>
          <cell r="O146">
            <v>224859</v>
          </cell>
          <cell r="P146">
            <v>279081</v>
          </cell>
          <cell r="Q146">
            <v>1742817</v>
          </cell>
          <cell r="R146" t="str">
            <v>Projection:</v>
          </cell>
          <cell r="S146">
            <v>1387292</v>
          </cell>
          <cell r="U146">
            <v>84862</v>
          </cell>
          <cell r="V146">
            <v>195729</v>
          </cell>
          <cell r="W146">
            <v>365936</v>
          </cell>
          <cell r="X146">
            <v>646080</v>
          </cell>
          <cell r="Y146">
            <v>721366</v>
          </cell>
          <cell r="Z146">
            <v>734034</v>
          </cell>
          <cell r="AA146">
            <v>945250</v>
          </cell>
          <cell r="AB146">
            <v>1002760</v>
          </cell>
          <cell r="AC146">
            <v>1063892</v>
          </cell>
          <cell r="AD146">
            <v>1238877</v>
          </cell>
          <cell r="AE146">
            <v>1463736</v>
          </cell>
          <cell r="AF146">
            <v>1742817</v>
          </cell>
        </row>
        <row r="147">
          <cell r="A147" t="str">
            <v>NORTH COASTAL REGIONVariance: Fav/(Unfav)</v>
          </cell>
          <cell r="D147" t="str">
            <v>Variance: Fav/(Unfav)</v>
          </cell>
          <cell r="E147">
            <v>19326</v>
          </cell>
          <cell r="F147">
            <v>-3146</v>
          </cell>
          <cell r="G147">
            <v>-53957</v>
          </cell>
          <cell r="H147">
            <v>-157622</v>
          </cell>
          <cell r="I147">
            <v>45066</v>
          </cell>
          <cell r="J147">
            <v>98506</v>
          </cell>
          <cell r="K147">
            <v>-81812</v>
          </cell>
          <cell r="L147">
            <v>56067</v>
          </cell>
          <cell r="M147">
            <v>50886</v>
          </cell>
          <cell r="N147">
            <v>-59862</v>
          </cell>
          <cell r="O147">
            <v>-107335</v>
          </cell>
          <cell r="P147">
            <v>-161642</v>
          </cell>
          <cell r="Q147">
            <v>-355525</v>
          </cell>
          <cell r="R147" t="str">
            <v>Variance: Fav/(Unfav)</v>
          </cell>
          <cell r="S147">
            <v>0</v>
          </cell>
          <cell r="U147">
            <v>19326</v>
          </cell>
          <cell r="V147">
            <v>16180</v>
          </cell>
          <cell r="W147">
            <v>-37777</v>
          </cell>
          <cell r="X147">
            <v>-195399</v>
          </cell>
          <cell r="Y147">
            <v>-150333</v>
          </cell>
          <cell r="Z147">
            <v>-51827</v>
          </cell>
          <cell r="AA147">
            <v>-133639</v>
          </cell>
          <cell r="AB147">
            <v>-77572</v>
          </cell>
          <cell r="AC147">
            <v>-26686</v>
          </cell>
          <cell r="AD147">
            <v>-86548</v>
          </cell>
          <cell r="AE147">
            <v>-193883</v>
          </cell>
          <cell r="AF147">
            <v>-355525</v>
          </cell>
        </row>
        <row r="148">
          <cell r="A148" t="str">
            <v>SOUTH COASTAL REGIONBudget Price:</v>
          </cell>
          <cell r="B148" t="str">
            <v>60425S</v>
          </cell>
          <cell r="C148" t="str">
            <v>SOUTH COASTAL REGION</v>
          </cell>
          <cell r="D148" t="str">
            <v>Budget Price:</v>
          </cell>
          <cell r="E148">
            <v>216640</v>
          </cell>
          <cell r="F148">
            <v>228017</v>
          </cell>
          <cell r="G148">
            <v>238208</v>
          </cell>
          <cell r="H148">
            <v>250788</v>
          </cell>
          <cell r="I148">
            <v>244863</v>
          </cell>
          <cell r="J148">
            <v>227242</v>
          </cell>
          <cell r="K148">
            <v>239816</v>
          </cell>
          <cell r="L148">
            <v>227242</v>
          </cell>
          <cell r="M148">
            <v>232287</v>
          </cell>
          <cell r="N148">
            <v>250788</v>
          </cell>
          <cell r="O148">
            <v>248400</v>
          </cell>
          <cell r="P148">
            <v>247204</v>
          </cell>
          <cell r="Q148">
            <v>2851496</v>
          </cell>
          <cell r="R148" t="str">
            <v>Budget:</v>
          </cell>
          <cell r="S148">
            <v>2851496</v>
          </cell>
          <cell r="U148">
            <v>216640</v>
          </cell>
          <cell r="V148">
            <v>444657</v>
          </cell>
          <cell r="W148">
            <v>682865</v>
          </cell>
          <cell r="X148">
            <v>933653</v>
          </cell>
          <cell r="Y148">
            <v>1178516</v>
          </cell>
          <cell r="Z148">
            <v>1405758</v>
          </cell>
          <cell r="AA148">
            <v>1645574</v>
          </cell>
          <cell r="AB148">
            <v>1872816</v>
          </cell>
          <cell r="AC148">
            <v>2105103</v>
          </cell>
          <cell r="AD148">
            <v>2355891</v>
          </cell>
          <cell r="AE148">
            <v>2604291</v>
          </cell>
          <cell r="AF148">
            <v>2851495</v>
          </cell>
        </row>
        <row r="149">
          <cell r="A149" t="str">
            <v>SOUTH COASTAL REGIONActual Price:</v>
          </cell>
          <cell r="D149" t="str">
            <v>Actual Price:</v>
          </cell>
          <cell r="E149">
            <v>144547</v>
          </cell>
          <cell r="F149">
            <v>155239</v>
          </cell>
          <cell r="G149">
            <v>275986</v>
          </cell>
          <cell r="H149">
            <v>248283</v>
          </cell>
          <cell r="I149">
            <v>41213</v>
          </cell>
          <cell r="J149">
            <v>244854</v>
          </cell>
          <cell r="K149">
            <v>175269</v>
          </cell>
          <cell r="L149">
            <v>104127</v>
          </cell>
          <cell r="M149">
            <v>87991</v>
          </cell>
          <cell r="N149">
            <v>128225</v>
          </cell>
          <cell r="O149">
            <v>122482</v>
          </cell>
          <cell r="P149">
            <v>163278</v>
          </cell>
          <cell r="Q149">
            <v>1891493</v>
          </cell>
          <cell r="R149" t="str">
            <v>Projection:</v>
          </cell>
          <cell r="S149">
            <v>2851496</v>
          </cell>
          <cell r="U149">
            <v>144547</v>
          </cell>
          <cell r="V149">
            <v>299786</v>
          </cell>
          <cell r="W149">
            <v>575772</v>
          </cell>
          <cell r="X149">
            <v>824055</v>
          </cell>
          <cell r="Y149">
            <v>865268</v>
          </cell>
          <cell r="Z149">
            <v>1110122</v>
          </cell>
          <cell r="AA149">
            <v>1285391</v>
          </cell>
          <cell r="AB149">
            <v>1389518</v>
          </cell>
          <cell r="AC149">
            <v>1477509</v>
          </cell>
          <cell r="AD149">
            <v>1605734</v>
          </cell>
          <cell r="AE149">
            <v>1728216</v>
          </cell>
          <cell r="AF149">
            <v>1891494</v>
          </cell>
        </row>
        <row r="150">
          <cell r="A150" t="str">
            <v>SOUTH COASTAL REGIONVariance: Fav/(Unfav)</v>
          </cell>
          <cell r="D150" t="str">
            <v>Variance: Fav/(Unfav)</v>
          </cell>
          <cell r="E150">
            <v>72093</v>
          </cell>
          <cell r="F150">
            <v>72778</v>
          </cell>
          <cell r="G150">
            <v>-37778</v>
          </cell>
          <cell r="H150">
            <v>2505</v>
          </cell>
          <cell r="I150">
            <v>203650</v>
          </cell>
          <cell r="J150">
            <v>-17612</v>
          </cell>
          <cell r="K150">
            <v>64548</v>
          </cell>
          <cell r="L150">
            <v>123115</v>
          </cell>
          <cell r="M150">
            <v>144295</v>
          </cell>
          <cell r="N150">
            <v>122563</v>
          </cell>
          <cell r="O150">
            <v>125919</v>
          </cell>
          <cell r="P150">
            <v>83926</v>
          </cell>
          <cell r="Q150">
            <v>960003</v>
          </cell>
          <cell r="R150" t="str">
            <v>Variance: Fav/(Unfav)</v>
          </cell>
          <cell r="S150">
            <v>0</v>
          </cell>
          <cell r="U150">
            <v>72093</v>
          </cell>
          <cell r="V150">
            <v>144871</v>
          </cell>
          <cell r="W150">
            <v>107093</v>
          </cell>
          <cell r="X150">
            <v>109598</v>
          </cell>
          <cell r="Y150">
            <v>313248</v>
          </cell>
          <cell r="Z150">
            <v>295636</v>
          </cell>
          <cell r="AA150">
            <v>360184</v>
          </cell>
          <cell r="AB150">
            <v>483299</v>
          </cell>
          <cell r="AC150">
            <v>627594</v>
          </cell>
          <cell r="AD150">
            <v>750157</v>
          </cell>
          <cell r="AE150">
            <v>876076</v>
          </cell>
          <cell r="AF150">
            <v>960002</v>
          </cell>
        </row>
        <row r="151">
          <cell r="A151" t="str">
            <v>Budget:</v>
          </cell>
          <cell r="C151" t="str">
            <v>Grand</v>
          </cell>
          <cell r="D151" t="str">
            <v>Budget:</v>
          </cell>
          <cell r="E151">
            <v>711790</v>
          </cell>
          <cell r="F151">
            <v>736744</v>
          </cell>
          <cell r="G151">
            <v>795267</v>
          </cell>
          <cell r="H151">
            <v>804182</v>
          </cell>
          <cell r="I151">
            <v>754836</v>
          </cell>
          <cell r="J151">
            <v>709968</v>
          </cell>
          <cell r="K151">
            <v>826329</v>
          </cell>
          <cell r="L151">
            <v>765493</v>
          </cell>
          <cell r="M151">
            <v>736497</v>
          </cell>
          <cell r="N151">
            <v>756714</v>
          </cell>
          <cell r="O151">
            <v>752341</v>
          </cell>
          <cell r="P151">
            <v>749605</v>
          </cell>
          <cell r="Q151">
            <v>9099765</v>
          </cell>
          <cell r="R151" t="str">
            <v>Budget:</v>
          </cell>
          <cell r="S151">
            <v>9099765</v>
          </cell>
          <cell r="U151">
            <v>711790</v>
          </cell>
          <cell r="V151">
            <v>1448534</v>
          </cell>
          <cell r="W151">
            <v>2243801</v>
          </cell>
          <cell r="X151">
            <v>3047983</v>
          </cell>
          <cell r="Y151">
            <v>3802819</v>
          </cell>
          <cell r="Z151">
            <v>4512787</v>
          </cell>
          <cell r="AA151">
            <v>5339116</v>
          </cell>
          <cell r="AB151">
            <v>6104609</v>
          </cell>
          <cell r="AC151">
            <v>6841106</v>
          </cell>
          <cell r="AD151">
            <v>7597820</v>
          </cell>
          <cell r="AE151">
            <v>8350161</v>
          </cell>
          <cell r="AF151">
            <v>9099766</v>
          </cell>
        </row>
        <row r="152">
          <cell r="A152" t="str">
            <v>Actual:</v>
          </cell>
          <cell r="C152" t="str">
            <v>Total</v>
          </cell>
          <cell r="D152" t="str">
            <v>Actual:</v>
          </cell>
          <cell r="E152">
            <v>715591</v>
          </cell>
          <cell r="F152">
            <v>831844</v>
          </cell>
          <cell r="G152">
            <v>1272430</v>
          </cell>
          <cell r="H152">
            <v>1488515</v>
          </cell>
          <cell r="I152">
            <v>-596470</v>
          </cell>
          <cell r="J152">
            <v>444046</v>
          </cell>
          <cell r="K152">
            <v>798526</v>
          </cell>
          <cell r="L152">
            <v>471891</v>
          </cell>
          <cell r="M152">
            <v>13621</v>
          </cell>
          <cell r="N152">
            <v>334338</v>
          </cell>
          <cell r="O152">
            <v>222439</v>
          </cell>
          <cell r="P152">
            <v>738966</v>
          </cell>
          <cell r="Q152">
            <v>6735737</v>
          </cell>
          <cell r="R152" t="str">
            <v>Projection:</v>
          </cell>
          <cell r="S152">
            <v>9161450</v>
          </cell>
          <cell r="U152">
            <v>715591</v>
          </cell>
          <cell r="V152">
            <v>1547435</v>
          </cell>
          <cell r="W152">
            <v>2819865</v>
          </cell>
          <cell r="X152">
            <v>4308380</v>
          </cell>
          <cell r="Y152">
            <v>3711910</v>
          </cell>
          <cell r="Z152">
            <v>4155956</v>
          </cell>
          <cell r="AA152">
            <v>4954482</v>
          </cell>
          <cell r="AB152">
            <v>5426373</v>
          </cell>
          <cell r="AC152">
            <v>5439994</v>
          </cell>
          <cell r="AD152">
            <v>5774332</v>
          </cell>
          <cell r="AE152">
            <v>5996771</v>
          </cell>
          <cell r="AF152">
            <v>6735737</v>
          </cell>
        </row>
        <row r="153">
          <cell r="A153" t="str">
            <v>GrandVariance: Fav/(Unfav)</v>
          </cell>
          <cell r="D153" t="str">
            <v>Variance: Fav/(Unfav)</v>
          </cell>
          <cell r="E153">
            <v>-3801</v>
          </cell>
          <cell r="F153">
            <v>-95100</v>
          </cell>
          <cell r="G153">
            <v>-477163</v>
          </cell>
          <cell r="H153">
            <v>-684333</v>
          </cell>
          <cell r="I153">
            <v>1351306</v>
          </cell>
          <cell r="J153">
            <v>265922</v>
          </cell>
          <cell r="K153">
            <v>27803</v>
          </cell>
          <cell r="L153">
            <v>293601</v>
          </cell>
          <cell r="M153">
            <v>722876</v>
          </cell>
          <cell r="N153">
            <v>422375</v>
          </cell>
          <cell r="O153">
            <v>529902</v>
          </cell>
          <cell r="P153">
            <v>10639</v>
          </cell>
          <cell r="Q153">
            <v>2364028</v>
          </cell>
          <cell r="R153" t="str">
            <v>Variance: Fav/(Unfav)</v>
          </cell>
          <cell r="S153">
            <v>-61685</v>
          </cell>
          <cell r="U153">
            <v>-3801</v>
          </cell>
          <cell r="V153">
            <v>-98901</v>
          </cell>
          <cell r="W153">
            <v>-576064</v>
          </cell>
          <cell r="X153">
            <v>-1260397</v>
          </cell>
          <cell r="Y153">
            <v>90909</v>
          </cell>
          <cell r="Z153">
            <v>356831</v>
          </cell>
          <cell r="AA153">
            <v>384634</v>
          </cell>
          <cell r="AB153">
            <v>678235</v>
          </cell>
          <cell r="AC153">
            <v>1401111</v>
          </cell>
          <cell r="AD153">
            <v>1823486</v>
          </cell>
          <cell r="AE153">
            <v>2353388</v>
          </cell>
          <cell r="AF153">
            <v>2364027</v>
          </cell>
        </row>
        <row r="157">
          <cell r="A157" t="str">
            <v>NORTH CENTRAL REGIONBudget Units:</v>
          </cell>
          <cell r="B157" t="str">
            <v>60413S</v>
          </cell>
          <cell r="C157" t="str">
            <v>NORTH CENTRAL REGION</v>
          </cell>
          <cell r="D157" t="str">
            <v>Budget Units:</v>
          </cell>
          <cell r="E157">
            <v>438.41301272984441</v>
          </cell>
          <cell r="F157">
            <v>438.41301272984441</v>
          </cell>
          <cell r="G157">
            <v>486.025459688826</v>
          </cell>
          <cell r="H157">
            <v>509.14710042432813</v>
          </cell>
          <cell r="I157">
            <v>487.45261669024046</v>
          </cell>
          <cell r="J157">
            <v>441.66336633663366</v>
          </cell>
          <cell r="K157">
            <v>581.75954738330972</v>
          </cell>
          <cell r="L157">
            <v>461.53323903818955</v>
          </cell>
          <cell r="M157">
            <v>441.66336633663366</v>
          </cell>
          <cell r="N157">
            <v>441.66336633663366</v>
          </cell>
          <cell r="O157">
            <v>461.53323903818955</v>
          </cell>
          <cell r="P157">
            <v>460.74115983026871</v>
          </cell>
          <cell r="Q157">
            <v>5650.0084865629424</v>
          </cell>
          <cell r="R157" t="str">
            <v>Budget:</v>
          </cell>
          <cell r="S157">
            <v>5650.0084865629424</v>
          </cell>
          <cell r="U157">
            <v>438.41301272984441</v>
          </cell>
          <cell r="V157">
            <v>876.82602545968882</v>
          </cell>
          <cell r="W157">
            <v>1362.8514851485147</v>
          </cell>
          <cell r="X157">
            <v>1871.9985855728428</v>
          </cell>
          <cell r="Y157">
            <v>2359.4512022630834</v>
          </cell>
          <cell r="Z157">
            <v>2801.1145685997171</v>
          </cell>
          <cell r="AA157">
            <v>3382.874115983027</v>
          </cell>
          <cell r="AB157">
            <v>3844.4073550212165</v>
          </cell>
          <cell r="AC157">
            <v>4286.0707213578498</v>
          </cell>
          <cell r="AD157">
            <v>4727.7340876944836</v>
          </cell>
          <cell r="AE157">
            <v>5189.2673267326736</v>
          </cell>
          <cell r="AF157">
            <v>5650.0084865629424</v>
          </cell>
        </row>
        <row r="158">
          <cell r="A158" t="str">
            <v>NORTH CENTRAL REGIONActual Units:</v>
          </cell>
          <cell r="D158" t="str">
            <v>Actual Units:</v>
          </cell>
          <cell r="E158">
            <v>525</v>
          </cell>
          <cell r="F158">
            <v>491</v>
          </cell>
          <cell r="G158">
            <v>446</v>
          </cell>
          <cell r="H158">
            <v>565</v>
          </cell>
          <cell r="I158">
            <v>610</v>
          </cell>
          <cell r="J158">
            <v>529</v>
          </cell>
          <cell r="K158">
            <v>568</v>
          </cell>
          <cell r="L158">
            <v>483</v>
          </cell>
          <cell r="M158">
            <v>423</v>
          </cell>
          <cell r="N158">
            <v>635</v>
          </cell>
          <cell r="O158">
            <v>700</v>
          </cell>
          <cell r="P158">
            <v>660</v>
          </cell>
          <cell r="Q158">
            <v>6635</v>
          </cell>
          <cell r="R158" t="str">
            <v>Projection:</v>
          </cell>
          <cell r="S158">
            <v>6518</v>
          </cell>
          <cell r="U158">
            <v>525</v>
          </cell>
          <cell r="V158">
            <v>1016</v>
          </cell>
          <cell r="W158">
            <v>1462</v>
          </cell>
          <cell r="X158">
            <v>2027</v>
          </cell>
          <cell r="Y158">
            <v>2637</v>
          </cell>
          <cell r="Z158">
            <v>3166</v>
          </cell>
          <cell r="AA158">
            <v>3734</v>
          </cell>
          <cell r="AB158">
            <v>4217</v>
          </cell>
          <cell r="AC158">
            <v>4640</v>
          </cell>
          <cell r="AD158">
            <v>5275</v>
          </cell>
          <cell r="AE158">
            <v>5975</v>
          </cell>
          <cell r="AF158">
            <v>6635</v>
          </cell>
        </row>
        <row r="159">
          <cell r="A159" t="str">
            <v>NORTH CENTRAL REGIONVariance: Fav/(Unfav)</v>
          </cell>
          <cell r="D159" t="str">
            <v>Variance: Fav/(Unfav)</v>
          </cell>
          <cell r="E159">
            <v>-86.586987270155589</v>
          </cell>
          <cell r="F159">
            <v>-52.586987270155589</v>
          </cell>
          <cell r="G159">
            <v>40.025459688826004</v>
          </cell>
          <cell r="H159">
            <v>-55.85289957567187</v>
          </cell>
          <cell r="I159">
            <v>-122.54738330975954</v>
          </cell>
          <cell r="J159">
            <v>-87.336633663366342</v>
          </cell>
          <cell r="K159">
            <v>13.759547383309723</v>
          </cell>
          <cell r="L159">
            <v>-21.466760961810451</v>
          </cell>
          <cell r="M159">
            <v>18.663366336633658</v>
          </cell>
          <cell r="N159">
            <v>-193.33663366336634</v>
          </cell>
          <cell r="O159">
            <v>-238.46676096181045</v>
          </cell>
          <cell r="P159">
            <v>-199.25884016973129</v>
          </cell>
          <cell r="Q159">
            <v>-984.99151343705762</v>
          </cell>
          <cell r="R159" t="str">
            <v>Variance: Fav/(Unfav)</v>
          </cell>
          <cell r="S159">
            <v>0</v>
          </cell>
          <cell r="U159">
            <v>-86.586987270155589</v>
          </cell>
          <cell r="V159">
            <v>-139.17397454031118</v>
          </cell>
          <cell r="W159">
            <v>-99.148514851485174</v>
          </cell>
          <cell r="X159">
            <v>-155.00141442715704</v>
          </cell>
          <cell r="Y159">
            <v>-277.54879773691658</v>
          </cell>
          <cell r="Z159">
            <v>-364.88543140028293</v>
          </cell>
          <cell r="AA159">
            <v>-351.1258840169732</v>
          </cell>
          <cell r="AB159">
            <v>-372.59264497878365</v>
          </cell>
          <cell r="AC159">
            <v>-353.92927864215</v>
          </cell>
          <cell r="AD159">
            <v>-547.26591230551639</v>
          </cell>
          <cell r="AE159">
            <v>-785.73267326732685</v>
          </cell>
          <cell r="AF159">
            <v>-984.99151343705807</v>
          </cell>
        </row>
        <row r="160">
          <cell r="A160" t="str">
            <v>SOUTH CENTRAL REGIONBudget Units:</v>
          </cell>
          <cell r="B160" t="str">
            <v>60568S</v>
          </cell>
          <cell r="C160" t="str">
            <v>SOUTH CENTRAL REGION</v>
          </cell>
          <cell r="D160" t="str">
            <v>Budget Units:</v>
          </cell>
          <cell r="E160">
            <v>1070.2468152866243</v>
          </cell>
          <cell r="F160">
            <v>1147.4315286624203</v>
          </cell>
          <cell r="G160">
            <v>1305.3964968152866</v>
          </cell>
          <cell r="H160">
            <v>1204.8519108280254</v>
          </cell>
          <cell r="I160">
            <v>1084.9761146496814</v>
          </cell>
          <cell r="J160">
            <v>1080.7340764331211</v>
          </cell>
          <cell r="K160">
            <v>1239.874203821656</v>
          </cell>
          <cell r="L160">
            <v>1232.5477707006369</v>
          </cell>
          <cell r="M160">
            <v>1070.2468152866243</v>
          </cell>
          <cell r="N160">
            <v>1065.6098726114649</v>
          </cell>
          <cell r="O160">
            <v>974.62898089171972</v>
          </cell>
          <cell r="P160">
            <v>946.71815286624201</v>
          </cell>
          <cell r="Q160">
            <v>13423.262738853504</v>
          </cell>
          <cell r="R160" t="str">
            <v>Budget:</v>
          </cell>
          <cell r="S160">
            <v>13423.262738853504</v>
          </cell>
          <cell r="U160">
            <v>1070.2468152866243</v>
          </cell>
          <cell r="V160">
            <v>2217.6783439490446</v>
          </cell>
          <cell r="W160">
            <v>3523.0748407643314</v>
          </cell>
          <cell r="X160">
            <v>4727.9267515923566</v>
          </cell>
          <cell r="Y160">
            <v>5812.9028662420378</v>
          </cell>
          <cell r="Z160">
            <v>6893.6369426751589</v>
          </cell>
          <cell r="AA160">
            <v>8133.5111464968149</v>
          </cell>
          <cell r="AB160">
            <v>9366.0589171974516</v>
          </cell>
          <cell r="AC160">
            <v>10436.305732484076</v>
          </cell>
          <cell r="AD160">
            <v>11501.915605095541</v>
          </cell>
          <cell r="AE160">
            <v>12476.54458598726</v>
          </cell>
          <cell r="AF160">
            <v>13423.262738853502</v>
          </cell>
        </row>
        <row r="161">
          <cell r="A161" t="str">
            <v>SOUTH CENTRAL REGIONActual Units:</v>
          </cell>
          <cell r="D161" t="str">
            <v>Actual Units:</v>
          </cell>
          <cell r="E161">
            <v>1201</v>
          </cell>
          <cell r="F161">
            <v>1266</v>
          </cell>
          <cell r="G161">
            <v>1379</v>
          </cell>
          <cell r="H161">
            <v>1632</v>
          </cell>
          <cell r="I161">
            <v>1423</v>
          </cell>
          <cell r="J161">
            <v>1595</v>
          </cell>
          <cell r="K161">
            <v>1572</v>
          </cell>
          <cell r="L161">
            <v>984</v>
          </cell>
          <cell r="M161">
            <v>1272</v>
          </cell>
          <cell r="N161">
            <v>1101</v>
          </cell>
          <cell r="O161">
            <v>1386</v>
          </cell>
          <cell r="P161">
            <v>1409</v>
          </cell>
          <cell r="Q161">
            <v>16220</v>
          </cell>
          <cell r="R161" t="str">
            <v>Projection:</v>
          </cell>
          <cell r="S161">
            <v>16157</v>
          </cell>
          <cell r="U161">
            <v>1201</v>
          </cell>
          <cell r="V161">
            <v>2467</v>
          </cell>
          <cell r="W161">
            <v>3846</v>
          </cell>
          <cell r="X161">
            <v>5478</v>
          </cell>
          <cell r="Y161">
            <v>6901</v>
          </cell>
          <cell r="Z161">
            <v>8496</v>
          </cell>
          <cell r="AA161">
            <v>10068</v>
          </cell>
          <cell r="AB161">
            <v>11052</v>
          </cell>
          <cell r="AC161">
            <v>12324</v>
          </cell>
          <cell r="AD161">
            <v>13425</v>
          </cell>
          <cell r="AE161">
            <v>14811</v>
          </cell>
          <cell r="AF161">
            <v>16220</v>
          </cell>
        </row>
        <row r="162">
          <cell r="A162" t="str">
            <v>SOUTH CENTRAL REGIONVariance: Fav/(Unfav)</v>
          </cell>
          <cell r="D162" t="str">
            <v>Variance: Fav/(Unfav)</v>
          </cell>
          <cell r="E162">
            <v>-130.75318471337573</v>
          </cell>
          <cell r="F162">
            <v>-118.56847133757969</v>
          </cell>
          <cell r="G162">
            <v>-73.603503184713418</v>
          </cell>
          <cell r="H162">
            <v>-427.14808917197456</v>
          </cell>
          <cell r="I162">
            <v>-338.02388535031855</v>
          </cell>
          <cell r="J162">
            <v>-514.26592356687888</v>
          </cell>
          <cell r="K162">
            <v>-332.12579617834399</v>
          </cell>
          <cell r="L162">
            <v>248.54777070063687</v>
          </cell>
          <cell r="M162">
            <v>-201.75318471337573</v>
          </cell>
          <cell r="N162">
            <v>-35.39012738853512</v>
          </cell>
          <cell r="O162">
            <v>-411.37101910828028</v>
          </cell>
          <cell r="P162">
            <v>-462.28184713375799</v>
          </cell>
          <cell r="Q162">
            <v>-2796.7372611464962</v>
          </cell>
          <cell r="R162" t="str">
            <v>Variance: Fav/(Unfav)</v>
          </cell>
          <cell r="S162">
            <v>0</v>
          </cell>
          <cell r="U162">
            <v>-130.75318471337573</v>
          </cell>
          <cell r="V162">
            <v>-249.32165605095543</v>
          </cell>
          <cell r="W162">
            <v>-322.92515923566884</v>
          </cell>
          <cell r="X162">
            <v>-750.0732484076434</v>
          </cell>
          <cell r="Y162">
            <v>-1088.097133757962</v>
          </cell>
          <cell r="Z162">
            <v>-1602.3630573248408</v>
          </cell>
          <cell r="AA162">
            <v>-1934.4888535031848</v>
          </cell>
          <cell r="AB162">
            <v>-1685.941082802548</v>
          </cell>
          <cell r="AC162">
            <v>-1887.6942675159237</v>
          </cell>
          <cell r="AD162">
            <v>-1923.0843949044588</v>
          </cell>
          <cell r="AE162">
            <v>-2334.4554140127393</v>
          </cell>
          <cell r="AF162">
            <v>-2796.7372611464971</v>
          </cell>
        </row>
        <row r="163">
          <cell r="A163" t="str">
            <v>NORTH COASTAL REGIONBudget Units:</v>
          </cell>
          <cell r="B163" t="str">
            <v>60JY6S</v>
          </cell>
          <cell r="C163" t="str">
            <v>NORTH COASTAL REGION</v>
          </cell>
          <cell r="D163" t="str">
            <v>Budget Units:</v>
          </cell>
          <cell r="E163">
            <v>323.26076260762608</v>
          </cell>
          <cell r="F163">
            <v>337</v>
          </cell>
          <cell r="G163">
            <v>362.43050430504303</v>
          </cell>
          <cell r="H163">
            <v>381.85977859778598</v>
          </cell>
          <cell r="I163">
            <v>378.6482164821648</v>
          </cell>
          <cell r="J163">
            <v>350.51414514145142</v>
          </cell>
          <cell r="K163">
            <v>398.60762607626077</v>
          </cell>
          <cell r="L163">
            <v>355.39483394833951</v>
          </cell>
          <cell r="M163">
            <v>353.68511685116852</v>
          </cell>
          <cell r="N163">
            <v>365.30504305043053</v>
          </cell>
          <cell r="O163">
            <v>370.18450184501847</v>
          </cell>
          <cell r="P163">
            <v>369.99015990159904</v>
          </cell>
          <cell r="Q163">
            <v>4346.8806888068884</v>
          </cell>
          <cell r="R163" t="str">
            <v>Budget:</v>
          </cell>
          <cell r="S163">
            <v>4346.8806888068884</v>
          </cell>
          <cell r="U163">
            <v>323.26076260762608</v>
          </cell>
          <cell r="V163">
            <v>660.26076260762602</v>
          </cell>
          <cell r="W163">
            <v>1022.6912669126691</v>
          </cell>
          <cell r="X163">
            <v>1404.551045510455</v>
          </cell>
          <cell r="Y163">
            <v>1783.1992619926198</v>
          </cell>
          <cell r="Z163">
            <v>2133.7134071340711</v>
          </cell>
          <cell r="AA163">
            <v>2532.3210332103317</v>
          </cell>
          <cell r="AB163">
            <v>2887.7158671586712</v>
          </cell>
          <cell r="AC163">
            <v>3241.4009840098397</v>
          </cell>
          <cell r="AD163">
            <v>3606.7060270602701</v>
          </cell>
          <cell r="AE163">
            <v>3976.8905289052886</v>
          </cell>
          <cell r="AF163">
            <v>4346.8806888068875</v>
          </cell>
        </row>
        <row r="164">
          <cell r="A164" t="str">
            <v>NORTH COASTAL REGIONActual Units:</v>
          </cell>
          <cell r="D164" t="str">
            <v>Actual Units:</v>
          </cell>
          <cell r="E164">
            <v>356</v>
          </cell>
          <cell r="F164">
            <v>359</v>
          </cell>
          <cell r="G164">
            <v>418</v>
          </cell>
          <cell r="H164">
            <v>403</v>
          </cell>
          <cell r="I164">
            <v>435</v>
          </cell>
          <cell r="J164">
            <v>529</v>
          </cell>
          <cell r="K164">
            <v>468</v>
          </cell>
          <cell r="L164">
            <v>425</v>
          </cell>
          <cell r="M164">
            <v>348</v>
          </cell>
          <cell r="N164">
            <v>440</v>
          </cell>
          <cell r="O164">
            <v>455</v>
          </cell>
          <cell r="P164">
            <v>567</v>
          </cell>
          <cell r="Q164">
            <v>5203</v>
          </cell>
          <cell r="R164" t="str">
            <v>Projection:</v>
          </cell>
          <cell r="S164">
            <v>5057</v>
          </cell>
          <cell r="U164">
            <v>356</v>
          </cell>
          <cell r="V164">
            <v>715</v>
          </cell>
          <cell r="W164">
            <v>1133</v>
          </cell>
          <cell r="X164">
            <v>1536</v>
          </cell>
          <cell r="Y164">
            <v>1971</v>
          </cell>
          <cell r="Z164">
            <v>2500</v>
          </cell>
          <cell r="AA164">
            <v>2968</v>
          </cell>
          <cell r="AB164">
            <v>3393</v>
          </cell>
          <cell r="AC164">
            <v>3741</v>
          </cell>
          <cell r="AD164">
            <v>4181</v>
          </cell>
          <cell r="AE164">
            <v>4636</v>
          </cell>
          <cell r="AF164">
            <v>5203</v>
          </cell>
        </row>
        <row r="165">
          <cell r="A165" t="str">
            <v>NORTH COASTAL REGIONVariance: Fav/(Unfav)</v>
          </cell>
          <cell r="D165" t="str">
            <v>Variance: Fav/(Unfav)</v>
          </cell>
          <cell r="E165">
            <v>-32.739237392373923</v>
          </cell>
          <cell r="F165">
            <v>-22</v>
          </cell>
          <cell r="G165">
            <v>-55.56949569495697</v>
          </cell>
          <cell r="H165">
            <v>-21.140221402214024</v>
          </cell>
          <cell r="I165">
            <v>-56.351783517835202</v>
          </cell>
          <cell r="J165">
            <v>-178.48585485854858</v>
          </cell>
          <cell r="K165">
            <v>-69.392373923739228</v>
          </cell>
          <cell r="L165">
            <v>-69.60516605166049</v>
          </cell>
          <cell r="M165">
            <v>5.685116851168516</v>
          </cell>
          <cell r="N165">
            <v>-74.694956949569473</v>
          </cell>
          <cell r="O165">
            <v>-84.815498154981526</v>
          </cell>
          <cell r="P165">
            <v>-197.00984009840096</v>
          </cell>
          <cell r="Q165">
            <v>-856.11931119311157</v>
          </cell>
          <cell r="R165" t="str">
            <v>Variance: Fav/(Unfav)</v>
          </cell>
          <cell r="S165">
            <v>0</v>
          </cell>
          <cell r="U165">
            <v>-32.739237392373923</v>
          </cell>
          <cell r="V165">
            <v>-54.739237392373923</v>
          </cell>
          <cell r="W165">
            <v>-110.30873308733089</v>
          </cell>
          <cell r="X165">
            <v>-131.44895448954492</v>
          </cell>
          <cell r="Y165">
            <v>-187.80073800738012</v>
          </cell>
          <cell r="Z165">
            <v>-366.2865928659287</v>
          </cell>
          <cell r="AA165">
            <v>-435.67896678966792</v>
          </cell>
          <cell r="AB165">
            <v>-505.28413284132841</v>
          </cell>
          <cell r="AC165">
            <v>-499.5990159901599</v>
          </cell>
          <cell r="AD165">
            <v>-574.29397293972943</v>
          </cell>
          <cell r="AE165">
            <v>-659.1094710947109</v>
          </cell>
          <cell r="AF165">
            <v>-856.1193111931118</v>
          </cell>
        </row>
        <row r="166">
          <cell r="A166" t="str">
            <v>SOUTH COASTAL REGIONBudget Units:</v>
          </cell>
          <cell r="B166" t="str">
            <v>60425S</v>
          </cell>
          <cell r="C166" t="str">
            <v>SOUTH COASTAL REGION</v>
          </cell>
          <cell r="D166" t="str">
            <v>Budget Units:</v>
          </cell>
          <cell r="E166">
            <v>434.25831202046038</v>
          </cell>
          <cell r="F166">
            <v>460.49488491048595</v>
          </cell>
          <cell r="G166">
            <v>485.64066496163684</v>
          </cell>
          <cell r="H166">
            <v>512.95907928388749</v>
          </cell>
          <cell r="I166">
            <v>516.04475703324806</v>
          </cell>
          <cell r="J166">
            <v>482.10869565217394</v>
          </cell>
          <cell r="K166">
            <v>509.43478260869563</v>
          </cell>
          <cell r="L166">
            <v>482.10869565217394</v>
          </cell>
          <cell r="M166">
            <v>488.71739130434781</v>
          </cell>
          <cell r="N166">
            <v>512.95907928388749</v>
          </cell>
          <cell r="O166">
            <v>510.78388746803068</v>
          </cell>
          <cell r="P166">
            <v>509.69309462915601</v>
          </cell>
          <cell r="Q166">
            <v>5905.2046035805624</v>
          </cell>
          <cell r="R166" t="str">
            <v>Budget:</v>
          </cell>
          <cell r="S166">
            <v>5905.2046035805624</v>
          </cell>
          <cell r="U166">
            <v>434.25831202046038</v>
          </cell>
          <cell r="V166">
            <v>894.75319693094639</v>
          </cell>
          <cell r="W166">
            <v>1380.3938618925831</v>
          </cell>
          <cell r="X166">
            <v>1893.3529411764707</v>
          </cell>
          <cell r="Y166">
            <v>2409.3976982097188</v>
          </cell>
          <cell r="Z166">
            <v>2891.5063938618928</v>
          </cell>
          <cell r="AA166">
            <v>3400.9411764705883</v>
          </cell>
          <cell r="AB166">
            <v>3883.0498721227623</v>
          </cell>
          <cell r="AC166">
            <v>4371.7672634271103</v>
          </cell>
          <cell r="AD166">
            <v>4884.7263427109974</v>
          </cell>
          <cell r="AE166">
            <v>5395.5102301790284</v>
          </cell>
          <cell r="AF166">
            <v>5905.2033248081843</v>
          </cell>
        </row>
        <row r="167">
          <cell r="A167" t="str">
            <v>SOUTH COASTAL REGIONActual Units:</v>
          </cell>
          <cell r="D167" t="str">
            <v>Actual Units:</v>
          </cell>
          <cell r="E167">
            <v>491</v>
          </cell>
          <cell r="F167">
            <v>575</v>
          </cell>
          <cell r="G167">
            <v>603</v>
          </cell>
          <cell r="H167">
            <v>845</v>
          </cell>
          <cell r="I167">
            <v>710</v>
          </cell>
          <cell r="J167">
            <v>741</v>
          </cell>
          <cell r="K167">
            <v>710</v>
          </cell>
          <cell r="L167">
            <v>700</v>
          </cell>
          <cell r="M167">
            <v>805</v>
          </cell>
          <cell r="N167">
            <v>600</v>
          </cell>
          <cell r="O167">
            <v>629</v>
          </cell>
          <cell r="P167">
            <v>602</v>
          </cell>
          <cell r="Q167">
            <v>8011</v>
          </cell>
          <cell r="R167" t="str">
            <v>Projection:</v>
          </cell>
          <cell r="S167">
            <v>8083</v>
          </cell>
          <cell r="U167">
            <v>491</v>
          </cell>
          <cell r="V167">
            <v>1066</v>
          </cell>
          <cell r="W167">
            <v>1669</v>
          </cell>
          <cell r="X167">
            <v>2514</v>
          </cell>
          <cell r="Y167">
            <v>3224</v>
          </cell>
          <cell r="Z167">
            <v>3965</v>
          </cell>
          <cell r="AA167">
            <v>4675</v>
          </cell>
          <cell r="AB167">
            <v>5375</v>
          </cell>
          <cell r="AC167">
            <v>6180</v>
          </cell>
          <cell r="AD167">
            <v>6780</v>
          </cell>
          <cell r="AE167">
            <v>7409</v>
          </cell>
          <cell r="AF167">
            <v>8011</v>
          </cell>
        </row>
        <row r="168">
          <cell r="A168" t="str">
            <v>SOUTH COASTAL REGIONVariance: Fav/(Unfav)</v>
          </cell>
          <cell r="D168" t="str">
            <v>Variance: Fav/(Unfav)</v>
          </cell>
          <cell r="E168">
            <v>-56.74168797953962</v>
          </cell>
          <cell r="F168">
            <v>-114.50511508951405</v>
          </cell>
          <cell r="G168">
            <v>-117.35933503836316</v>
          </cell>
          <cell r="H168">
            <v>-332.04092071611251</v>
          </cell>
          <cell r="I168">
            <v>-193.95524296675194</v>
          </cell>
          <cell r="J168">
            <v>-258.89130434782606</v>
          </cell>
          <cell r="K168">
            <v>-200.56521739130437</v>
          </cell>
          <cell r="L168">
            <v>-217.89130434782606</v>
          </cell>
          <cell r="M168">
            <v>-316.28260869565219</v>
          </cell>
          <cell r="N168">
            <v>-87.04092071611251</v>
          </cell>
          <cell r="O168">
            <v>-118.21611253196932</v>
          </cell>
          <cell r="P168">
            <v>-92.306905370843992</v>
          </cell>
          <cell r="Q168">
            <v>-2105.7953964194376</v>
          </cell>
          <cell r="R168" t="str">
            <v>Variance: Fav/(Unfav)</v>
          </cell>
          <cell r="S168">
            <v>0</v>
          </cell>
          <cell r="U168">
            <v>-56.74168797953962</v>
          </cell>
          <cell r="V168">
            <v>-171.24680306905367</v>
          </cell>
          <cell r="W168">
            <v>-288.60613810741683</v>
          </cell>
          <cell r="X168">
            <v>-620.64705882352928</v>
          </cell>
          <cell r="Y168">
            <v>-814.60230179028122</v>
          </cell>
          <cell r="Z168">
            <v>-1073.4936061381072</v>
          </cell>
          <cell r="AA168">
            <v>-1274.0588235294117</v>
          </cell>
          <cell r="AB168">
            <v>-1491.9501278772377</v>
          </cell>
          <cell r="AC168">
            <v>-1808.23273657289</v>
          </cell>
          <cell r="AD168">
            <v>-1895.2736572890026</v>
          </cell>
          <cell r="AE168">
            <v>-2013.489769820972</v>
          </cell>
          <cell r="AF168">
            <v>-2105.7966751918161</v>
          </cell>
        </row>
        <row r="169">
          <cell r="A169" t="str">
            <v>Budget Units:</v>
          </cell>
          <cell r="C169" t="str">
            <v>Grand</v>
          </cell>
          <cell r="D169" t="str">
            <v>Budget Units:</v>
          </cell>
          <cell r="E169">
            <v>2266.1789026445549</v>
          </cell>
          <cell r="F169">
            <v>2383.3394263027508</v>
          </cell>
          <cell r="G169">
            <v>2639.4931257707926</v>
          </cell>
          <cell r="H169">
            <v>2608.8178691340272</v>
          </cell>
          <cell r="I169">
            <v>2467.1217048553344</v>
          </cell>
          <cell r="J169">
            <v>2355.0202835633804</v>
          </cell>
          <cell r="K169">
            <v>2729.676159889922</v>
          </cell>
          <cell r="L169">
            <v>2531.5845393393402</v>
          </cell>
          <cell r="M169">
            <v>2354.3126897787743</v>
          </cell>
          <cell r="N169">
            <v>2385.5373612824164</v>
          </cell>
          <cell r="O169">
            <v>2317.1306092429586</v>
          </cell>
          <cell r="P169">
            <v>2287.1425672272658</v>
          </cell>
          <cell r="Q169">
            <v>29325.356517803899</v>
          </cell>
          <cell r="R169" t="str">
            <v>Budget:</v>
          </cell>
          <cell r="S169">
            <v>29325.356517803899</v>
          </cell>
          <cell r="U169">
            <v>2266.1789026445549</v>
          </cell>
          <cell r="V169">
            <v>4649.5183289473061</v>
          </cell>
          <cell r="W169">
            <v>7289.0114547180983</v>
          </cell>
          <cell r="X169">
            <v>9897.8293238521255</v>
          </cell>
          <cell r="Y169">
            <v>12364.951028707459</v>
          </cell>
          <cell r="Z169">
            <v>14719.97131227084</v>
          </cell>
          <cell r="AA169">
            <v>17449.647472160763</v>
          </cell>
          <cell r="AB169">
            <v>19981.232011500102</v>
          </cell>
          <cell r="AC169">
            <v>22335.544701278875</v>
          </cell>
          <cell r="AD169">
            <v>24721.082062561291</v>
          </cell>
          <cell r="AE169">
            <v>27038.212671804249</v>
          </cell>
          <cell r="AF169">
            <v>29325.355239031516</v>
          </cell>
        </row>
        <row r="170">
          <cell r="A170" t="str">
            <v>Actual Units:</v>
          </cell>
          <cell r="C170" t="str">
            <v>Total</v>
          </cell>
          <cell r="D170" t="str">
            <v>Actual Units:</v>
          </cell>
          <cell r="E170">
            <v>2573</v>
          </cell>
          <cell r="F170">
            <v>2691</v>
          </cell>
          <cell r="G170">
            <v>2846</v>
          </cell>
          <cell r="H170">
            <v>3445</v>
          </cell>
          <cell r="I170">
            <v>3178</v>
          </cell>
          <cell r="J170">
            <v>3394</v>
          </cell>
          <cell r="K170">
            <v>3318</v>
          </cell>
          <cell r="L170">
            <v>2592</v>
          </cell>
          <cell r="M170">
            <v>2848</v>
          </cell>
          <cell r="N170">
            <v>2776</v>
          </cell>
          <cell r="O170">
            <v>3170</v>
          </cell>
          <cell r="P170">
            <v>3238</v>
          </cell>
          <cell r="Q170">
            <v>36069</v>
          </cell>
          <cell r="R170" t="str">
            <v>Projection:</v>
          </cell>
          <cell r="S170">
            <v>35815</v>
          </cell>
          <cell r="U170">
            <v>2573</v>
          </cell>
          <cell r="V170">
            <v>5264</v>
          </cell>
          <cell r="W170">
            <v>8110</v>
          </cell>
          <cell r="X170">
            <v>11555</v>
          </cell>
          <cell r="Y170">
            <v>14733</v>
          </cell>
          <cell r="Z170">
            <v>18127</v>
          </cell>
          <cell r="AA170">
            <v>21445</v>
          </cell>
          <cell r="AB170">
            <v>24037</v>
          </cell>
          <cell r="AC170">
            <v>26885</v>
          </cell>
          <cell r="AD170">
            <v>29661</v>
          </cell>
          <cell r="AE170">
            <v>32831</v>
          </cell>
          <cell r="AF170">
            <v>36069</v>
          </cell>
        </row>
        <row r="171">
          <cell r="A171" t="str">
            <v>Variance: Fav/(Unfav)</v>
          </cell>
          <cell r="D171" t="str">
            <v>Variance: Fav/(Unfav)</v>
          </cell>
          <cell r="E171">
            <v>-306.82109735544486</v>
          </cell>
          <cell r="F171">
            <v>-307.66057369724933</v>
          </cell>
          <cell r="G171">
            <v>-206.50687422920754</v>
          </cell>
          <cell r="H171">
            <v>-836.18213086597302</v>
          </cell>
          <cell r="I171">
            <v>-710.87829514466523</v>
          </cell>
          <cell r="J171">
            <v>-1038.9797164366198</v>
          </cell>
          <cell r="K171">
            <v>-588.32384011007787</v>
          </cell>
          <cell r="L171">
            <v>-60.415460660660131</v>
          </cell>
          <cell r="M171">
            <v>-493.68731022122574</v>
          </cell>
          <cell r="N171">
            <v>-390.46263871758345</v>
          </cell>
          <cell r="O171">
            <v>-852.86939075704151</v>
          </cell>
          <cell r="P171">
            <v>-950.85743277273411</v>
          </cell>
          <cell r="Q171">
            <v>-6743.6434821961029</v>
          </cell>
          <cell r="R171" t="str">
            <v>Variance: Fav/(Unfav)</v>
          </cell>
          <cell r="S171">
            <v>0</v>
          </cell>
          <cell r="U171">
            <v>-306.82109735544486</v>
          </cell>
          <cell r="V171">
            <v>-614.4816710526942</v>
          </cell>
          <cell r="W171">
            <v>-820.98854528190168</v>
          </cell>
          <cell r="X171">
            <v>-1657.1706761478747</v>
          </cell>
          <cell r="Y171">
            <v>-2368.04897129254</v>
          </cell>
          <cell r="Z171">
            <v>-3407.0286877291601</v>
          </cell>
          <cell r="AA171">
            <v>-3995.3525278392381</v>
          </cell>
          <cell r="AB171">
            <v>-4055.7679884998984</v>
          </cell>
          <cell r="AC171">
            <v>-4549.4552987211246</v>
          </cell>
          <cell r="AD171">
            <v>-4939.9179374387077</v>
          </cell>
          <cell r="AE171">
            <v>-5792.7873281957491</v>
          </cell>
          <cell r="AF171">
            <v>-6743.6447609684828</v>
          </cell>
        </row>
        <row r="175">
          <cell r="A175" t="str">
            <v>NORTH CENTRAL REGIONBudget Units:</v>
          </cell>
          <cell r="B175" t="str">
            <v>60413S</v>
          </cell>
          <cell r="C175" t="str">
            <v>NORTH CENTRAL REGION</v>
          </cell>
          <cell r="D175" t="str">
            <v>Budget Units:</v>
          </cell>
          <cell r="E175">
            <v>87.684367245657569</v>
          </cell>
          <cell r="F175">
            <v>87.684367245657569</v>
          </cell>
          <cell r="G175">
            <v>96.645657568238207</v>
          </cell>
          <cell r="H175">
            <v>101.64168734491315</v>
          </cell>
          <cell r="I175">
            <v>96.912655086848631</v>
          </cell>
          <cell r="J175">
            <v>88.294789081885853</v>
          </cell>
          <cell r="K175">
            <v>114.66153846153846</v>
          </cell>
          <cell r="L175">
            <v>92.680893300248144</v>
          </cell>
          <cell r="M175">
            <v>88.294789081885853</v>
          </cell>
          <cell r="N175">
            <v>88.294789081885853</v>
          </cell>
          <cell r="O175">
            <v>92.680893300248144</v>
          </cell>
          <cell r="P175">
            <v>92.531017369727053</v>
          </cell>
          <cell r="Q175">
            <v>1128.0074441687345</v>
          </cell>
          <cell r="R175" t="str">
            <v>Budget:</v>
          </cell>
          <cell r="S175">
            <v>1128.0074441687345</v>
          </cell>
          <cell r="U175">
            <v>87.684367245657569</v>
          </cell>
          <cell r="V175">
            <v>175.36873449131514</v>
          </cell>
          <cell r="W175">
            <v>272.01439205955336</v>
          </cell>
          <cell r="X175">
            <v>373.65607940446648</v>
          </cell>
          <cell r="Y175">
            <v>470.56873449131513</v>
          </cell>
          <cell r="Z175">
            <v>558.86352357320095</v>
          </cell>
          <cell r="AA175">
            <v>673.52506203473945</v>
          </cell>
          <cell r="AB175">
            <v>766.20595533498761</v>
          </cell>
          <cell r="AC175">
            <v>854.50074441687343</v>
          </cell>
          <cell r="AD175">
            <v>942.79553349875926</v>
          </cell>
          <cell r="AE175">
            <v>1035.4764267990074</v>
          </cell>
          <cell r="AF175">
            <v>1128.0074441687345</v>
          </cell>
        </row>
        <row r="176">
          <cell r="A176" t="str">
            <v>NORTH CENTRAL REGIONActual Units:</v>
          </cell>
          <cell r="D176" t="str">
            <v>Actual Units:</v>
          </cell>
          <cell r="E176">
            <v>151</v>
          </cell>
          <cell r="F176">
            <v>93</v>
          </cell>
          <cell r="G176">
            <v>98</v>
          </cell>
          <cell r="H176">
            <v>101</v>
          </cell>
          <cell r="I176">
            <v>98</v>
          </cell>
          <cell r="J176">
            <v>108</v>
          </cell>
          <cell r="K176">
            <v>97</v>
          </cell>
          <cell r="L176">
            <v>111</v>
          </cell>
          <cell r="M176">
            <v>47</v>
          </cell>
          <cell r="N176">
            <v>67</v>
          </cell>
          <cell r="O176">
            <v>107</v>
          </cell>
          <cell r="P176">
            <v>110</v>
          </cell>
          <cell r="Q176">
            <v>1188</v>
          </cell>
          <cell r="R176" t="str">
            <v>Projection:</v>
          </cell>
          <cell r="S176">
            <v>1176</v>
          </cell>
          <cell r="U176">
            <v>151</v>
          </cell>
          <cell r="V176">
            <v>244</v>
          </cell>
          <cell r="W176">
            <v>342</v>
          </cell>
          <cell r="X176">
            <v>443</v>
          </cell>
          <cell r="Y176">
            <v>541</v>
          </cell>
          <cell r="Z176">
            <v>649</v>
          </cell>
          <cell r="AA176">
            <v>746</v>
          </cell>
          <cell r="AB176">
            <v>857</v>
          </cell>
          <cell r="AC176">
            <v>904</v>
          </cell>
          <cell r="AD176">
            <v>971</v>
          </cell>
          <cell r="AE176">
            <v>1078</v>
          </cell>
          <cell r="AF176">
            <v>1188</v>
          </cell>
        </row>
        <row r="177">
          <cell r="A177" t="str">
            <v>NORTH CENTRAL REGIONVariance: Fav/(Unfav)</v>
          </cell>
          <cell r="D177" t="str">
            <v>Variance: Fav/(Unfav)</v>
          </cell>
          <cell r="E177">
            <v>-63.315632754342431</v>
          </cell>
          <cell r="F177">
            <v>-5.3156327543424311</v>
          </cell>
          <cell r="G177">
            <v>-1.3543424317617934</v>
          </cell>
          <cell r="H177">
            <v>0.64168734491315149</v>
          </cell>
          <cell r="I177">
            <v>-1.0873449131513695</v>
          </cell>
          <cell r="J177">
            <v>-19.705210918114147</v>
          </cell>
          <cell r="K177">
            <v>17.661538461538456</v>
          </cell>
          <cell r="L177">
            <v>-18.319106699751856</v>
          </cell>
          <cell r="M177">
            <v>41.294789081885853</v>
          </cell>
          <cell r="N177">
            <v>21.294789081885853</v>
          </cell>
          <cell r="O177">
            <v>-14.319106699751856</v>
          </cell>
          <cell r="P177">
            <v>-17.468982630272947</v>
          </cell>
          <cell r="Q177">
            <v>-59.992555831265463</v>
          </cell>
          <cell r="R177" t="str">
            <v>Variance: Fav/(Unfav)</v>
          </cell>
          <cell r="S177">
            <v>0</v>
          </cell>
          <cell r="U177">
            <v>-63.315632754342431</v>
          </cell>
          <cell r="V177">
            <v>-68.631265508684862</v>
          </cell>
          <cell r="W177">
            <v>-69.985607940446656</v>
          </cell>
          <cell r="X177">
            <v>-69.343920595533504</v>
          </cell>
          <cell r="Y177">
            <v>-70.431265508684874</v>
          </cell>
          <cell r="Z177">
            <v>-90.136476426799021</v>
          </cell>
          <cell r="AA177">
            <v>-72.474937965260565</v>
          </cell>
          <cell r="AB177">
            <v>-90.794044665012422</v>
          </cell>
          <cell r="AC177">
            <v>-49.499255583126569</v>
          </cell>
          <cell r="AD177">
            <v>-28.204466501240717</v>
          </cell>
          <cell r="AE177">
            <v>-42.523573200992573</v>
          </cell>
          <cell r="AF177">
            <v>-59.99255583126552</v>
          </cell>
        </row>
        <row r="178">
          <cell r="A178" t="str">
            <v>SOUTH CENTRAL REGIONBudget Units:</v>
          </cell>
          <cell r="B178" t="str">
            <v>60568S</v>
          </cell>
          <cell r="C178" t="str">
            <v>SOUTH CENTRAL REGION</v>
          </cell>
          <cell r="D178" t="str">
            <v>Budget Units:</v>
          </cell>
          <cell r="E178">
            <v>126.86678507992895</v>
          </cell>
          <cell r="F178">
            <v>132.8129070455891</v>
          </cell>
          <cell r="G178">
            <v>145.6891651865009</v>
          </cell>
          <cell r="H178">
            <v>133.84487862640617</v>
          </cell>
          <cell r="I178">
            <v>115.0639431616341</v>
          </cell>
          <cell r="J178">
            <v>114.64653641207815</v>
          </cell>
          <cell r="K178">
            <v>133.84547069271758</v>
          </cell>
          <cell r="L178">
            <v>140.86560094730609</v>
          </cell>
          <cell r="M178">
            <v>126.86678507992895</v>
          </cell>
          <cell r="N178">
            <v>126.04440497335702</v>
          </cell>
          <cell r="O178">
            <v>118.21432800473653</v>
          </cell>
          <cell r="P178">
            <v>117.53226761397276</v>
          </cell>
          <cell r="Q178">
            <v>1532.2924807578449</v>
          </cell>
          <cell r="R178" t="str">
            <v>Budget:</v>
          </cell>
          <cell r="S178">
            <v>1532.2924807578449</v>
          </cell>
          <cell r="U178">
            <v>126.86678507992895</v>
          </cell>
          <cell r="V178">
            <v>259.67969212551805</v>
          </cell>
          <cell r="W178">
            <v>405.36885731201892</v>
          </cell>
          <cell r="X178">
            <v>539.21373593842509</v>
          </cell>
          <cell r="Y178">
            <v>654.27767910005923</v>
          </cell>
          <cell r="Z178">
            <v>768.92421551213738</v>
          </cell>
          <cell r="AA178">
            <v>902.76968620485491</v>
          </cell>
          <cell r="AB178">
            <v>1043.635287152161</v>
          </cell>
          <cell r="AC178">
            <v>1170.5020722320901</v>
          </cell>
          <cell r="AD178">
            <v>1296.546477205447</v>
          </cell>
          <cell r="AE178">
            <v>1414.7608052101834</v>
          </cell>
          <cell r="AF178">
            <v>1532.2930728241563</v>
          </cell>
        </row>
        <row r="179">
          <cell r="A179" t="str">
            <v>SOUTH CENTRAL REGIONActual Units:</v>
          </cell>
          <cell r="D179" t="str">
            <v>Actual Units:</v>
          </cell>
          <cell r="E179">
            <v>155</v>
          </cell>
          <cell r="F179">
            <v>167</v>
          </cell>
          <cell r="G179">
            <v>167</v>
          </cell>
          <cell r="H179">
            <v>214</v>
          </cell>
          <cell r="I179">
            <v>194</v>
          </cell>
          <cell r="J179">
            <v>191</v>
          </cell>
          <cell r="K179">
            <v>225</v>
          </cell>
          <cell r="L179">
            <v>136</v>
          </cell>
          <cell r="M179">
            <v>125</v>
          </cell>
          <cell r="N179">
            <v>115</v>
          </cell>
          <cell r="O179">
            <v>233</v>
          </cell>
          <cell r="P179">
            <v>154</v>
          </cell>
          <cell r="Q179">
            <v>2076</v>
          </cell>
          <cell r="R179" t="str">
            <v>Projection:</v>
          </cell>
          <cell r="S179">
            <v>2097</v>
          </cell>
          <cell r="U179">
            <v>155</v>
          </cell>
          <cell r="V179">
            <v>322</v>
          </cell>
          <cell r="W179">
            <v>489</v>
          </cell>
          <cell r="X179">
            <v>703</v>
          </cell>
          <cell r="Y179">
            <v>897</v>
          </cell>
          <cell r="Z179">
            <v>1088</v>
          </cell>
          <cell r="AA179">
            <v>1313</v>
          </cell>
          <cell r="AB179">
            <v>1449</v>
          </cell>
          <cell r="AC179">
            <v>1574</v>
          </cell>
          <cell r="AD179">
            <v>1689</v>
          </cell>
          <cell r="AE179">
            <v>1922</v>
          </cell>
          <cell r="AF179">
            <v>2076</v>
          </cell>
        </row>
        <row r="180">
          <cell r="A180" t="str">
            <v>SOUTH CENTRAL REGIONVariance: Fav/(Unfav)</v>
          </cell>
          <cell r="D180" t="str">
            <v>Variance: Fav/(Unfav)</v>
          </cell>
          <cell r="E180">
            <v>-28.133214920071055</v>
          </cell>
          <cell r="F180">
            <v>-34.1870929544109</v>
          </cell>
          <cell r="G180">
            <v>-21.310834813499099</v>
          </cell>
          <cell r="H180">
            <v>-80.155121373593829</v>
          </cell>
          <cell r="I180">
            <v>-78.9360568383659</v>
          </cell>
          <cell r="J180">
            <v>-76.353463587921851</v>
          </cell>
          <cell r="K180">
            <v>-91.154529307282417</v>
          </cell>
          <cell r="L180">
            <v>4.8656009473060919</v>
          </cell>
          <cell r="M180">
            <v>1.8667850799289454</v>
          </cell>
          <cell r="N180">
            <v>11.044404973357018</v>
          </cell>
          <cell r="O180">
            <v>-114.78567199526347</v>
          </cell>
          <cell r="P180">
            <v>-36.467732386027237</v>
          </cell>
          <cell r="Q180">
            <v>-543.70751924215506</v>
          </cell>
          <cell r="R180" t="str">
            <v>Variance: Fav/(Unfav)</v>
          </cell>
          <cell r="S180">
            <v>-36.521610420367082</v>
          </cell>
          <cell r="U180">
            <v>-28.133214920071055</v>
          </cell>
          <cell r="V180">
            <v>-62.320307874481955</v>
          </cell>
          <cell r="W180">
            <v>-83.631142687981054</v>
          </cell>
          <cell r="X180">
            <v>-163.78626406157488</v>
          </cell>
          <cell r="Y180">
            <v>-242.72232089994077</v>
          </cell>
          <cell r="Z180">
            <v>-319.07578448786262</v>
          </cell>
          <cell r="AA180">
            <v>-410.23031379514504</v>
          </cell>
          <cell r="AB180">
            <v>-405.36471284783897</v>
          </cell>
          <cell r="AC180">
            <v>-403.49792776791003</v>
          </cell>
          <cell r="AD180">
            <v>-392.45352279455301</v>
          </cell>
          <cell r="AE180">
            <v>-507.23919478981645</v>
          </cell>
          <cell r="AF180">
            <v>-543.7069271758437</v>
          </cell>
        </row>
        <row r="181">
          <cell r="A181" t="str">
            <v>NORTH COASTAL REGIONBudget Units:</v>
          </cell>
          <cell r="B181" t="str">
            <v>60JY6S</v>
          </cell>
          <cell r="C181" t="str">
            <v>NORTH COASTAL REGION</v>
          </cell>
          <cell r="D181" t="str">
            <v>Budget Units:</v>
          </cell>
          <cell r="E181">
            <v>50.625850340136054</v>
          </cell>
          <cell r="F181">
            <v>52.342565597667637</v>
          </cell>
          <cell r="G181">
            <v>56.4868804664723</v>
          </cell>
          <cell r="H181">
            <v>59.534499514091351</v>
          </cell>
          <cell r="I181">
            <v>58.480077745383866</v>
          </cell>
          <cell r="J181">
            <v>54.020408163265309</v>
          </cell>
          <cell r="K181">
            <v>62.879008746355687</v>
          </cell>
          <cell r="L181">
            <v>55.188046647230323</v>
          </cell>
          <cell r="M181">
            <v>54.430515063168123</v>
          </cell>
          <cell r="N181">
            <v>55.939261418853256</v>
          </cell>
          <cell r="O181">
            <v>57.106413994169095</v>
          </cell>
          <cell r="P181">
            <v>57.064625850340136</v>
          </cell>
          <cell r="Q181">
            <v>674.0971817298348</v>
          </cell>
          <cell r="R181" t="str">
            <v>Budget:</v>
          </cell>
          <cell r="S181">
            <v>674.0971817298348</v>
          </cell>
          <cell r="U181">
            <v>50.625850340136054</v>
          </cell>
          <cell r="V181">
            <v>102.96841593780368</v>
          </cell>
          <cell r="W181">
            <v>159.455296404276</v>
          </cell>
          <cell r="X181">
            <v>218.98979591836735</v>
          </cell>
          <cell r="Y181">
            <v>277.46987366375123</v>
          </cell>
          <cell r="Z181">
            <v>331.49028182701653</v>
          </cell>
          <cell r="AA181">
            <v>394.36929057337221</v>
          </cell>
          <cell r="AB181">
            <v>449.55733722060256</v>
          </cell>
          <cell r="AC181">
            <v>503.98785228377068</v>
          </cell>
          <cell r="AD181">
            <v>559.92711370262396</v>
          </cell>
          <cell r="AE181">
            <v>617.03352769679304</v>
          </cell>
          <cell r="AF181">
            <v>674.09815354713317</v>
          </cell>
        </row>
        <row r="182">
          <cell r="A182" t="str">
            <v>NORTH COASTAL REGIONActual Units:</v>
          </cell>
          <cell r="D182" t="str">
            <v>Actual Units:</v>
          </cell>
          <cell r="E182">
            <v>68</v>
          </cell>
          <cell r="F182">
            <v>96</v>
          </cell>
          <cell r="G182">
            <v>88</v>
          </cell>
          <cell r="H182">
            <v>93</v>
          </cell>
          <cell r="I182">
            <v>75</v>
          </cell>
          <cell r="J182">
            <v>64</v>
          </cell>
          <cell r="K182">
            <v>80</v>
          </cell>
          <cell r="L182">
            <v>86</v>
          </cell>
          <cell r="M182">
            <v>36</v>
          </cell>
          <cell r="N182">
            <v>54</v>
          </cell>
          <cell r="O182">
            <v>75</v>
          </cell>
          <cell r="P182">
            <v>103</v>
          </cell>
          <cell r="Q182">
            <v>918</v>
          </cell>
          <cell r="R182" t="str">
            <v>Projection:</v>
          </cell>
          <cell r="S182">
            <v>889</v>
          </cell>
          <cell r="U182">
            <v>68</v>
          </cell>
          <cell r="V182">
            <v>164</v>
          </cell>
          <cell r="W182">
            <v>252</v>
          </cell>
          <cell r="X182">
            <v>345</v>
          </cell>
          <cell r="Y182">
            <v>420</v>
          </cell>
          <cell r="Z182">
            <v>484</v>
          </cell>
          <cell r="AA182">
            <v>564</v>
          </cell>
          <cell r="AB182">
            <v>650</v>
          </cell>
          <cell r="AC182">
            <v>686</v>
          </cell>
          <cell r="AD182">
            <v>740</v>
          </cell>
          <cell r="AE182">
            <v>815</v>
          </cell>
          <cell r="AF182">
            <v>918</v>
          </cell>
        </row>
        <row r="183">
          <cell r="A183" t="str">
            <v>NORTH COASTAL REGIONVariance: Fav/(Unfav)</v>
          </cell>
          <cell r="D183" t="str">
            <v>Variance: Fav/(Unfav)</v>
          </cell>
          <cell r="E183">
            <v>-17.374149659863946</v>
          </cell>
          <cell r="F183">
            <v>-43.657434402332363</v>
          </cell>
          <cell r="G183">
            <v>-31.5131195335277</v>
          </cell>
          <cell r="H183">
            <v>-33.465500485908649</v>
          </cell>
          <cell r="I183">
            <v>-16.519922254616134</v>
          </cell>
          <cell r="J183">
            <v>-9.9795918367346914</v>
          </cell>
          <cell r="K183">
            <v>-17.120991253644313</v>
          </cell>
          <cell r="L183">
            <v>-30.811953352769677</v>
          </cell>
          <cell r="M183">
            <v>18.430515063168123</v>
          </cell>
          <cell r="N183">
            <v>1.9392614188532562</v>
          </cell>
          <cell r="O183">
            <v>-17.893586005830905</v>
          </cell>
          <cell r="P183">
            <v>-45.935374149659864</v>
          </cell>
          <cell r="Q183">
            <v>-243.9028182701652</v>
          </cell>
          <cell r="R183" t="str">
            <v>Variance: Fav/(Unfav)</v>
          </cell>
          <cell r="S183">
            <v>0</v>
          </cell>
          <cell r="U183">
            <v>-17.374149659863946</v>
          </cell>
          <cell r="V183">
            <v>-61.031584062196309</v>
          </cell>
          <cell r="W183">
            <v>-92.544703595724002</v>
          </cell>
          <cell r="X183">
            <v>-126.01020408163265</v>
          </cell>
          <cell r="Y183">
            <v>-142.53012633624877</v>
          </cell>
          <cell r="Z183">
            <v>-152.50971817298347</v>
          </cell>
          <cell r="AA183">
            <v>-169.63070942662779</v>
          </cell>
          <cell r="AB183">
            <v>-200.44266277939747</v>
          </cell>
          <cell r="AC183">
            <v>-182.01214771622935</v>
          </cell>
          <cell r="AD183">
            <v>-180.0728862973761</v>
          </cell>
          <cell r="AE183">
            <v>-197.96647230320701</v>
          </cell>
          <cell r="AF183">
            <v>-243.90184645286689</v>
          </cell>
        </row>
        <row r="184">
          <cell r="A184" t="str">
            <v>SOUTH COASTAL REGIONBudget Units:</v>
          </cell>
          <cell r="B184" t="str">
            <v>60425S</v>
          </cell>
          <cell r="C184" t="str">
            <v>SOUTH COASTAL REGION</v>
          </cell>
          <cell r="D184" t="str">
            <v>Budget Units:</v>
          </cell>
          <cell r="E184">
            <v>139.85797288573272</v>
          </cell>
          <cell r="F184">
            <v>147.20271142672692</v>
          </cell>
          <cell r="G184">
            <v>153.7817947062621</v>
          </cell>
          <cell r="H184">
            <v>161.90316333118142</v>
          </cell>
          <cell r="I184">
            <v>158.07811491284698</v>
          </cell>
          <cell r="J184">
            <v>146.70238863783086</v>
          </cell>
          <cell r="K184">
            <v>154.81988379599741</v>
          </cell>
          <cell r="L184">
            <v>146.70238863783086</v>
          </cell>
          <cell r="M184">
            <v>149.95932859909618</v>
          </cell>
          <cell r="N184">
            <v>161.90316333118142</v>
          </cell>
          <cell r="O184">
            <v>160.3615235635894</v>
          </cell>
          <cell r="P184">
            <v>159.58941252420917</v>
          </cell>
          <cell r="Q184">
            <v>1840.8624919302777</v>
          </cell>
          <cell r="R184" t="str">
            <v>Budget:</v>
          </cell>
          <cell r="S184">
            <v>1840.8624919302777</v>
          </cell>
          <cell r="U184">
            <v>139.85797288573272</v>
          </cell>
          <cell r="V184">
            <v>287.06068431245967</v>
          </cell>
          <cell r="W184">
            <v>440.84247901872175</v>
          </cell>
          <cell r="X184">
            <v>602.74564234990316</v>
          </cell>
          <cell r="Y184">
            <v>760.82375726275018</v>
          </cell>
          <cell r="Z184">
            <v>907.52614590058101</v>
          </cell>
          <cell r="AA184">
            <v>1062.3460296965784</v>
          </cell>
          <cell r="AB184">
            <v>1209.0484183344092</v>
          </cell>
          <cell r="AC184">
            <v>1359.0077469335054</v>
          </cell>
          <cell r="AD184">
            <v>1520.9109102646867</v>
          </cell>
          <cell r="AE184">
            <v>1681.272433828276</v>
          </cell>
          <cell r="AF184">
            <v>1840.8618463524851</v>
          </cell>
        </row>
        <row r="185">
          <cell r="A185" t="str">
            <v>SOUTH COASTAL REGIONActual Units:</v>
          </cell>
          <cell r="D185" t="str">
            <v>Actual Units:</v>
          </cell>
          <cell r="E185">
            <v>147</v>
          </cell>
          <cell r="F185">
            <v>168</v>
          </cell>
          <cell r="G185">
            <v>192</v>
          </cell>
          <cell r="H185">
            <v>157</v>
          </cell>
          <cell r="I185">
            <v>225</v>
          </cell>
          <cell r="J185">
            <v>171</v>
          </cell>
          <cell r="K185">
            <v>141</v>
          </cell>
          <cell r="L185">
            <v>133</v>
          </cell>
          <cell r="M185">
            <v>123</v>
          </cell>
          <cell r="N185">
            <v>103</v>
          </cell>
          <cell r="O185">
            <v>120</v>
          </cell>
          <cell r="P185">
            <v>133</v>
          </cell>
          <cell r="Q185">
            <v>1813</v>
          </cell>
          <cell r="R185" t="str">
            <v>Projection:</v>
          </cell>
          <cell r="S185">
            <v>1833</v>
          </cell>
          <cell r="U185">
            <v>147</v>
          </cell>
          <cell r="V185">
            <v>315</v>
          </cell>
          <cell r="W185">
            <v>507</v>
          </cell>
          <cell r="X185">
            <v>664</v>
          </cell>
          <cell r="Y185">
            <v>889</v>
          </cell>
          <cell r="Z185">
            <v>1060</v>
          </cell>
          <cell r="AA185">
            <v>1201</v>
          </cell>
          <cell r="AB185">
            <v>1334</v>
          </cell>
          <cell r="AC185">
            <v>1457</v>
          </cell>
          <cell r="AD185">
            <v>1560</v>
          </cell>
          <cell r="AE185">
            <v>1680</v>
          </cell>
          <cell r="AF185">
            <v>1813</v>
          </cell>
        </row>
        <row r="186">
          <cell r="A186" t="str">
            <v>SOUTH COASTAL REGIONVariance: Fav/(Unfav)</v>
          </cell>
          <cell r="D186" t="str">
            <v>Variance: Fav/(Unfav)</v>
          </cell>
          <cell r="E186">
            <v>-7.1420271142672789</v>
          </cell>
          <cell r="F186">
            <v>-20.797288573273079</v>
          </cell>
          <cell r="G186">
            <v>-38.218205293737896</v>
          </cell>
          <cell r="H186">
            <v>4.9031633311814176</v>
          </cell>
          <cell r="I186">
            <v>-66.921885087153015</v>
          </cell>
          <cell r="J186">
            <v>-24.297611362169135</v>
          </cell>
          <cell r="K186">
            <v>13.819883795997413</v>
          </cell>
          <cell r="L186">
            <v>13.702388637830865</v>
          </cell>
          <cell r="M186">
            <v>26.959328599096182</v>
          </cell>
          <cell r="N186">
            <v>58.903163331181418</v>
          </cell>
          <cell r="O186">
            <v>40.361523563589401</v>
          </cell>
          <cell r="P186">
            <v>26.589412524209166</v>
          </cell>
          <cell r="Q186">
            <v>27.862491930277656</v>
          </cell>
          <cell r="R186" t="str">
            <v>Variance: Fav/(Unfav)</v>
          </cell>
          <cell r="S186">
            <v>0</v>
          </cell>
          <cell r="U186">
            <v>-7.1420271142672789</v>
          </cell>
          <cell r="V186">
            <v>-27.939315687540358</v>
          </cell>
          <cell r="W186">
            <v>-66.157520981278253</v>
          </cell>
          <cell r="X186">
            <v>-61.254357650096836</v>
          </cell>
          <cell r="Y186">
            <v>-128.17624273724985</v>
          </cell>
          <cell r="Z186">
            <v>-152.47385409941899</v>
          </cell>
          <cell r="AA186">
            <v>-138.65397030342157</v>
          </cell>
          <cell r="AB186">
            <v>-124.95158166559071</v>
          </cell>
          <cell r="AC186">
            <v>-97.992253066494527</v>
          </cell>
          <cell r="AD186">
            <v>-39.089089735313109</v>
          </cell>
          <cell r="AE186">
            <v>1.2724338282762915</v>
          </cell>
          <cell r="AF186">
            <v>27.861846352485458</v>
          </cell>
        </row>
        <row r="187">
          <cell r="A187" t="str">
            <v>Budget Units:</v>
          </cell>
          <cell r="C187" t="str">
            <v>Grand</v>
          </cell>
          <cell r="D187" t="str">
            <v>Budget Units:</v>
          </cell>
          <cell r="E187">
            <v>405.03497555145532</v>
          </cell>
          <cell r="F187">
            <v>420.04255131564122</v>
          </cell>
          <cell r="G187">
            <v>452.60349792747354</v>
          </cell>
          <cell r="H187">
            <v>456.92422881659206</v>
          </cell>
          <cell r="I187">
            <v>428.53479090671362</v>
          </cell>
          <cell r="J187">
            <v>403.66412229506022</v>
          </cell>
          <cell r="K187">
            <v>466.20590169660909</v>
          </cell>
          <cell r="L187">
            <v>435.43692953261541</v>
          </cell>
          <cell r="M187">
            <v>419.55141782407912</v>
          </cell>
          <cell r="N187">
            <v>432.18161880527754</v>
          </cell>
          <cell r="O187">
            <v>428.36315886274315</v>
          </cell>
          <cell r="P187">
            <v>426.71732335824913</v>
          </cell>
          <cell r="Q187">
            <v>5175.2595985866919</v>
          </cell>
          <cell r="R187" t="str">
            <v>Budget:</v>
          </cell>
          <cell r="S187">
            <v>5175.2595985866919</v>
          </cell>
          <cell r="U187">
            <v>405.03497555145532</v>
          </cell>
          <cell r="V187">
            <v>825.07752686709659</v>
          </cell>
          <cell r="W187">
            <v>1277.68102479457</v>
          </cell>
          <cell r="X187">
            <v>1734.605253611162</v>
          </cell>
          <cell r="Y187">
            <v>2163.1400445178756</v>
          </cell>
          <cell r="Z187">
            <v>2566.8041668129358</v>
          </cell>
          <cell r="AA187">
            <v>3033.0100685095449</v>
          </cell>
          <cell r="AB187">
            <v>3468.4469980421604</v>
          </cell>
          <cell r="AC187">
            <v>3887.9984158662396</v>
          </cell>
          <cell r="AD187">
            <v>4320.1800346715172</v>
          </cell>
          <cell r="AE187">
            <v>4748.5431935342604</v>
          </cell>
          <cell r="AF187">
            <v>5175.2605168925093</v>
          </cell>
        </row>
        <row r="188">
          <cell r="A188" t="str">
            <v>Actual Units:</v>
          </cell>
          <cell r="C188" t="str">
            <v>Total</v>
          </cell>
          <cell r="D188" t="str">
            <v>Actual Units:</v>
          </cell>
          <cell r="E188">
            <v>521</v>
          </cell>
          <cell r="F188">
            <v>524</v>
          </cell>
          <cell r="G188">
            <v>545</v>
          </cell>
          <cell r="H188">
            <v>565</v>
          </cell>
          <cell r="I188">
            <v>592</v>
          </cell>
          <cell r="J188">
            <v>534</v>
          </cell>
          <cell r="K188">
            <v>543</v>
          </cell>
          <cell r="L188">
            <v>466</v>
          </cell>
          <cell r="M188">
            <v>331</v>
          </cell>
          <cell r="N188">
            <v>339</v>
          </cell>
          <cell r="O188">
            <v>535</v>
          </cell>
          <cell r="P188">
            <v>500</v>
          </cell>
          <cell r="Q188">
            <v>5995</v>
          </cell>
          <cell r="R188" t="str">
            <v>Projection:</v>
          </cell>
          <cell r="S188">
            <v>5995</v>
          </cell>
          <cell r="U188">
            <v>521</v>
          </cell>
          <cell r="V188">
            <v>1045</v>
          </cell>
          <cell r="W188">
            <v>1590</v>
          </cell>
          <cell r="X188">
            <v>2155</v>
          </cell>
          <cell r="Y188">
            <v>2747</v>
          </cell>
          <cell r="Z188">
            <v>3281</v>
          </cell>
          <cell r="AA188">
            <v>3824</v>
          </cell>
          <cell r="AB188">
            <v>4290</v>
          </cell>
          <cell r="AC188">
            <v>4621</v>
          </cell>
          <cell r="AD188">
            <v>4960</v>
          </cell>
          <cell r="AE188">
            <v>5495</v>
          </cell>
          <cell r="AF188">
            <v>5995</v>
          </cell>
        </row>
        <row r="189">
          <cell r="A189" t="str">
            <v>GrandVariance: Fav/(Unfav)</v>
          </cell>
          <cell r="D189" t="str">
            <v>Variance: Fav/(Unfav)</v>
          </cell>
          <cell r="E189">
            <v>-115.96502444854471</v>
          </cell>
          <cell r="F189">
            <v>-103.95744868435878</v>
          </cell>
          <cell r="G189">
            <v>-92.396502072526488</v>
          </cell>
          <cell r="H189">
            <v>-108.07577118340791</v>
          </cell>
          <cell r="I189">
            <v>-163.46520909328643</v>
          </cell>
          <cell r="J189">
            <v>-130.33587770493983</v>
          </cell>
          <cell r="K189">
            <v>-76.794098303390854</v>
          </cell>
          <cell r="L189">
            <v>-30.563070467384577</v>
          </cell>
          <cell r="M189">
            <v>88.551417824079095</v>
          </cell>
          <cell r="N189">
            <v>93.181618805277537</v>
          </cell>
          <cell r="O189">
            <v>-106.63684113725685</v>
          </cell>
          <cell r="P189">
            <v>-73.282676641750882</v>
          </cell>
          <cell r="Q189">
            <v>-819.74040141330806</v>
          </cell>
          <cell r="R189" t="str">
            <v>Variance: Fav/(Unfav)</v>
          </cell>
          <cell r="S189">
            <v>-36.521610420367082</v>
          </cell>
          <cell r="U189">
            <v>-115.96502444854471</v>
          </cell>
          <cell r="V189">
            <v>-219.92247313290349</v>
          </cell>
          <cell r="W189">
            <v>-312.31897520542998</v>
          </cell>
          <cell r="X189">
            <v>-420.39474638883792</v>
          </cell>
          <cell r="Y189">
            <v>-583.85995548212441</v>
          </cell>
          <cell r="Z189">
            <v>-714.19583318706418</v>
          </cell>
          <cell r="AA189">
            <v>-790.98993149045509</v>
          </cell>
          <cell r="AB189">
            <v>-821.55300195783968</v>
          </cell>
          <cell r="AC189">
            <v>-733.00158413376062</v>
          </cell>
          <cell r="AD189">
            <v>-639.81996532848302</v>
          </cell>
          <cell r="AE189">
            <v>-746.45680646573987</v>
          </cell>
          <cell r="AF189">
            <v>-819.73948310749074</v>
          </cell>
        </row>
        <row r="193">
          <cell r="A193" t="str">
            <v>NORTH CENTRAL REGIONBudget Units:</v>
          </cell>
          <cell r="B193" t="str">
            <v>60413S</v>
          </cell>
          <cell r="C193" t="str">
            <v>NORTH CENTRAL REGION</v>
          </cell>
          <cell r="D193" t="str">
            <v>Budget Units:</v>
          </cell>
          <cell r="E193">
            <v>526.09737997550201</v>
          </cell>
          <cell r="F193">
            <v>526.09737997550201</v>
          </cell>
          <cell r="G193">
            <v>582.67111725706422</v>
          </cell>
          <cell r="H193">
            <v>610.78878776924125</v>
          </cell>
          <cell r="I193">
            <v>584.36527177708911</v>
          </cell>
          <cell r="J193">
            <v>529.95815541851948</v>
          </cell>
          <cell r="K193">
            <v>696.42108584484822</v>
          </cell>
          <cell r="L193">
            <v>554.21413233843771</v>
          </cell>
          <cell r="M193">
            <v>529.95815541851948</v>
          </cell>
          <cell r="N193">
            <v>529.95815541851948</v>
          </cell>
          <cell r="O193">
            <v>554.21413233843771</v>
          </cell>
          <cell r="P193">
            <v>553.27217719999578</v>
          </cell>
          <cell r="Q193">
            <v>6778.0159307316771</v>
          </cell>
          <cell r="R193" t="str">
            <v>Budget:</v>
          </cell>
          <cell r="S193">
            <v>6778.0159307316771</v>
          </cell>
          <cell r="U193">
            <v>526.09737997550201</v>
          </cell>
          <cell r="V193">
            <v>1052.194759951004</v>
          </cell>
          <cell r="W193">
            <v>1634.8658772080682</v>
          </cell>
          <cell r="X193">
            <v>2245.6546649773095</v>
          </cell>
          <cell r="Y193">
            <v>2830.0199367543987</v>
          </cell>
          <cell r="Z193">
            <v>3359.978092172918</v>
          </cell>
          <cell r="AA193">
            <v>4056.3991780177662</v>
          </cell>
          <cell r="AB193">
            <v>4610.6133103562042</v>
          </cell>
          <cell r="AC193">
            <v>5140.5714657747239</v>
          </cell>
          <cell r="AD193">
            <v>5670.5296211932437</v>
          </cell>
          <cell r="AE193">
            <v>6224.7437535316813</v>
          </cell>
          <cell r="AF193">
            <v>6778.0159307316771</v>
          </cell>
        </row>
        <row r="194">
          <cell r="A194" t="str">
            <v>NORTH CENTRAL REGIONActual Units:</v>
          </cell>
          <cell r="D194" t="str">
            <v>Actual Units:</v>
          </cell>
          <cell r="E194">
            <v>676</v>
          </cell>
          <cell r="F194">
            <v>584</v>
          </cell>
          <cell r="G194">
            <v>544</v>
          </cell>
          <cell r="H194">
            <v>666</v>
          </cell>
          <cell r="I194">
            <v>708</v>
          </cell>
          <cell r="J194">
            <v>637</v>
          </cell>
          <cell r="K194">
            <v>665</v>
          </cell>
          <cell r="L194">
            <v>594</v>
          </cell>
          <cell r="M194">
            <v>470</v>
          </cell>
          <cell r="N194">
            <v>702</v>
          </cell>
          <cell r="O194">
            <v>807</v>
          </cell>
          <cell r="P194">
            <v>770</v>
          </cell>
          <cell r="Q194">
            <v>7823</v>
          </cell>
          <cell r="R194" t="str">
            <v>Projection:</v>
          </cell>
          <cell r="S194">
            <v>7694</v>
          </cell>
          <cell r="U194">
            <v>676</v>
          </cell>
          <cell r="V194">
            <v>1260</v>
          </cell>
          <cell r="W194">
            <v>1804</v>
          </cell>
          <cell r="X194">
            <v>2470</v>
          </cell>
          <cell r="Y194">
            <v>3178</v>
          </cell>
          <cell r="Z194">
            <v>3815</v>
          </cell>
          <cell r="AA194">
            <v>4480</v>
          </cell>
          <cell r="AB194">
            <v>5074</v>
          </cell>
          <cell r="AC194">
            <v>5544</v>
          </cell>
          <cell r="AD194">
            <v>6246</v>
          </cell>
          <cell r="AE194">
            <v>7053</v>
          </cell>
          <cell r="AF194">
            <v>7823</v>
          </cell>
        </row>
        <row r="195">
          <cell r="A195" t="str">
            <v>NORTH CENTRAL REGIONVariance: Fav/(Unfav)</v>
          </cell>
          <cell r="D195" t="str">
            <v>Variance: Fav/(Unfav)</v>
          </cell>
          <cell r="E195">
            <v>-149.90262002449802</v>
          </cell>
          <cell r="F195">
            <v>-57.90262002449802</v>
          </cell>
          <cell r="G195">
            <v>38.671117257064211</v>
          </cell>
          <cell r="H195">
            <v>-55.211212230758719</v>
          </cell>
          <cell r="I195">
            <v>-123.63472822291091</v>
          </cell>
          <cell r="J195">
            <v>-107.04184458148049</v>
          </cell>
          <cell r="K195">
            <v>31.421085844848179</v>
          </cell>
          <cell r="L195">
            <v>-39.785867661562307</v>
          </cell>
          <cell r="M195">
            <v>59.95815541851951</v>
          </cell>
          <cell r="N195">
            <v>-172.04184458148049</v>
          </cell>
          <cell r="O195">
            <v>-252.78586766156229</v>
          </cell>
          <cell r="P195">
            <v>-216.72782280000422</v>
          </cell>
          <cell r="Q195">
            <v>-1044.9840692683231</v>
          </cell>
          <cell r="R195" t="str">
            <v>Variance: Fav/(Unfav)</v>
          </cell>
          <cell r="S195">
            <v>0</v>
          </cell>
          <cell r="U195">
            <v>-149.90262002449802</v>
          </cell>
          <cell r="V195">
            <v>-207.80524004899604</v>
          </cell>
          <cell r="W195">
            <v>-169.13412279193182</v>
          </cell>
          <cell r="X195">
            <v>-224.34533502269053</v>
          </cell>
          <cell r="Y195">
            <v>-347.98006324560146</v>
          </cell>
          <cell r="Z195">
            <v>-455.02190782708192</v>
          </cell>
          <cell r="AA195">
            <v>-423.60082198223375</v>
          </cell>
          <cell r="AB195">
            <v>-463.38668964379605</v>
          </cell>
          <cell r="AC195">
            <v>-403.42853422527651</v>
          </cell>
          <cell r="AD195">
            <v>-575.47037880675703</v>
          </cell>
          <cell r="AE195">
            <v>-828.25624646831932</v>
          </cell>
          <cell r="AF195">
            <v>-1044.9840692683235</v>
          </cell>
        </row>
        <row r="196">
          <cell r="A196" t="str">
            <v>SOUTH CENTRAL REGIONBudget Units:</v>
          </cell>
          <cell r="B196" t="str">
            <v>60568S</v>
          </cell>
          <cell r="C196" t="str">
            <v>SOUTH CENTRAL REGION</v>
          </cell>
          <cell r="D196" t="str">
            <v>Budget Units:</v>
          </cell>
          <cell r="E196">
            <v>1197.1136003665533</v>
          </cell>
          <cell r="F196">
            <v>1280.2444357080094</v>
          </cell>
          <cell r="G196">
            <v>1451.0856620017876</v>
          </cell>
          <cell r="H196">
            <v>1338.6967894544316</v>
          </cell>
          <cell r="I196">
            <v>1200.0400578113156</v>
          </cell>
          <cell r="J196">
            <v>1195.3806128451993</v>
          </cell>
          <cell r="K196">
            <v>1373.7196745143735</v>
          </cell>
          <cell r="L196">
            <v>1373.413371647943</v>
          </cell>
          <cell r="M196">
            <v>1197.1136003665533</v>
          </cell>
          <cell r="N196">
            <v>1191.654277584822</v>
          </cell>
          <cell r="O196">
            <v>1092.8433088964562</v>
          </cell>
          <cell r="P196">
            <v>1064.2504204802149</v>
          </cell>
          <cell r="Q196">
            <v>14955.555219611349</v>
          </cell>
          <cell r="R196" t="str">
            <v>Budget:</v>
          </cell>
          <cell r="S196">
            <v>14955.555219611349</v>
          </cell>
          <cell r="U196">
            <v>1197.1136003665533</v>
          </cell>
          <cell r="V196">
            <v>2477.3580360745627</v>
          </cell>
          <cell r="W196">
            <v>3928.4436980763503</v>
          </cell>
          <cell r="X196">
            <v>5267.1404875307817</v>
          </cell>
          <cell r="Y196">
            <v>6467.1805453420975</v>
          </cell>
          <cell r="Z196">
            <v>7662.5611581872963</v>
          </cell>
          <cell r="AA196">
            <v>9036.2808327016701</v>
          </cell>
          <cell r="AB196">
            <v>10409.694204349613</v>
          </cell>
          <cell r="AC196">
            <v>11606.807804716165</v>
          </cell>
          <cell r="AD196">
            <v>12798.462082300986</v>
          </cell>
          <cell r="AE196">
            <v>13891.305391197442</v>
          </cell>
          <cell r="AF196">
            <v>14955.555811677657</v>
          </cell>
        </row>
        <row r="197">
          <cell r="A197" t="str">
            <v>SOUTH CENTRAL REGIONActual Units:</v>
          </cell>
          <cell r="D197" t="str">
            <v>Actual Units:</v>
          </cell>
          <cell r="E197">
            <v>1356</v>
          </cell>
          <cell r="F197">
            <v>1433</v>
          </cell>
          <cell r="G197">
            <v>1546</v>
          </cell>
          <cell r="H197">
            <v>1846</v>
          </cell>
          <cell r="I197">
            <v>1617</v>
          </cell>
          <cell r="J197">
            <v>1786</v>
          </cell>
          <cell r="K197">
            <v>1797</v>
          </cell>
          <cell r="L197">
            <v>1120</v>
          </cell>
          <cell r="M197">
            <v>1397</v>
          </cell>
          <cell r="N197">
            <v>1216</v>
          </cell>
          <cell r="O197">
            <v>1619</v>
          </cell>
          <cell r="P197">
            <v>1563</v>
          </cell>
          <cell r="Q197">
            <v>18296</v>
          </cell>
          <cell r="R197" t="str">
            <v>Projection:</v>
          </cell>
          <cell r="S197">
            <v>18254</v>
          </cell>
          <cell r="U197">
            <v>1356</v>
          </cell>
          <cell r="V197">
            <v>2789</v>
          </cell>
          <cell r="W197">
            <v>4335</v>
          </cell>
          <cell r="X197">
            <v>6181</v>
          </cell>
          <cell r="Y197">
            <v>7798</v>
          </cell>
          <cell r="Z197">
            <v>9584</v>
          </cell>
          <cell r="AA197">
            <v>11381</v>
          </cell>
          <cell r="AB197">
            <v>12501</v>
          </cell>
          <cell r="AC197">
            <v>13898</v>
          </cell>
          <cell r="AD197">
            <v>15114</v>
          </cell>
          <cell r="AE197">
            <v>16733</v>
          </cell>
          <cell r="AF197">
            <v>18296</v>
          </cell>
        </row>
        <row r="198">
          <cell r="A198" t="str">
            <v>SOUTH CENTRAL REGIONVariance: Fav/(Unfav)</v>
          </cell>
          <cell r="D198" t="str">
            <v>Variance: Fav/(Unfav)</v>
          </cell>
          <cell r="E198">
            <v>-158.88639963344679</v>
          </cell>
          <cell r="F198">
            <v>-152.75556429199059</v>
          </cell>
          <cell r="G198">
            <v>-94.914337998212517</v>
          </cell>
          <cell r="H198">
            <v>-507.30321054556839</v>
          </cell>
          <cell r="I198">
            <v>-416.95994218868447</v>
          </cell>
          <cell r="J198">
            <v>-590.61938715480073</v>
          </cell>
          <cell r="K198">
            <v>-423.28032548562641</v>
          </cell>
          <cell r="L198">
            <v>253.41337164794297</v>
          </cell>
          <cell r="M198">
            <v>-199.88639963344679</v>
          </cell>
          <cell r="N198">
            <v>-24.345722415178102</v>
          </cell>
          <cell r="O198">
            <v>-526.15669110354372</v>
          </cell>
          <cell r="P198">
            <v>-498.74957951978524</v>
          </cell>
          <cell r="Q198">
            <v>-3340.4447803886515</v>
          </cell>
          <cell r="R198" t="str">
            <v>Variance: Fav/(Unfav)</v>
          </cell>
          <cell r="S198">
            <v>-36.521610420367082</v>
          </cell>
          <cell r="U198">
            <v>-158.88639963344679</v>
          </cell>
          <cell r="V198">
            <v>-311.64196392543738</v>
          </cell>
          <cell r="W198">
            <v>-406.55630192364993</v>
          </cell>
          <cell r="X198">
            <v>-913.85951246921832</v>
          </cell>
          <cell r="Y198">
            <v>-1330.8194546579027</v>
          </cell>
          <cell r="Z198">
            <v>-1921.4388418127035</v>
          </cell>
          <cell r="AA198">
            <v>-2344.7191672983299</v>
          </cell>
          <cell r="AB198">
            <v>-2091.3057956503872</v>
          </cell>
          <cell r="AC198">
            <v>-2291.1921952838338</v>
          </cell>
          <cell r="AD198">
            <v>-2315.5379176990118</v>
          </cell>
          <cell r="AE198">
            <v>-2841.6946088025556</v>
          </cell>
          <cell r="AF198">
            <v>-3340.4441883223408</v>
          </cell>
        </row>
        <row r="199">
          <cell r="A199" t="str">
            <v>NORTH COASTAL REGIONBudget Units:</v>
          </cell>
          <cell r="B199" t="str">
            <v>60JY6S</v>
          </cell>
          <cell r="C199" t="str">
            <v>NORTH COASTAL REGION</v>
          </cell>
          <cell r="D199" t="str">
            <v>Budget Units:</v>
          </cell>
          <cell r="E199">
            <v>373.88661294776216</v>
          </cell>
          <cell r="F199">
            <v>389.34256559766766</v>
          </cell>
          <cell r="G199">
            <v>418.91738477151534</v>
          </cell>
          <cell r="H199">
            <v>441.39427811187733</v>
          </cell>
          <cell r="I199">
            <v>437.12829422754868</v>
          </cell>
          <cell r="J199">
            <v>404.53455330471672</v>
          </cell>
          <cell r="K199">
            <v>461.48663482261645</v>
          </cell>
          <cell r="L199">
            <v>410.5828805955698</v>
          </cell>
          <cell r="M199">
            <v>408.11563191433663</v>
          </cell>
          <cell r="N199">
            <v>421.2443044692838</v>
          </cell>
          <cell r="O199">
            <v>427.29091583918756</v>
          </cell>
          <cell r="P199">
            <v>427.05478575193916</v>
          </cell>
          <cell r="Q199">
            <v>5020.9778705367235</v>
          </cell>
          <cell r="R199" t="str">
            <v>Budget:</v>
          </cell>
          <cell r="S199">
            <v>5020.9778705367235</v>
          </cell>
          <cell r="U199">
            <v>373.88661294776216</v>
          </cell>
          <cell r="V199">
            <v>763.22917854542982</v>
          </cell>
          <cell r="W199">
            <v>1182.146563316945</v>
          </cell>
          <cell r="X199">
            <v>1623.5408414288224</v>
          </cell>
          <cell r="Y199">
            <v>2060.6691356563711</v>
          </cell>
          <cell r="Z199">
            <v>2465.2036889610877</v>
          </cell>
          <cell r="AA199">
            <v>2926.6903237837041</v>
          </cell>
          <cell r="AB199">
            <v>3337.2732043792739</v>
          </cell>
          <cell r="AC199">
            <v>3745.3888362936104</v>
          </cell>
          <cell r="AD199">
            <v>4166.6331407628941</v>
          </cell>
          <cell r="AE199">
            <v>4593.9240566020817</v>
          </cell>
          <cell r="AF199">
            <v>5020.9788423540213</v>
          </cell>
        </row>
        <row r="200">
          <cell r="A200" t="str">
            <v>NORTH COASTAL REGIONActual Units:</v>
          </cell>
          <cell r="D200" t="str">
            <v>Actual Units:</v>
          </cell>
          <cell r="E200">
            <v>424</v>
          </cell>
          <cell r="F200">
            <v>455</v>
          </cell>
          <cell r="G200">
            <v>506</v>
          </cell>
          <cell r="H200">
            <v>496</v>
          </cell>
          <cell r="I200">
            <v>510</v>
          </cell>
          <cell r="J200">
            <v>593</v>
          </cell>
          <cell r="K200">
            <v>548</v>
          </cell>
          <cell r="L200">
            <v>511</v>
          </cell>
          <cell r="M200">
            <v>384</v>
          </cell>
          <cell r="N200">
            <v>494</v>
          </cell>
          <cell r="O200">
            <v>530</v>
          </cell>
          <cell r="P200">
            <v>670</v>
          </cell>
          <cell r="Q200">
            <v>6121</v>
          </cell>
          <cell r="R200" t="str">
            <v>Projection:</v>
          </cell>
          <cell r="S200">
            <v>5946</v>
          </cell>
          <cell r="U200">
            <v>424</v>
          </cell>
          <cell r="V200">
            <v>879</v>
          </cell>
          <cell r="W200">
            <v>1385</v>
          </cell>
          <cell r="X200">
            <v>1881</v>
          </cell>
          <cell r="Y200">
            <v>2391</v>
          </cell>
          <cell r="Z200">
            <v>2984</v>
          </cell>
          <cell r="AA200">
            <v>3532</v>
          </cell>
          <cell r="AB200">
            <v>4043</v>
          </cell>
          <cell r="AC200">
            <v>4427</v>
          </cell>
          <cell r="AD200">
            <v>4921</v>
          </cell>
          <cell r="AE200">
            <v>5451</v>
          </cell>
          <cell r="AF200">
            <v>6121</v>
          </cell>
        </row>
        <row r="201">
          <cell r="A201" t="str">
            <v>NORTH COASTAL REGIONVariance: Fav/(Unfav)</v>
          </cell>
          <cell r="D201" t="str">
            <v>Variance: Fav/(Unfav)</v>
          </cell>
          <cell r="E201">
            <v>-50.113387052237869</v>
          </cell>
          <cell r="F201">
            <v>-65.65743440233237</v>
          </cell>
          <cell r="G201">
            <v>-87.08261522848467</v>
          </cell>
          <cell r="H201">
            <v>-54.605721888122673</v>
          </cell>
          <cell r="I201">
            <v>-72.871705772451335</v>
          </cell>
          <cell r="J201">
            <v>-188.46544669528328</v>
          </cell>
          <cell r="K201">
            <v>-86.513365177383548</v>
          </cell>
          <cell r="L201">
            <v>-100.41711940443017</v>
          </cell>
          <cell r="M201">
            <v>24.115631914336639</v>
          </cell>
          <cell r="N201">
            <v>-72.755695530716224</v>
          </cell>
          <cell r="O201">
            <v>-102.70908416081244</v>
          </cell>
          <cell r="P201">
            <v>-242.94521424806084</v>
          </cell>
          <cell r="Q201">
            <v>-1100.0221294632768</v>
          </cell>
          <cell r="R201" t="str">
            <v>Variance: Fav/(Unfav)</v>
          </cell>
          <cell r="S201">
            <v>0</v>
          </cell>
          <cell r="U201">
            <v>-50.113387052237869</v>
          </cell>
          <cell r="V201">
            <v>-115.77082145457024</v>
          </cell>
          <cell r="W201">
            <v>-202.85343668305489</v>
          </cell>
          <cell r="X201">
            <v>-257.45915857117757</v>
          </cell>
          <cell r="Y201">
            <v>-330.33086434362889</v>
          </cell>
          <cell r="Z201">
            <v>-518.79631103891211</v>
          </cell>
          <cell r="AA201">
            <v>-605.30967621629566</v>
          </cell>
          <cell r="AB201">
            <v>-705.72679562072585</v>
          </cell>
          <cell r="AC201">
            <v>-681.61116370638922</v>
          </cell>
          <cell r="AD201">
            <v>-754.36685923710547</v>
          </cell>
          <cell r="AE201">
            <v>-857.07594339791785</v>
          </cell>
          <cell r="AF201">
            <v>-1100.0211576459787</v>
          </cell>
        </row>
        <row r="202">
          <cell r="A202" t="str">
            <v>SOUTH COASTAL REGIONBudget Units:</v>
          </cell>
          <cell r="B202" t="str">
            <v>60425S</v>
          </cell>
          <cell r="C202" t="str">
            <v>SOUTH COASTAL REGION</v>
          </cell>
          <cell r="D202" t="str">
            <v>Budget Units:</v>
          </cell>
          <cell r="E202">
            <v>574.11628490619307</v>
          </cell>
          <cell r="F202">
            <v>607.69759633721287</v>
          </cell>
          <cell r="G202">
            <v>639.42245966789892</v>
          </cell>
          <cell r="H202">
            <v>674.86224261506891</v>
          </cell>
          <cell r="I202">
            <v>674.12287194609507</v>
          </cell>
          <cell r="J202">
            <v>628.81108429000483</v>
          </cell>
          <cell r="K202">
            <v>664.25466640469301</v>
          </cell>
          <cell r="L202">
            <v>628.81108429000483</v>
          </cell>
          <cell r="M202">
            <v>638.676719903444</v>
          </cell>
          <cell r="N202">
            <v>674.86224261506891</v>
          </cell>
          <cell r="O202">
            <v>671.14541103162014</v>
          </cell>
          <cell r="P202">
            <v>669.28250715336515</v>
          </cell>
          <cell r="Q202">
            <v>7746.0670955108399</v>
          </cell>
          <cell r="R202" t="str">
            <v>Budget:</v>
          </cell>
          <cell r="S202">
            <v>7746.0670955108399</v>
          </cell>
          <cell r="U202">
            <v>574.11628490619307</v>
          </cell>
          <cell r="V202">
            <v>1181.8138812434058</v>
          </cell>
          <cell r="W202">
            <v>1821.2363409113048</v>
          </cell>
          <cell r="X202">
            <v>2496.0985835263737</v>
          </cell>
          <cell r="Y202">
            <v>3170.2214554724687</v>
          </cell>
          <cell r="Z202">
            <v>3799.0325397624738</v>
          </cell>
          <cell r="AA202">
            <v>4463.2872061671669</v>
          </cell>
          <cell r="AB202">
            <v>5092.098290457172</v>
          </cell>
          <cell r="AC202">
            <v>5730.7750103606159</v>
          </cell>
          <cell r="AD202">
            <v>6405.6372529756845</v>
          </cell>
          <cell r="AE202">
            <v>7076.7826640073044</v>
          </cell>
          <cell r="AF202">
            <v>7746.0651711606697</v>
          </cell>
        </row>
        <row r="203">
          <cell r="A203" t="str">
            <v>SOUTH COASTAL REGIONActual Units:</v>
          </cell>
          <cell r="C203" t="str">
            <v xml:space="preserve"> </v>
          </cell>
          <cell r="D203" t="str">
            <v>Actual Units:</v>
          </cell>
          <cell r="E203">
            <v>638</v>
          </cell>
          <cell r="F203">
            <v>743</v>
          </cell>
          <cell r="G203">
            <v>795</v>
          </cell>
          <cell r="H203">
            <v>1002</v>
          </cell>
          <cell r="I203">
            <v>935</v>
          </cell>
          <cell r="J203">
            <v>912</v>
          </cell>
          <cell r="K203">
            <v>851</v>
          </cell>
          <cell r="L203">
            <v>833</v>
          </cell>
          <cell r="M203">
            <v>928</v>
          </cell>
          <cell r="N203">
            <v>703</v>
          </cell>
          <cell r="O203">
            <v>749</v>
          </cell>
          <cell r="P203">
            <v>735</v>
          </cell>
          <cell r="Q203">
            <v>9824</v>
          </cell>
          <cell r="R203" t="str">
            <v>Projection:</v>
          </cell>
          <cell r="S203">
            <v>9916</v>
          </cell>
          <cell r="U203">
            <v>638</v>
          </cell>
          <cell r="V203">
            <v>1381</v>
          </cell>
          <cell r="W203">
            <v>2176</v>
          </cell>
          <cell r="X203">
            <v>3178</v>
          </cell>
          <cell r="Y203">
            <v>4113</v>
          </cell>
          <cell r="Z203">
            <v>5025</v>
          </cell>
          <cell r="AA203">
            <v>5876</v>
          </cell>
          <cell r="AB203">
            <v>6709</v>
          </cell>
          <cell r="AC203">
            <v>7637</v>
          </cell>
          <cell r="AD203">
            <v>8340</v>
          </cell>
          <cell r="AE203">
            <v>9089</v>
          </cell>
          <cell r="AF203">
            <v>9824</v>
          </cell>
        </row>
        <row r="204">
          <cell r="A204" t="str">
            <v>SOUTH COASTAL REGIONVariance: Fav/(Unfav)</v>
          </cell>
          <cell r="D204" t="str">
            <v>Variance: Fav/(Unfav)</v>
          </cell>
          <cell r="E204">
            <v>-63.883715093806899</v>
          </cell>
          <cell r="F204">
            <v>-135.30240366278713</v>
          </cell>
          <cell r="G204">
            <v>-155.57754033210105</v>
          </cell>
          <cell r="H204">
            <v>-327.13775738493109</v>
          </cell>
          <cell r="I204">
            <v>-260.87712805390493</v>
          </cell>
          <cell r="J204">
            <v>-283.18891570999517</v>
          </cell>
          <cell r="K204">
            <v>-186.74533359530696</v>
          </cell>
          <cell r="L204">
            <v>-204.1889157099952</v>
          </cell>
          <cell r="M204">
            <v>-289.323280096556</v>
          </cell>
          <cell r="N204">
            <v>-28.137757384931092</v>
          </cell>
          <cell r="O204">
            <v>-77.854588968379915</v>
          </cell>
          <cell r="P204">
            <v>-65.717492846634826</v>
          </cell>
          <cell r="Q204">
            <v>-2077.9329044891601</v>
          </cell>
          <cell r="R204" t="str">
            <v>Variance: Fav/(Unfav)</v>
          </cell>
          <cell r="S204">
            <v>0</v>
          </cell>
          <cell r="U204">
            <v>-63.883715093806899</v>
          </cell>
          <cell r="V204">
            <v>-199.18611875659403</v>
          </cell>
          <cell r="W204">
            <v>-354.76365908869508</v>
          </cell>
          <cell r="X204">
            <v>-681.90141647362611</v>
          </cell>
          <cell r="Y204">
            <v>-942.77854452753104</v>
          </cell>
          <cell r="Z204">
            <v>-1225.9674602375262</v>
          </cell>
          <cell r="AA204">
            <v>-1412.7127938328331</v>
          </cell>
          <cell r="AB204">
            <v>-1616.9017095428283</v>
          </cell>
          <cell r="AC204">
            <v>-1906.2249896393841</v>
          </cell>
          <cell r="AD204">
            <v>-1934.3627470243152</v>
          </cell>
          <cell r="AE204">
            <v>-2012.2173359926951</v>
          </cell>
          <cell r="AF204">
            <v>-2077.9348288393298</v>
          </cell>
        </row>
        <row r="205">
          <cell r="A205" t="str">
            <v xml:space="preserve"> Budget Units:</v>
          </cell>
          <cell r="C205" t="str">
            <v>Grand</v>
          </cell>
          <cell r="D205" t="str">
            <v>Budget Units:</v>
          </cell>
          <cell r="E205">
            <v>2671.2138781960102</v>
          </cell>
          <cell r="F205">
            <v>2803.3819776183918</v>
          </cell>
          <cell r="G205">
            <v>3092.0966236982663</v>
          </cell>
          <cell r="H205">
            <v>3065.7420979506192</v>
          </cell>
          <cell r="I205">
            <v>2895.6564957620481</v>
          </cell>
          <cell r="J205">
            <v>2758.6844058584406</v>
          </cell>
          <cell r="K205">
            <v>3195.8820615865311</v>
          </cell>
          <cell r="L205">
            <v>2967.0214688719557</v>
          </cell>
          <cell r="M205">
            <v>2773.8641076028534</v>
          </cell>
          <cell r="N205">
            <v>2817.718980087694</v>
          </cell>
          <cell r="O205">
            <v>2745.4937681057017</v>
          </cell>
          <cell r="P205">
            <v>2713.8598905855151</v>
          </cell>
          <cell r="Q205">
            <v>34500.616116390593</v>
          </cell>
          <cell r="R205" t="str">
            <v>Budget:</v>
          </cell>
          <cell r="S205">
            <v>34500.616116390593</v>
          </cell>
          <cell r="U205">
            <v>2671.2138781960102</v>
          </cell>
          <cell r="V205">
            <v>5474.5958558144021</v>
          </cell>
          <cell r="W205">
            <v>8566.6924795126688</v>
          </cell>
          <cell r="X205">
            <v>11632.434577463287</v>
          </cell>
          <cell r="Y205">
            <v>14528.091073225336</v>
          </cell>
          <cell r="Z205">
            <v>17286.775479083775</v>
          </cell>
          <cell r="AA205">
            <v>20482.657540670305</v>
          </cell>
          <cell r="AB205">
            <v>23449.679009542262</v>
          </cell>
          <cell r="AC205">
            <v>26223.543117145116</v>
          </cell>
          <cell r="AD205">
            <v>29041.262097232811</v>
          </cell>
          <cell r="AE205">
            <v>31786.755865338513</v>
          </cell>
          <cell r="AF205">
            <v>34500.615755924031</v>
          </cell>
        </row>
        <row r="206">
          <cell r="A206" t="str">
            <v>Actual Units:</v>
          </cell>
          <cell r="C206" t="str">
            <v>Total</v>
          </cell>
          <cell r="D206" t="str">
            <v>Actual Units:</v>
          </cell>
          <cell r="E206">
            <v>3094</v>
          </cell>
          <cell r="F206">
            <v>3215</v>
          </cell>
          <cell r="G206">
            <v>3391</v>
          </cell>
          <cell r="H206">
            <v>4010</v>
          </cell>
          <cell r="I206">
            <v>3770</v>
          </cell>
          <cell r="J206">
            <v>3928</v>
          </cell>
          <cell r="K206">
            <v>3861</v>
          </cell>
          <cell r="L206">
            <v>3058</v>
          </cell>
          <cell r="M206">
            <v>3179</v>
          </cell>
          <cell r="N206">
            <v>3115</v>
          </cell>
          <cell r="O206">
            <v>3705</v>
          </cell>
          <cell r="P206">
            <v>3738</v>
          </cell>
          <cell r="Q206">
            <v>42064</v>
          </cell>
          <cell r="R206" t="str">
            <v>Projection:</v>
          </cell>
          <cell r="S206">
            <v>41810</v>
          </cell>
          <cell r="U206">
            <v>3094</v>
          </cell>
          <cell r="V206">
            <v>6309</v>
          </cell>
          <cell r="W206">
            <v>9700</v>
          </cell>
          <cell r="X206">
            <v>13710</v>
          </cell>
          <cell r="Y206">
            <v>17480</v>
          </cell>
          <cell r="Z206">
            <v>21408</v>
          </cell>
          <cell r="AA206">
            <v>25269</v>
          </cell>
          <cell r="AB206">
            <v>28327</v>
          </cell>
          <cell r="AC206">
            <v>31506</v>
          </cell>
          <cell r="AD206">
            <v>34621</v>
          </cell>
          <cell r="AE206">
            <v>38326</v>
          </cell>
          <cell r="AF206">
            <v>42064</v>
          </cell>
        </row>
        <row r="207">
          <cell r="A207" t="str">
            <v>GrandVariance: Fav/(Unfav)</v>
          </cell>
          <cell r="D207" t="str">
            <v>Variance: Fav/(Unfav)</v>
          </cell>
          <cell r="E207">
            <v>-422.78612180398954</v>
          </cell>
          <cell r="F207">
            <v>-411.61802238160811</v>
          </cell>
          <cell r="G207">
            <v>-298.90337630173406</v>
          </cell>
          <cell r="H207">
            <v>-944.25790204938096</v>
          </cell>
          <cell r="I207">
            <v>-874.34350423795172</v>
          </cell>
          <cell r="J207">
            <v>-1169.3155941415596</v>
          </cell>
          <cell r="K207">
            <v>-665.11793841346866</v>
          </cell>
          <cell r="L207">
            <v>-90.978531128044708</v>
          </cell>
          <cell r="M207">
            <v>-405.13589239714668</v>
          </cell>
          <cell r="N207">
            <v>-297.28101991230591</v>
          </cell>
          <cell r="O207">
            <v>-959.50623189429837</v>
          </cell>
          <cell r="P207">
            <v>-1024.1401094144851</v>
          </cell>
          <cell r="Q207">
            <v>-7563.383883609411</v>
          </cell>
          <cell r="R207" t="str">
            <v>Variance: Fav/(Unfav)</v>
          </cell>
          <cell r="S207">
            <v>-36.521610420367082</v>
          </cell>
          <cell r="U207">
            <v>-422.78612180398954</v>
          </cell>
          <cell r="V207">
            <v>-834.40414418559772</v>
          </cell>
          <cell r="W207">
            <v>-1133.3075204873317</v>
          </cell>
          <cell r="X207">
            <v>-2077.5654225367125</v>
          </cell>
          <cell r="Y207">
            <v>-2951.908926774664</v>
          </cell>
          <cell r="Z207">
            <v>-4121.2245209162238</v>
          </cell>
          <cell r="AA207">
            <v>-4786.3424593296922</v>
          </cell>
          <cell r="AB207">
            <v>-4877.320990457737</v>
          </cell>
          <cell r="AC207">
            <v>-5282.4568828548836</v>
          </cell>
          <cell r="AD207">
            <v>-5579.7379027671896</v>
          </cell>
          <cell r="AE207">
            <v>-6539.2441346614878</v>
          </cell>
          <cell r="AF207">
            <v>-7563.3842440759727</v>
          </cell>
        </row>
        <row r="211">
          <cell r="A211" t="str">
            <v>NORTH CENTRAL REGIONBudget:</v>
          </cell>
          <cell r="B211" t="str">
            <v>60320S</v>
          </cell>
          <cell r="C211" t="str">
            <v>NORTH CENTRAL REGION</v>
          </cell>
          <cell r="D211" t="str">
            <v>Budget:</v>
          </cell>
          <cell r="E211">
            <v>-192180</v>
          </cell>
          <cell r="F211">
            <v>-192180</v>
          </cell>
          <cell r="G211">
            <v>-198483</v>
          </cell>
          <cell r="H211">
            <v>-218309</v>
          </cell>
          <cell r="I211">
            <v>-198672</v>
          </cell>
          <cell r="J211">
            <v>-192610</v>
          </cell>
          <cell r="K211">
            <v>-211158</v>
          </cell>
          <cell r="L211">
            <v>-212005</v>
          </cell>
          <cell r="M211">
            <v>-192610</v>
          </cell>
          <cell r="N211">
            <v>-192610</v>
          </cell>
          <cell r="O211">
            <v>-212005</v>
          </cell>
          <cell r="P211">
            <v>-211900</v>
          </cell>
          <cell r="Q211">
            <v>-2424722</v>
          </cell>
          <cell r="R211" t="str">
            <v>Budget:</v>
          </cell>
          <cell r="S211">
            <v>-2424722</v>
          </cell>
          <cell r="U211">
            <v>-192180</v>
          </cell>
          <cell r="V211">
            <v>-384360</v>
          </cell>
          <cell r="W211">
            <v>-582843</v>
          </cell>
          <cell r="X211">
            <v>-801152</v>
          </cell>
          <cell r="Y211">
            <v>-999824</v>
          </cell>
          <cell r="Z211">
            <v>-1192434</v>
          </cell>
          <cell r="AA211">
            <v>-1403592</v>
          </cell>
          <cell r="AB211">
            <v>-1615597</v>
          </cell>
          <cell r="AC211">
            <v>-1808207</v>
          </cell>
          <cell r="AD211">
            <v>-2000817</v>
          </cell>
          <cell r="AE211">
            <v>-2212822</v>
          </cell>
          <cell r="AF211">
            <v>-2424722</v>
          </cell>
        </row>
        <row r="212">
          <cell r="A212" t="str">
            <v>NORTH CENTRAL REGIONActual:</v>
          </cell>
          <cell r="D212" t="str">
            <v>Actual:</v>
          </cell>
          <cell r="E212">
            <v>-924658</v>
          </cell>
          <cell r="F212">
            <v>-219573</v>
          </cell>
          <cell r="G212">
            <v>-277518</v>
          </cell>
          <cell r="H212">
            <v>-485852</v>
          </cell>
          <cell r="I212">
            <v>-340277</v>
          </cell>
          <cell r="J212">
            <v>-314871</v>
          </cell>
          <cell r="K212">
            <v>-161302</v>
          </cell>
          <cell r="L212">
            <v>-225177</v>
          </cell>
          <cell r="M212">
            <v>-74241</v>
          </cell>
          <cell r="N212">
            <v>-292009</v>
          </cell>
          <cell r="O212">
            <v>-115492</v>
          </cell>
          <cell r="P212">
            <v>-152679</v>
          </cell>
          <cell r="Q212">
            <v>-3583648</v>
          </cell>
          <cell r="R212" t="str">
            <v>Projection:</v>
          </cell>
          <cell r="S212">
            <v>-2424722</v>
          </cell>
          <cell r="U212">
            <v>-924658</v>
          </cell>
          <cell r="V212">
            <v>-1144231</v>
          </cell>
          <cell r="W212">
            <v>-1421749</v>
          </cell>
          <cell r="X212">
            <v>-1907601</v>
          </cell>
          <cell r="Y212">
            <v>-2247878</v>
          </cell>
          <cell r="Z212">
            <v>-2562749</v>
          </cell>
          <cell r="AA212">
            <v>-2724051</v>
          </cell>
          <cell r="AB212">
            <v>-2949228</v>
          </cell>
          <cell r="AC212">
            <v>-3023469</v>
          </cell>
          <cell r="AD212">
            <v>-3315478</v>
          </cell>
          <cell r="AE212">
            <v>-3430970</v>
          </cell>
          <cell r="AF212">
            <v>-3583649</v>
          </cell>
        </row>
        <row r="213">
          <cell r="A213" t="str">
            <v>NORTH CENTRAL REGIONVariance: Fav/(Unfav)</v>
          </cell>
          <cell r="D213" t="str">
            <v>Variance: Fav/(Unfav)</v>
          </cell>
          <cell r="E213">
            <v>732478</v>
          </cell>
          <cell r="F213">
            <v>27393</v>
          </cell>
          <cell r="G213">
            <v>79035</v>
          </cell>
          <cell r="H213">
            <v>267543</v>
          </cell>
          <cell r="I213">
            <v>141605</v>
          </cell>
          <cell r="J213">
            <v>122261</v>
          </cell>
          <cell r="K213">
            <v>-49856</v>
          </cell>
          <cell r="L213">
            <v>13172</v>
          </cell>
          <cell r="M213">
            <v>-118369</v>
          </cell>
          <cell r="N213">
            <v>99399</v>
          </cell>
          <cell r="O213">
            <v>-96513</v>
          </cell>
          <cell r="P213">
            <v>-59221</v>
          </cell>
          <cell r="Q213">
            <v>1158926</v>
          </cell>
          <cell r="R213" t="str">
            <v>Variance: Fav/(Unfav)</v>
          </cell>
          <cell r="S213">
            <v>0</v>
          </cell>
          <cell r="U213">
            <v>732478</v>
          </cell>
          <cell r="V213">
            <v>759871</v>
          </cell>
          <cell r="W213">
            <v>838906</v>
          </cell>
          <cell r="X213">
            <v>1106449</v>
          </cell>
          <cell r="Y213">
            <v>1248054</v>
          </cell>
          <cell r="Z213">
            <v>1370315</v>
          </cell>
          <cell r="AA213">
            <v>1320459</v>
          </cell>
          <cell r="AB213">
            <v>1333631</v>
          </cell>
          <cell r="AC213">
            <v>1215262</v>
          </cell>
          <cell r="AD213">
            <v>1314661</v>
          </cell>
          <cell r="AE213">
            <v>1218148</v>
          </cell>
          <cell r="AF213">
            <v>1158927</v>
          </cell>
        </row>
        <row r="214">
          <cell r="A214" t="str">
            <v>SOUTH CENTRAL REGIONBudget:</v>
          </cell>
          <cell r="B214" t="str">
            <v>60412S</v>
          </cell>
          <cell r="C214" t="str">
            <v>SOUTH CENTRAL REGION</v>
          </cell>
          <cell r="D214" t="str">
            <v>Budget:</v>
          </cell>
          <cell r="E214">
            <v>-564214</v>
          </cell>
          <cell r="F214">
            <v>-564214</v>
          </cell>
          <cell r="G214">
            <v>-564214</v>
          </cell>
          <cell r="H214">
            <v>-564214</v>
          </cell>
          <cell r="I214">
            <v>-564214</v>
          </cell>
          <cell r="J214">
            <v>-566923</v>
          </cell>
          <cell r="K214">
            <v>-564214</v>
          </cell>
          <cell r="L214">
            <v>-564214</v>
          </cell>
          <cell r="M214">
            <v>-564214</v>
          </cell>
          <cell r="N214">
            <v>-564214</v>
          </cell>
          <cell r="O214">
            <v>-564214</v>
          </cell>
          <cell r="P214">
            <v>-564214</v>
          </cell>
          <cell r="Q214">
            <v>-6773277</v>
          </cell>
          <cell r="R214" t="str">
            <v>Budget:</v>
          </cell>
          <cell r="S214">
            <v>-6773277</v>
          </cell>
          <cell r="U214">
            <v>-564214</v>
          </cell>
          <cell r="V214">
            <v>-1128428</v>
          </cell>
          <cell r="W214">
            <v>-1692642</v>
          </cell>
          <cell r="X214">
            <v>-2256856</v>
          </cell>
          <cell r="Y214">
            <v>-2821070</v>
          </cell>
          <cell r="Z214">
            <v>-3387993</v>
          </cell>
          <cell r="AA214">
            <v>-3952207</v>
          </cell>
          <cell r="AB214">
            <v>-4516421</v>
          </cell>
          <cell r="AC214">
            <v>-5080635</v>
          </cell>
          <cell r="AD214">
            <v>-5644849</v>
          </cell>
          <cell r="AE214">
            <v>-6209063</v>
          </cell>
          <cell r="AF214">
            <v>-6773277</v>
          </cell>
        </row>
        <row r="215">
          <cell r="A215" t="str">
            <v>SOUTH CENTRAL REGIONActual:</v>
          </cell>
          <cell r="D215" t="str">
            <v>Actual:</v>
          </cell>
          <cell r="E215">
            <v>-887679</v>
          </cell>
          <cell r="F215">
            <v>-1138508</v>
          </cell>
          <cell r="G215">
            <v>-1244912</v>
          </cell>
          <cell r="H215">
            <v>-1141534</v>
          </cell>
          <cell r="I215">
            <v>262802</v>
          </cell>
          <cell r="J215">
            <v>-577493</v>
          </cell>
          <cell r="K215">
            <v>-1042336</v>
          </cell>
          <cell r="L215">
            <v>-552618</v>
          </cell>
          <cell r="M215">
            <v>-309395</v>
          </cell>
          <cell r="N215">
            <v>-336957</v>
          </cell>
          <cell r="O215">
            <v>-542927</v>
          </cell>
          <cell r="P215">
            <v>-887329</v>
          </cell>
          <cell r="Q215">
            <v>-8398885</v>
          </cell>
          <cell r="R215" t="str">
            <v>Projection:</v>
          </cell>
          <cell r="S215">
            <v>-6773277</v>
          </cell>
          <cell r="U215">
            <v>-887679</v>
          </cell>
          <cell r="V215">
            <v>-2026187</v>
          </cell>
          <cell r="W215">
            <v>-3271099</v>
          </cell>
          <cell r="X215">
            <v>-4412633</v>
          </cell>
          <cell r="Y215">
            <v>-4149831</v>
          </cell>
          <cell r="Z215">
            <v>-4727324</v>
          </cell>
          <cell r="AA215">
            <v>-5769660</v>
          </cell>
          <cell r="AB215">
            <v>-6322278</v>
          </cell>
          <cell r="AC215">
            <v>-6631673</v>
          </cell>
          <cell r="AD215">
            <v>-6968630</v>
          </cell>
          <cell r="AE215">
            <v>-7511557</v>
          </cell>
          <cell r="AF215">
            <v>-8398886</v>
          </cell>
        </row>
        <row r="216">
          <cell r="A216" t="str">
            <v>SOUTH CENTRAL REGIONVariance: Fav/(Unfav)</v>
          </cell>
          <cell r="D216" t="str">
            <v>Variance: Fav/(Unfav)</v>
          </cell>
          <cell r="E216">
            <v>323465</v>
          </cell>
          <cell r="F216">
            <v>574294</v>
          </cell>
          <cell r="G216">
            <v>680698</v>
          </cell>
          <cell r="H216">
            <v>577320</v>
          </cell>
          <cell r="I216">
            <v>-827016</v>
          </cell>
          <cell r="J216">
            <v>10570</v>
          </cell>
          <cell r="K216">
            <v>478122</v>
          </cell>
          <cell r="L216">
            <v>-11596</v>
          </cell>
          <cell r="M216">
            <v>-254819</v>
          </cell>
          <cell r="N216">
            <v>-227257</v>
          </cell>
          <cell r="O216">
            <v>-21287</v>
          </cell>
          <cell r="P216">
            <v>323115</v>
          </cell>
          <cell r="Q216">
            <v>1625608</v>
          </cell>
          <cell r="R216" t="str">
            <v>Variance: Fav/(Unfav)</v>
          </cell>
          <cell r="S216">
            <v>0</v>
          </cell>
          <cell r="U216">
            <v>323465</v>
          </cell>
          <cell r="V216">
            <v>897759</v>
          </cell>
          <cell r="W216">
            <v>1578457</v>
          </cell>
          <cell r="X216">
            <v>2155777</v>
          </cell>
          <cell r="Y216">
            <v>1328761</v>
          </cell>
          <cell r="Z216">
            <v>1339331</v>
          </cell>
          <cell r="AA216">
            <v>1817453</v>
          </cell>
          <cell r="AB216">
            <v>1805857</v>
          </cell>
          <cell r="AC216">
            <v>1551038</v>
          </cell>
          <cell r="AD216">
            <v>1323781</v>
          </cell>
          <cell r="AE216">
            <v>1302494</v>
          </cell>
          <cell r="AF216">
            <v>1625609</v>
          </cell>
        </row>
        <row r="217">
          <cell r="A217" t="str">
            <v>NORTH COASTAL REGIONBudget:</v>
          </cell>
          <cell r="B217" t="str">
            <v>60JY6S</v>
          </cell>
          <cell r="C217" t="str">
            <v>NORTH COASTAL REGION</v>
          </cell>
          <cell r="D217" t="str">
            <v>Budget:</v>
          </cell>
          <cell r="E217">
            <v>-136546</v>
          </cell>
          <cell r="F217">
            <v>-140770</v>
          </cell>
          <cell r="G217">
            <v>-146772</v>
          </cell>
          <cell r="H217">
            <v>-156585</v>
          </cell>
          <cell r="I217">
            <v>-143657</v>
          </cell>
          <cell r="J217">
            <v>-134557</v>
          </cell>
          <cell r="K217">
            <v>-144008</v>
          </cell>
          <cell r="L217">
            <v>-140024</v>
          </cell>
          <cell r="M217">
            <v>-137724</v>
          </cell>
          <cell r="N217">
            <v>-149341</v>
          </cell>
          <cell r="O217">
            <v>-154808</v>
          </cell>
          <cell r="P217">
            <v>-154779</v>
          </cell>
          <cell r="Q217">
            <v>-1739571</v>
          </cell>
          <cell r="R217" t="str">
            <v>Budget:</v>
          </cell>
          <cell r="S217">
            <v>-1739571</v>
          </cell>
          <cell r="U217">
            <v>-136546</v>
          </cell>
          <cell r="V217">
            <v>-277316</v>
          </cell>
          <cell r="W217">
            <v>-424088</v>
          </cell>
          <cell r="X217">
            <v>-580673</v>
          </cell>
          <cell r="Y217">
            <v>-724330</v>
          </cell>
          <cell r="Z217">
            <v>-858887</v>
          </cell>
          <cell r="AA217">
            <v>-1002895</v>
          </cell>
          <cell r="AB217">
            <v>-1142919</v>
          </cell>
          <cell r="AC217">
            <v>-1280643</v>
          </cell>
          <cell r="AD217">
            <v>-1429984</v>
          </cell>
          <cell r="AE217">
            <v>-1584792</v>
          </cell>
          <cell r="AF217">
            <v>-1739571</v>
          </cell>
        </row>
        <row r="218">
          <cell r="A218" t="str">
            <v>NORTH COASTAL REGIONActual:</v>
          </cell>
          <cell r="D218" t="str">
            <v>Actual:</v>
          </cell>
          <cell r="E218">
            <v>-365982</v>
          </cell>
          <cell r="F218">
            <v>-192595</v>
          </cell>
          <cell r="G218">
            <v>-238266</v>
          </cell>
          <cell r="H218">
            <v>-415774</v>
          </cell>
          <cell r="I218">
            <v>-230503</v>
          </cell>
          <cell r="J218">
            <v>-244586</v>
          </cell>
          <cell r="K218">
            <v>-336766</v>
          </cell>
          <cell r="L218">
            <v>-342620</v>
          </cell>
          <cell r="M218">
            <v>-30401</v>
          </cell>
          <cell r="N218">
            <v>-50118</v>
          </cell>
          <cell r="O218">
            <v>-257132</v>
          </cell>
          <cell r="P218">
            <v>-94899</v>
          </cell>
          <cell r="Q218">
            <v>-2799639</v>
          </cell>
          <cell r="R218" t="str">
            <v>Projection:</v>
          </cell>
          <cell r="S218">
            <v>-1739571</v>
          </cell>
          <cell r="U218">
            <v>-365982</v>
          </cell>
          <cell r="V218">
            <v>-558577</v>
          </cell>
          <cell r="W218">
            <v>-796843</v>
          </cell>
          <cell r="X218">
            <v>-1212617</v>
          </cell>
          <cell r="Y218">
            <v>-1443120</v>
          </cell>
          <cell r="Z218">
            <v>-1687706</v>
          </cell>
          <cell r="AA218">
            <v>-2024472</v>
          </cell>
          <cell r="AB218">
            <v>-2367092</v>
          </cell>
          <cell r="AC218">
            <v>-2397493</v>
          </cell>
          <cell r="AD218">
            <v>-2447611</v>
          </cell>
          <cell r="AE218">
            <v>-2704743</v>
          </cell>
          <cell r="AF218">
            <v>-2799642</v>
          </cell>
        </row>
        <row r="219">
          <cell r="A219" t="str">
            <v>NORTH COASTAL REGIONVariance: Fav/(Unfav)</v>
          </cell>
          <cell r="D219" t="str">
            <v>Variance: Fav/(Unfav)</v>
          </cell>
          <cell r="E219">
            <v>229436</v>
          </cell>
          <cell r="F219">
            <v>51825</v>
          </cell>
          <cell r="G219">
            <v>91494</v>
          </cell>
          <cell r="H219">
            <v>259189</v>
          </cell>
          <cell r="I219">
            <v>86846</v>
          </cell>
          <cell r="J219">
            <v>110029</v>
          </cell>
          <cell r="K219">
            <v>192758</v>
          </cell>
          <cell r="L219">
            <v>202596</v>
          </cell>
          <cell r="M219">
            <v>-107323</v>
          </cell>
          <cell r="N219">
            <v>-99223</v>
          </cell>
          <cell r="O219">
            <v>102324</v>
          </cell>
          <cell r="P219">
            <v>-59880</v>
          </cell>
          <cell r="Q219">
            <v>1060068</v>
          </cell>
          <cell r="R219" t="str">
            <v>Variance: Fav/(Unfav)</v>
          </cell>
          <cell r="S219">
            <v>0</v>
          </cell>
          <cell r="U219">
            <v>229436</v>
          </cell>
          <cell r="V219">
            <v>281261</v>
          </cell>
          <cell r="W219">
            <v>372755</v>
          </cell>
          <cell r="X219">
            <v>631944</v>
          </cell>
          <cell r="Y219">
            <v>718790</v>
          </cell>
          <cell r="Z219">
            <v>828819</v>
          </cell>
          <cell r="AA219">
            <v>1021577</v>
          </cell>
          <cell r="AB219">
            <v>1224173</v>
          </cell>
          <cell r="AC219">
            <v>1116850</v>
          </cell>
          <cell r="AD219">
            <v>1017627</v>
          </cell>
          <cell r="AE219">
            <v>1119951</v>
          </cell>
          <cell r="AF219">
            <v>1060071</v>
          </cell>
        </row>
        <row r="220">
          <cell r="A220" t="str">
            <v>SOUTH COASTAL REGIONBudget:</v>
          </cell>
          <cell r="B220" t="str">
            <v>60425S</v>
          </cell>
          <cell r="C220" t="str">
            <v>SOUTH COASTAL REGION</v>
          </cell>
          <cell r="D220" t="str">
            <v>Budget:</v>
          </cell>
          <cell r="E220">
            <v>-184286</v>
          </cell>
          <cell r="F220">
            <v>-192239</v>
          </cell>
          <cell r="G220">
            <v>-198894</v>
          </cell>
          <cell r="H220">
            <v>-208145</v>
          </cell>
          <cell r="I220">
            <v>-191954</v>
          </cell>
          <cell r="J220">
            <v>-175766</v>
          </cell>
          <cell r="K220">
            <v>-185016</v>
          </cell>
          <cell r="L220">
            <v>-175766</v>
          </cell>
          <cell r="M220">
            <v>-182705</v>
          </cell>
          <cell r="N220">
            <v>-208145</v>
          </cell>
          <cell r="O220">
            <v>-205549</v>
          </cell>
          <cell r="P220">
            <v>-204250</v>
          </cell>
          <cell r="Q220">
            <v>-2312715</v>
          </cell>
          <cell r="R220" t="str">
            <v>Budget:</v>
          </cell>
          <cell r="S220">
            <v>-2312715</v>
          </cell>
          <cell r="U220">
            <v>-184286</v>
          </cell>
          <cell r="V220">
            <v>-376525</v>
          </cell>
          <cell r="W220">
            <v>-575419</v>
          </cell>
          <cell r="X220">
            <v>-783564</v>
          </cell>
          <cell r="Y220">
            <v>-975518</v>
          </cell>
          <cell r="Z220">
            <v>-1151284</v>
          </cell>
          <cell r="AA220">
            <v>-1336300</v>
          </cell>
          <cell r="AB220">
            <v>-1512066</v>
          </cell>
          <cell r="AC220">
            <v>-1694771</v>
          </cell>
          <cell r="AD220">
            <v>-1902916</v>
          </cell>
          <cell r="AE220">
            <v>-2108465</v>
          </cell>
          <cell r="AF220">
            <v>-2312715</v>
          </cell>
        </row>
        <row r="221">
          <cell r="A221" t="str">
            <v>SOUTH COASTAL REGIONActual:</v>
          </cell>
          <cell r="D221" t="str">
            <v>Actual:</v>
          </cell>
          <cell r="E221">
            <v>-234348</v>
          </cell>
          <cell r="F221">
            <v>-982479</v>
          </cell>
          <cell r="G221">
            <v>42237</v>
          </cell>
          <cell r="H221">
            <v>-352459</v>
          </cell>
          <cell r="I221">
            <v>120159</v>
          </cell>
          <cell r="J221">
            <v>-129226</v>
          </cell>
          <cell r="K221">
            <v>-205866</v>
          </cell>
          <cell r="L221">
            <v>-122649</v>
          </cell>
          <cell r="M221">
            <v>-50490</v>
          </cell>
          <cell r="N221">
            <v>-204916</v>
          </cell>
          <cell r="O221">
            <v>-69379</v>
          </cell>
          <cell r="P221">
            <v>-54063</v>
          </cell>
          <cell r="Q221">
            <v>-2243478</v>
          </cell>
          <cell r="R221" t="str">
            <v>Projection:</v>
          </cell>
          <cell r="S221">
            <v>-2312715</v>
          </cell>
          <cell r="U221">
            <v>-234348</v>
          </cell>
          <cell r="V221">
            <v>-1216827</v>
          </cell>
          <cell r="W221">
            <v>-1174590</v>
          </cell>
          <cell r="X221">
            <v>-1527049</v>
          </cell>
          <cell r="Y221">
            <v>-1406890</v>
          </cell>
          <cell r="Z221">
            <v>-1536116</v>
          </cell>
          <cell r="AA221">
            <v>-1741982</v>
          </cell>
          <cell r="AB221">
            <v>-1864631</v>
          </cell>
          <cell r="AC221">
            <v>-1915121</v>
          </cell>
          <cell r="AD221">
            <v>-2120037</v>
          </cell>
          <cell r="AE221">
            <v>-2189416</v>
          </cell>
          <cell r="AF221">
            <v>-2243479</v>
          </cell>
        </row>
        <row r="222">
          <cell r="A222" t="str">
            <v>SOUTH COASTAL REGIONVariance: Fav/(Unfav)</v>
          </cell>
          <cell r="D222" t="str">
            <v>Variance: Fav/(Unfav)</v>
          </cell>
          <cell r="E222">
            <v>50062</v>
          </cell>
          <cell r="F222">
            <v>790240</v>
          </cell>
          <cell r="G222">
            <v>-241131</v>
          </cell>
          <cell r="H222">
            <v>144314</v>
          </cell>
          <cell r="I222">
            <v>-312113</v>
          </cell>
          <cell r="J222">
            <v>-46540</v>
          </cell>
          <cell r="K222">
            <v>20850</v>
          </cell>
          <cell r="L222">
            <v>-53117</v>
          </cell>
          <cell r="M222">
            <v>-132215</v>
          </cell>
          <cell r="N222">
            <v>-3229</v>
          </cell>
          <cell r="O222">
            <v>-136170</v>
          </cell>
          <cell r="P222">
            <v>-150187</v>
          </cell>
          <cell r="Q222">
            <v>-69237</v>
          </cell>
          <cell r="R222" t="str">
            <v>Variance: Fav/(Unfav)</v>
          </cell>
          <cell r="S222">
            <v>0</v>
          </cell>
          <cell r="U222">
            <v>50062</v>
          </cell>
          <cell r="V222">
            <v>840302</v>
          </cell>
          <cell r="W222">
            <v>599171</v>
          </cell>
          <cell r="X222">
            <v>743485</v>
          </cell>
          <cell r="Y222">
            <v>431372</v>
          </cell>
          <cell r="Z222">
            <v>384832</v>
          </cell>
          <cell r="AA222">
            <v>405682</v>
          </cell>
          <cell r="AB222">
            <v>352565</v>
          </cell>
          <cell r="AC222">
            <v>220350</v>
          </cell>
          <cell r="AD222">
            <v>217121</v>
          </cell>
          <cell r="AE222">
            <v>80951</v>
          </cell>
          <cell r="AF222">
            <v>-69236</v>
          </cell>
        </row>
        <row r="223">
          <cell r="A223" t="str">
            <v>Budget:</v>
          </cell>
          <cell r="C223" t="str">
            <v>Grand</v>
          </cell>
          <cell r="D223" t="str">
            <v>Budget:</v>
          </cell>
          <cell r="E223">
            <v>-1077226</v>
          </cell>
          <cell r="F223">
            <v>-1089403</v>
          </cell>
          <cell r="G223">
            <v>-1108363</v>
          </cell>
          <cell r="H223">
            <v>-1147253</v>
          </cell>
          <cell r="I223">
            <v>-1098497</v>
          </cell>
          <cell r="J223">
            <v>-1069856</v>
          </cell>
          <cell r="K223">
            <v>-1104396</v>
          </cell>
          <cell r="L223">
            <v>-1092009</v>
          </cell>
          <cell r="M223">
            <v>-1077253</v>
          </cell>
          <cell r="N223">
            <v>-1114310</v>
          </cell>
          <cell r="O223">
            <v>-1136576</v>
          </cell>
          <cell r="P223">
            <v>-1135143</v>
          </cell>
          <cell r="Q223">
            <v>-13250285</v>
          </cell>
          <cell r="R223" t="str">
            <v>Budget:</v>
          </cell>
          <cell r="S223">
            <v>-13250285</v>
          </cell>
          <cell r="U223">
            <v>-1077226</v>
          </cell>
          <cell r="V223">
            <v>-2166629</v>
          </cell>
          <cell r="W223">
            <v>-3274992</v>
          </cell>
          <cell r="X223">
            <v>-4422245</v>
          </cell>
          <cell r="Y223">
            <v>-5520742</v>
          </cell>
          <cell r="Z223">
            <v>-6590598</v>
          </cell>
          <cell r="AA223">
            <v>-7694994</v>
          </cell>
          <cell r="AB223">
            <v>-8787003</v>
          </cell>
          <cell r="AC223">
            <v>-9864256</v>
          </cell>
          <cell r="AD223">
            <v>-10978566</v>
          </cell>
          <cell r="AE223">
            <v>-12115142</v>
          </cell>
          <cell r="AF223">
            <v>-13250285</v>
          </cell>
        </row>
        <row r="224">
          <cell r="A224" t="str">
            <v>Actual:</v>
          </cell>
          <cell r="C224" t="str">
            <v>Total</v>
          </cell>
          <cell r="D224" t="str">
            <v>Actual:</v>
          </cell>
          <cell r="E224">
            <v>-2412667</v>
          </cell>
          <cell r="F224">
            <v>-2533156</v>
          </cell>
          <cell r="G224">
            <v>-1718458</v>
          </cell>
          <cell r="H224">
            <v>-2395618</v>
          </cell>
          <cell r="I224">
            <v>-187818</v>
          </cell>
          <cell r="J224">
            <v>-1266176</v>
          </cell>
          <cell r="K224">
            <v>-1746268</v>
          </cell>
          <cell r="L224">
            <v>-1243064</v>
          </cell>
          <cell r="M224">
            <v>-464527</v>
          </cell>
          <cell r="N224">
            <v>-883999</v>
          </cell>
          <cell r="O224">
            <v>-984930</v>
          </cell>
          <cell r="P224">
            <v>-1188969</v>
          </cell>
          <cell r="Q224">
            <v>-17025650</v>
          </cell>
          <cell r="R224" t="str">
            <v>Projection:</v>
          </cell>
          <cell r="S224">
            <v>-13250285</v>
          </cell>
          <cell r="U224">
            <v>-2412667</v>
          </cell>
          <cell r="V224">
            <v>-4945823</v>
          </cell>
          <cell r="W224">
            <v>-6664281</v>
          </cell>
          <cell r="X224">
            <v>-9059899</v>
          </cell>
          <cell r="Y224">
            <v>-9247717</v>
          </cell>
          <cell r="Z224">
            <v>-10513893</v>
          </cell>
          <cell r="AA224">
            <v>-12260161</v>
          </cell>
          <cell r="AB224">
            <v>-13503225</v>
          </cell>
          <cell r="AC224">
            <v>-13967752</v>
          </cell>
          <cell r="AD224">
            <v>-14851751</v>
          </cell>
          <cell r="AE224">
            <v>-15836681</v>
          </cell>
          <cell r="AF224">
            <v>-17025650</v>
          </cell>
        </row>
        <row r="225">
          <cell r="A225" t="str">
            <v>GrandVariance: Fav/(Unfav)</v>
          </cell>
          <cell r="D225" t="str">
            <v>Variance: Fav/(Unfav)</v>
          </cell>
          <cell r="E225">
            <v>1335441</v>
          </cell>
          <cell r="F225">
            <v>1443753</v>
          </cell>
          <cell r="G225">
            <v>610095</v>
          </cell>
          <cell r="H225">
            <v>1248365</v>
          </cell>
          <cell r="I225">
            <v>-910679</v>
          </cell>
          <cell r="J225">
            <v>196320</v>
          </cell>
          <cell r="K225">
            <v>641872</v>
          </cell>
          <cell r="L225">
            <v>151055</v>
          </cell>
          <cell r="M225">
            <v>-612726</v>
          </cell>
          <cell r="N225">
            <v>-230311</v>
          </cell>
          <cell r="O225">
            <v>-151646</v>
          </cell>
          <cell r="P225">
            <v>53826</v>
          </cell>
          <cell r="Q225">
            <v>3775365</v>
          </cell>
          <cell r="R225" t="str">
            <v>Variance: Fav/(Unfav)</v>
          </cell>
          <cell r="S225">
            <v>0</v>
          </cell>
          <cell r="U225">
            <v>1335441</v>
          </cell>
          <cell r="V225">
            <v>2779194</v>
          </cell>
          <cell r="W225">
            <v>3389289</v>
          </cell>
          <cell r="X225">
            <v>4637654</v>
          </cell>
          <cell r="Y225">
            <v>3726975</v>
          </cell>
          <cell r="Z225">
            <v>3923295</v>
          </cell>
          <cell r="AA225">
            <v>4565167</v>
          </cell>
          <cell r="AB225">
            <v>4716222</v>
          </cell>
          <cell r="AC225">
            <v>4103496</v>
          </cell>
          <cell r="AD225">
            <v>3873185</v>
          </cell>
          <cell r="AE225">
            <v>3721539</v>
          </cell>
          <cell r="AF225">
            <v>3775365</v>
          </cell>
        </row>
        <row r="230">
          <cell r="A230" t="str">
            <v>NORTH CENTRAL REGIONBudget:</v>
          </cell>
          <cell r="B230" t="str">
            <v>60320S</v>
          </cell>
          <cell r="C230" t="str">
            <v>NORTH CENTRAL REGION</v>
          </cell>
          <cell r="D230" t="str">
            <v>Budget:</v>
          </cell>
          <cell r="E230">
            <v>-69761</v>
          </cell>
          <cell r="F230">
            <v>-69761</v>
          </cell>
          <cell r="G230">
            <v>-72050</v>
          </cell>
          <cell r="H230">
            <v>-79246</v>
          </cell>
          <cell r="I230">
            <v>-72118</v>
          </cell>
          <cell r="J230">
            <v>-69918</v>
          </cell>
          <cell r="K230">
            <v>-76651</v>
          </cell>
          <cell r="L230">
            <v>-76958</v>
          </cell>
          <cell r="M230">
            <v>-69918</v>
          </cell>
          <cell r="N230">
            <v>-69918</v>
          </cell>
          <cell r="O230">
            <v>-76958</v>
          </cell>
          <cell r="P230">
            <v>-76920</v>
          </cell>
          <cell r="Q230">
            <v>-880177</v>
          </cell>
          <cell r="R230" t="str">
            <v>Budget:</v>
          </cell>
          <cell r="S230">
            <v>-880177</v>
          </cell>
          <cell r="U230">
            <v>-69761</v>
          </cell>
          <cell r="V230">
            <v>-139522</v>
          </cell>
          <cell r="W230">
            <v>-211572</v>
          </cell>
          <cell r="X230">
            <v>-290818</v>
          </cell>
          <cell r="Y230">
            <v>-362936</v>
          </cell>
          <cell r="Z230">
            <v>-432854</v>
          </cell>
          <cell r="AA230">
            <v>-509505</v>
          </cell>
          <cell r="AB230">
            <v>-586463</v>
          </cell>
          <cell r="AC230">
            <v>-656381</v>
          </cell>
          <cell r="AD230">
            <v>-726299</v>
          </cell>
          <cell r="AE230">
            <v>-803257</v>
          </cell>
          <cell r="AF230">
            <v>-880177</v>
          </cell>
        </row>
        <row r="231">
          <cell r="A231" t="str">
            <v>NORTH CENTRAL REGIONActual:</v>
          </cell>
          <cell r="D231" t="str">
            <v>Actual:</v>
          </cell>
          <cell r="E231">
            <v>0</v>
          </cell>
          <cell r="F231">
            <v>0</v>
          </cell>
          <cell r="G231">
            <v>0</v>
          </cell>
          <cell r="H231">
            <v>-6921</v>
          </cell>
          <cell r="I231">
            <v>-287337</v>
          </cell>
          <cell r="J231">
            <v>-71084</v>
          </cell>
          <cell r="K231">
            <v>-206711</v>
          </cell>
          <cell r="L231">
            <v>-85310</v>
          </cell>
          <cell r="M231">
            <v>-355</v>
          </cell>
          <cell r="N231">
            <v>-62264</v>
          </cell>
          <cell r="O231">
            <v>-146218</v>
          </cell>
          <cell r="P231">
            <v>-134922</v>
          </cell>
          <cell r="Q231">
            <v>-1001122</v>
          </cell>
          <cell r="R231" t="str">
            <v>Projection:</v>
          </cell>
          <cell r="S231">
            <v>-880177</v>
          </cell>
          <cell r="U231">
            <v>0</v>
          </cell>
          <cell r="V231">
            <v>0</v>
          </cell>
          <cell r="W231">
            <v>0</v>
          </cell>
          <cell r="X231">
            <v>-6921</v>
          </cell>
          <cell r="Y231">
            <v>-294258</v>
          </cell>
          <cell r="Z231">
            <v>-365342</v>
          </cell>
          <cell r="AA231">
            <v>-572053</v>
          </cell>
          <cell r="AB231">
            <v>-657363</v>
          </cell>
          <cell r="AC231">
            <v>-657718</v>
          </cell>
          <cell r="AD231">
            <v>-719982</v>
          </cell>
          <cell r="AE231">
            <v>-866200</v>
          </cell>
          <cell r="AF231">
            <v>-1001122</v>
          </cell>
        </row>
        <row r="232">
          <cell r="A232" t="str">
            <v>NORTH CENTRAL REGIONVariance: Fav/(Unfav)</v>
          </cell>
          <cell r="D232" t="str">
            <v>Variance: Fav/(Unfav)</v>
          </cell>
          <cell r="E232">
            <v>-69761</v>
          </cell>
          <cell r="F232">
            <v>-69761</v>
          </cell>
          <cell r="G232">
            <v>-72050</v>
          </cell>
          <cell r="H232">
            <v>-72325</v>
          </cell>
          <cell r="I232">
            <v>215219</v>
          </cell>
          <cell r="J232">
            <v>1166</v>
          </cell>
          <cell r="K232">
            <v>130060</v>
          </cell>
          <cell r="L232">
            <v>8352</v>
          </cell>
          <cell r="M232">
            <v>-69563</v>
          </cell>
          <cell r="N232">
            <v>-7654</v>
          </cell>
          <cell r="O232">
            <v>69260</v>
          </cell>
          <cell r="P232">
            <v>58002</v>
          </cell>
          <cell r="Q232">
            <v>120945</v>
          </cell>
          <cell r="R232" t="str">
            <v>Variance: Fav/(Unfav)</v>
          </cell>
          <cell r="S232">
            <v>0</v>
          </cell>
          <cell r="U232">
            <v>-69761</v>
          </cell>
          <cell r="V232">
            <v>-139522</v>
          </cell>
          <cell r="W232">
            <v>-211572</v>
          </cell>
          <cell r="X232">
            <v>-283897</v>
          </cell>
          <cell r="Y232">
            <v>-68678</v>
          </cell>
          <cell r="Z232">
            <v>-67512</v>
          </cell>
          <cell r="AA232">
            <v>62548</v>
          </cell>
          <cell r="AB232">
            <v>70900</v>
          </cell>
          <cell r="AC232">
            <v>1337</v>
          </cell>
          <cell r="AD232">
            <v>-6317</v>
          </cell>
          <cell r="AE232">
            <v>62943</v>
          </cell>
          <cell r="AF232">
            <v>120945</v>
          </cell>
        </row>
        <row r="233">
          <cell r="A233" t="str">
            <v>SOUTH CENTRAL REGIONBudget:</v>
          </cell>
          <cell r="B233" t="str">
            <v>60412S</v>
          </cell>
          <cell r="C233" t="str">
            <v>SOUTH CENTRAL REGION</v>
          </cell>
          <cell r="D233" t="str">
            <v>Budget:</v>
          </cell>
          <cell r="E233">
            <v>-154543</v>
          </cell>
          <cell r="F233">
            <v>-154543</v>
          </cell>
          <cell r="G233">
            <v>-154543</v>
          </cell>
          <cell r="H233">
            <v>-154543</v>
          </cell>
          <cell r="I233">
            <v>-154543</v>
          </cell>
          <cell r="J233">
            <v>-155285</v>
          </cell>
          <cell r="K233">
            <v>-154543</v>
          </cell>
          <cell r="L233">
            <v>-154543</v>
          </cell>
          <cell r="M233">
            <v>-154543</v>
          </cell>
          <cell r="N233">
            <v>-154543</v>
          </cell>
          <cell r="O233">
            <v>-154543</v>
          </cell>
          <cell r="P233">
            <v>-154543</v>
          </cell>
          <cell r="Q233">
            <v>-1855258</v>
          </cell>
          <cell r="R233" t="str">
            <v>Budget:</v>
          </cell>
          <cell r="S233">
            <v>-1855258</v>
          </cell>
          <cell r="U233">
            <v>-154543</v>
          </cell>
          <cell r="V233">
            <v>-309086</v>
          </cell>
          <cell r="W233">
            <v>-463629</v>
          </cell>
          <cell r="X233">
            <v>-618172</v>
          </cell>
          <cell r="Y233">
            <v>-772715</v>
          </cell>
          <cell r="Z233">
            <v>-928000</v>
          </cell>
          <cell r="AA233">
            <v>-1082543</v>
          </cell>
          <cell r="AB233">
            <v>-1237086</v>
          </cell>
          <cell r="AC233">
            <v>-1391629</v>
          </cell>
          <cell r="AD233">
            <v>-1546172</v>
          </cell>
          <cell r="AE233">
            <v>-1700715</v>
          </cell>
          <cell r="AF233">
            <v>-1855258</v>
          </cell>
        </row>
        <row r="234">
          <cell r="A234" t="str">
            <v>SOUTH CENTRAL REGIONActual:</v>
          </cell>
          <cell r="D234" t="str">
            <v>Actual:</v>
          </cell>
          <cell r="E234">
            <v>0</v>
          </cell>
          <cell r="F234">
            <v>0</v>
          </cell>
          <cell r="G234">
            <v>-19717</v>
          </cell>
          <cell r="H234">
            <v>187406</v>
          </cell>
          <cell r="I234">
            <v>-999296</v>
          </cell>
          <cell r="J234">
            <v>-463255</v>
          </cell>
          <cell r="K234">
            <v>-124904</v>
          </cell>
          <cell r="L234">
            <v>-127425</v>
          </cell>
          <cell r="M234">
            <v>-334363</v>
          </cell>
          <cell r="N234">
            <v>-186850</v>
          </cell>
          <cell r="O234">
            <v>-530773</v>
          </cell>
          <cell r="P234">
            <v>-299727</v>
          </cell>
          <cell r="Q234">
            <v>-2898904</v>
          </cell>
          <cell r="R234" t="str">
            <v>Projection:</v>
          </cell>
          <cell r="S234">
            <v>-1855258</v>
          </cell>
          <cell r="U234">
            <v>0</v>
          </cell>
          <cell r="V234">
            <v>0</v>
          </cell>
          <cell r="W234">
            <v>-19717</v>
          </cell>
          <cell r="X234">
            <v>167689</v>
          </cell>
          <cell r="Y234">
            <v>-831607</v>
          </cell>
          <cell r="Z234">
            <v>-1294862</v>
          </cell>
          <cell r="AA234">
            <v>-1419766</v>
          </cell>
          <cell r="AB234">
            <v>-1547191</v>
          </cell>
          <cell r="AC234">
            <v>-1881554</v>
          </cell>
          <cell r="AD234">
            <v>-2068404</v>
          </cell>
          <cell r="AE234">
            <v>-2599177</v>
          </cell>
          <cell r="AF234">
            <v>-2898904</v>
          </cell>
        </row>
        <row r="235">
          <cell r="A235" t="str">
            <v>SOUTH CENTRAL REGIONVariance: Fav/(Unfav)</v>
          </cell>
          <cell r="D235" t="str">
            <v>Variance: Fav/(Unfav)</v>
          </cell>
          <cell r="E235">
            <v>-154543</v>
          </cell>
          <cell r="F235">
            <v>-154543</v>
          </cell>
          <cell r="G235">
            <v>-134826</v>
          </cell>
          <cell r="H235">
            <v>-341949</v>
          </cell>
          <cell r="I235">
            <v>844753</v>
          </cell>
          <cell r="J235">
            <v>307970</v>
          </cell>
          <cell r="K235">
            <v>-29639</v>
          </cell>
          <cell r="L235">
            <v>-27118</v>
          </cell>
          <cell r="M235">
            <v>179820</v>
          </cell>
          <cell r="N235">
            <v>32307</v>
          </cell>
          <cell r="O235">
            <v>376230</v>
          </cell>
          <cell r="P235">
            <v>145184</v>
          </cell>
          <cell r="Q235">
            <v>1043646</v>
          </cell>
          <cell r="R235" t="str">
            <v>Variance: Fav/(Unfav)</v>
          </cell>
          <cell r="S235">
            <v>0</v>
          </cell>
          <cell r="U235">
            <v>-154543</v>
          </cell>
          <cell r="V235">
            <v>-309086</v>
          </cell>
          <cell r="W235">
            <v>-443912</v>
          </cell>
          <cell r="X235">
            <v>-785861</v>
          </cell>
          <cell r="Y235">
            <v>58892</v>
          </cell>
          <cell r="Z235">
            <v>366862</v>
          </cell>
          <cell r="AA235">
            <v>337223</v>
          </cell>
          <cell r="AB235">
            <v>310105</v>
          </cell>
          <cell r="AC235">
            <v>489925</v>
          </cell>
          <cell r="AD235">
            <v>522232</v>
          </cell>
          <cell r="AE235">
            <v>898462</v>
          </cell>
          <cell r="AF235">
            <v>1043646</v>
          </cell>
        </row>
        <row r="236">
          <cell r="A236" t="str">
            <v>NORTH COASTAL REGIONBudget:</v>
          </cell>
          <cell r="B236" t="str">
            <v>60JY6S</v>
          </cell>
          <cell r="C236" t="str">
            <v>NORTH COASTAL REGION</v>
          </cell>
          <cell r="D236" t="str">
            <v>Budget:</v>
          </cell>
          <cell r="E236">
            <v>-30119</v>
          </cell>
          <cell r="F236">
            <v>-30649</v>
          </cell>
          <cell r="G236">
            <v>-31828</v>
          </cell>
          <cell r="H236">
            <v>-34399</v>
          </cell>
          <cell r="I236">
            <v>-31450</v>
          </cell>
          <cell r="J236">
            <v>-29898</v>
          </cell>
          <cell r="K236">
            <v>-32337</v>
          </cell>
          <cell r="L236">
            <v>-31893</v>
          </cell>
          <cell r="M236">
            <v>-30297</v>
          </cell>
          <cell r="N236">
            <v>-31755</v>
          </cell>
          <cell r="O236">
            <v>-33750</v>
          </cell>
          <cell r="P236">
            <v>-33740</v>
          </cell>
          <cell r="Q236">
            <v>-382115</v>
          </cell>
          <cell r="R236" t="str">
            <v>Budget:</v>
          </cell>
          <cell r="S236">
            <v>-382115</v>
          </cell>
          <cell r="U236">
            <v>-30119</v>
          </cell>
          <cell r="V236">
            <v>-60768</v>
          </cell>
          <cell r="W236">
            <v>-92596</v>
          </cell>
          <cell r="X236">
            <v>-126995</v>
          </cell>
          <cell r="Y236">
            <v>-158445</v>
          </cell>
          <cell r="Z236">
            <v>-188343</v>
          </cell>
          <cell r="AA236">
            <v>-220680</v>
          </cell>
          <cell r="AB236">
            <v>-252573</v>
          </cell>
          <cell r="AC236">
            <v>-282870</v>
          </cell>
          <cell r="AD236">
            <v>-314625</v>
          </cell>
          <cell r="AE236">
            <v>-348375</v>
          </cell>
          <cell r="AF236">
            <v>-382115</v>
          </cell>
        </row>
        <row r="237">
          <cell r="A237" t="str">
            <v>NORTH COASTAL REGIONActual:</v>
          </cell>
          <cell r="D237" t="str">
            <v>Actual:</v>
          </cell>
          <cell r="E237">
            <v>0</v>
          </cell>
          <cell r="F237">
            <v>0</v>
          </cell>
          <cell r="G237">
            <v>0</v>
          </cell>
          <cell r="H237">
            <v>106335</v>
          </cell>
          <cell r="I237">
            <v>-16717</v>
          </cell>
          <cell r="J237">
            <v>-170347</v>
          </cell>
          <cell r="K237">
            <v>61362</v>
          </cell>
          <cell r="L237">
            <v>-27063</v>
          </cell>
          <cell r="M237">
            <v>-6129</v>
          </cell>
          <cell r="N237">
            <v>-21738</v>
          </cell>
          <cell r="O237">
            <v>-19864</v>
          </cell>
          <cell r="P237">
            <v>-51371</v>
          </cell>
          <cell r="Q237">
            <v>-145533</v>
          </cell>
          <cell r="R237" t="str">
            <v>Projection:</v>
          </cell>
          <cell r="S237">
            <v>-382115</v>
          </cell>
          <cell r="U237">
            <v>0</v>
          </cell>
          <cell r="V237">
            <v>0</v>
          </cell>
          <cell r="W237">
            <v>0</v>
          </cell>
          <cell r="X237">
            <v>106335</v>
          </cell>
          <cell r="Y237">
            <v>89618</v>
          </cell>
          <cell r="Z237">
            <v>-80729</v>
          </cell>
          <cell r="AA237">
            <v>-19367</v>
          </cell>
          <cell r="AB237">
            <v>-46430</v>
          </cell>
          <cell r="AC237">
            <v>-52559</v>
          </cell>
          <cell r="AD237">
            <v>-74297</v>
          </cell>
          <cell r="AE237">
            <v>-94161</v>
          </cell>
          <cell r="AF237">
            <v>-145532</v>
          </cell>
        </row>
        <row r="238">
          <cell r="A238" t="str">
            <v>NORTH COASTAL REGIONVariance: Fav/(Unfav)</v>
          </cell>
          <cell r="D238" t="str">
            <v>Variance: Fav/(Unfav)</v>
          </cell>
          <cell r="E238">
            <v>-30119</v>
          </cell>
          <cell r="F238">
            <v>-30649</v>
          </cell>
          <cell r="G238">
            <v>-31828</v>
          </cell>
          <cell r="H238">
            <v>-140734</v>
          </cell>
          <cell r="I238">
            <v>-14733</v>
          </cell>
          <cell r="J238">
            <v>140449</v>
          </cell>
          <cell r="K238">
            <v>-93699</v>
          </cell>
          <cell r="L238">
            <v>-4830</v>
          </cell>
          <cell r="M238">
            <v>-24168</v>
          </cell>
          <cell r="N238">
            <v>-10017</v>
          </cell>
          <cell r="O238">
            <v>-13886</v>
          </cell>
          <cell r="P238">
            <v>17631</v>
          </cell>
          <cell r="Q238">
            <v>-236582</v>
          </cell>
          <cell r="R238" t="str">
            <v>Variance: Fav/(Unfav)</v>
          </cell>
          <cell r="S238">
            <v>0</v>
          </cell>
          <cell r="U238">
            <v>-30119</v>
          </cell>
          <cell r="V238">
            <v>-60768</v>
          </cell>
          <cell r="W238">
            <v>-92596</v>
          </cell>
          <cell r="X238">
            <v>-233330</v>
          </cell>
          <cell r="Y238">
            <v>-248063</v>
          </cell>
          <cell r="Z238">
            <v>-107614</v>
          </cell>
          <cell r="AA238">
            <v>-201313</v>
          </cell>
          <cell r="AB238">
            <v>-206143</v>
          </cell>
          <cell r="AC238">
            <v>-230311</v>
          </cell>
          <cell r="AD238">
            <v>-240328</v>
          </cell>
          <cell r="AE238">
            <v>-254214</v>
          </cell>
          <cell r="AF238">
            <v>-236583</v>
          </cell>
        </row>
        <row r="239">
          <cell r="A239" t="str">
            <v>SOUTH COASTAL REGIONBudget:</v>
          </cell>
          <cell r="B239" t="str">
            <v>60425S</v>
          </cell>
          <cell r="C239" t="str">
            <v>SOUTH COASTAL REGION</v>
          </cell>
          <cell r="D239" t="str">
            <v>Budget:</v>
          </cell>
          <cell r="E239">
            <v>-40129</v>
          </cell>
          <cell r="F239">
            <v>-41757</v>
          </cell>
          <cell r="G239">
            <v>-43011</v>
          </cell>
          <cell r="H239">
            <v>-45012</v>
          </cell>
          <cell r="I239">
            <v>-41511</v>
          </cell>
          <cell r="J239">
            <v>-38011</v>
          </cell>
          <cell r="K239">
            <v>-40011</v>
          </cell>
          <cell r="L239">
            <v>-38011</v>
          </cell>
          <cell r="M239">
            <v>-39511</v>
          </cell>
          <cell r="N239">
            <v>-45012</v>
          </cell>
          <cell r="O239">
            <v>-44266</v>
          </cell>
          <cell r="P239">
            <v>-43894</v>
          </cell>
          <cell r="Q239">
            <v>-500136</v>
          </cell>
          <cell r="R239" t="str">
            <v>Budget:</v>
          </cell>
          <cell r="S239">
            <v>-500136</v>
          </cell>
          <cell r="U239">
            <v>-40129</v>
          </cell>
          <cell r="V239">
            <v>-81886</v>
          </cell>
          <cell r="W239">
            <v>-124897</v>
          </cell>
          <cell r="X239">
            <v>-169909</v>
          </cell>
          <cell r="Y239">
            <v>-211420</v>
          </cell>
          <cell r="Z239">
            <v>-249431</v>
          </cell>
          <cell r="AA239">
            <v>-289442</v>
          </cell>
          <cell r="AB239">
            <v>-327453</v>
          </cell>
          <cell r="AC239">
            <v>-366964</v>
          </cell>
          <cell r="AD239">
            <v>-411976</v>
          </cell>
          <cell r="AE239">
            <v>-456242</v>
          </cell>
          <cell r="AF239">
            <v>-500136</v>
          </cell>
        </row>
        <row r="240">
          <cell r="A240" t="str">
            <v>SOUTH COASTAL REGIONActual:</v>
          </cell>
          <cell r="D240" t="str">
            <v>Actual:</v>
          </cell>
          <cell r="E240">
            <v>0</v>
          </cell>
          <cell r="F240">
            <v>0</v>
          </cell>
          <cell r="G240">
            <v>0</v>
          </cell>
          <cell r="H240">
            <v>-13181</v>
          </cell>
          <cell r="I240">
            <v>-228776</v>
          </cell>
          <cell r="J240">
            <v>-94825</v>
          </cell>
          <cell r="K240">
            <v>-129792</v>
          </cell>
          <cell r="L240">
            <v>-37577</v>
          </cell>
          <cell r="M240">
            <v>-48563</v>
          </cell>
          <cell r="N240">
            <v>-24300</v>
          </cell>
          <cell r="O240">
            <v>-79395</v>
          </cell>
          <cell r="P240">
            <v>-97221</v>
          </cell>
          <cell r="Q240">
            <v>-753628</v>
          </cell>
          <cell r="R240" t="str">
            <v>Projection:</v>
          </cell>
          <cell r="S240">
            <v>-500136</v>
          </cell>
          <cell r="U240">
            <v>0</v>
          </cell>
          <cell r="V240">
            <v>0</v>
          </cell>
          <cell r="W240">
            <v>0</v>
          </cell>
          <cell r="X240">
            <v>-13181</v>
          </cell>
          <cell r="Y240">
            <v>-241957</v>
          </cell>
          <cell r="Z240">
            <v>-336782</v>
          </cell>
          <cell r="AA240">
            <v>-466574</v>
          </cell>
          <cell r="AB240">
            <v>-504151</v>
          </cell>
          <cell r="AC240">
            <v>-552714</v>
          </cell>
          <cell r="AD240">
            <v>-577014</v>
          </cell>
          <cell r="AE240">
            <v>-656409</v>
          </cell>
          <cell r="AF240">
            <v>-753630</v>
          </cell>
        </row>
        <row r="241">
          <cell r="A241" t="str">
            <v>SOUTH COASTAL REGIONVariance: Fav/(Unfav)</v>
          </cell>
          <cell r="D241" t="str">
            <v>Variance: Fav/(Unfav)</v>
          </cell>
          <cell r="E241">
            <v>-40129</v>
          </cell>
          <cell r="F241">
            <v>-41757</v>
          </cell>
          <cell r="G241">
            <v>-43011</v>
          </cell>
          <cell r="H241">
            <v>-31831</v>
          </cell>
          <cell r="I241">
            <v>187265</v>
          </cell>
          <cell r="J241">
            <v>56814</v>
          </cell>
          <cell r="K241">
            <v>89781</v>
          </cell>
          <cell r="L241">
            <v>-434</v>
          </cell>
          <cell r="M241">
            <v>9052</v>
          </cell>
          <cell r="N241">
            <v>-20712</v>
          </cell>
          <cell r="O241">
            <v>35129</v>
          </cell>
          <cell r="P241">
            <v>53327</v>
          </cell>
          <cell r="Q241">
            <v>253492</v>
          </cell>
          <cell r="R241" t="str">
            <v>Variance: Fav/(Unfav)</v>
          </cell>
          <cell r="S241">
            <v>0</v>
          </cell>
          <cell r="U241">
            <v>-40129</v>
          </cell>
          <cell r="V241">
            <v>-81886</v>
          </cell>
          <cell r="W241">
            <v>-124897</v>
          </cell>
          <cell r="X241">
            <v>-156728</v>
          </cell>
          <cell r="Y241">
            <v>30537</v>
          </cell>
          <cell r="Z241">
            <v>87351</v>
          </cell>
          <cell r="AA241">
            <v>177132</v>
          </cell>
          <cell r="AB241">
            <v>176698</v>
          </cell>
          <cell r="AC241">
            <v>185750</v>
          </cell>
          <cell r="AD241">
            <v>165038</v>
          </cell>
          <cell r="AE241">
            <v>200167</v>
          </cell>
          <cell r="AF241">
            <v>253494</v>
          </cell>
        </row>
        <row r="242">
          <cell r="A242" t="str">
            <v>Budget:</v>
          </cell>
          <cell r="C242" t="str">
            <v>Grand</v>
          </cell>
          <cell r="D242" t="str">
            <v>Budget:</v>
          </cell>
          <cell r="E242">
            <v>-294552</v>
          </cell>
          <cell r="F242">
            <v>-296710</v>
          </cell>
          <cell r="G242">
            <v>-301432</v>
          </cell>
          <cell r="H242">
            <v>-313200</v>
          </cell>
          <cell r="I242">
            <v>-299622</v>
          </cell>
          <cell r="J242">
            <v>-293112</v>
          </cell>
          <cell r="K242">
            <v>-303542</v>
          </cell>
          <cell r="L242">
            <v>-301405</v>
          </cell>
          <cell r="M242">
            <v>-294269</v>
          </cell>
          <cell r="N242">
            <v>-301228</v>
          </cell>
          <cell r="O242">
            <v>-309517</v>
          </cell>
          <cell r="P242">
            <v>-309097</v>
          </cell>
          <cell r="Q242">
            <v>-3617686</v>
          </cell>
          <cell r="R242" t="str">
            <v>Budget:</v>
          </cell>
          <cell r="S242">
            <v>-3617686</v>
          </cell>
          <cell r="U242">
            <v>-294552</v>
          </cell>
          <cell r="V242">
            <v>-591262</v>
          </cell>
          <cell r="W242">
            <v>-892694</v>
          </cell>
          <cell r="X242">
            <v>-1205894</v>
          </cell>
          <cell r="Y242">
            <v>-1505516</v>
          </cell>
          <cell r="Z242">
            <v>-1798628</v>
          </cell>
          <cell r="AA242">
            <v>-2102170</v>
          </cell>
          <cell r="AB242">
            <v>-2403575</v>
          </cell>
          <cell r="AC242">
            <v>-2697844</v>
          </cell>
          <cell r="AD242">
            <v>-2999072</v>
          </cell>
          <cell r="AE242">
            <v>-3308589</v>
          </cell>
          <cell r="AF242">
            <v>-3617686</v>
          </cell>
        </row>
        <row r="243">
          <cell r="A243" t="str">
            <v>Actual:</v>
          </cell>
          <cell r="C243" t="str">
            <v>Total</v>
          </cell>
          <cell r="D243" t="str">
            <v>Actual:</v>
          </cell>
          <cell r="E243">
            <v>0</v>
          </cell>
          <cell r="F243">
            <v>0</v>
          </cell>
          <cell r="G243">
            <v>-19717</v>
          </cell>
          <cell r="H243">
            <v>273639</v>
          </cell>
          <cell r="I243">
            <v>-1532125</v>
          </cell>
          <cell r="J243">
            <v>-799511</v>
          </cell>
          <cell r="K243">
            <v>-400045</v>
          </cell>
          <cell r="L243">
            <v>-277376</v>
          </cell>
          <cell r="M243">
            <v>-389410</v>
          </cell>
          <cell r="N243">
            <v>-295152</v>
          </cell>
          <cell r="O243">
            <v>-776250</v>
          </cell>
          <cell r="P243">
            <v>-583240</v>
          </cell>
          <cell r="Q243">
            <v>-4799188</v>
          </cell>
          <cell r="R243" t="str">
            <v>Projection:</v>
          </cell>
          <cell r="S243">
            <v>-3617686</v>
          </cell>
          <cell r="U243">
            <v>0</v>
          </cell>
          <cell r="V243">
            <v>0</v>
          </cell>
          <cell r="W243">
            <v>-19717</v>
          </cell>
          <cell r="X243">
            <v>253922</v>
          </cell>
          <cell r="Y243">
            <v>-1278203</v>
          </cell>
          <cell r="Z243">
            <v>-2077714</v>
          </cell>
          <cell r="AA243">
            <v>-2477759</v>
          </cell>
          <cell r="AB243">
            <v>-2755135</v>
          </cell>
          <cell r="AC243">
            <v>-3144545</v>
          </cell>
          <cell r="AD243">
            <v>-3439697</v>
          </cell>
          <cell r="AE243">
            <v>-4215947</v>
          </cell>
          <cell r="AF243">
            <v>-4799187</v>
          </cell>
        </row>
        <row r="244">
          <cell r="A244" t="str">
            <v>GrandVariance: Fav/(Unfav)</v>
          </cell>
          <cell r="D244" t="str">
            <v>Variance: Fav/(Unfav)</v>
          </cell>
          <cell r="E244">
            <v>-294552</v>
          </cell>
          <cell r="F244">
            <v>-296710</v>
          </cell>
          <cell r="G244">
            <v>-281715</v>
          </cell>
          <cell r="H244">
            <v>-586839</v>
          </cell>
          <cell r="I244">
            <v>1232503</v>
          </cell>
          <cell r="J244">
            <v>506399</v>
          </cell>
          <cell r="K244">
            <v>96503</v>
          </cell>
          <cell r="L244">
            <v>-24029</v>
          </cell>
          <cell r="M244">
            <v>95141</v>
          </cell>
          <cell r="N244">
            <v>-6076</v>
          </cell>
          <cell r="O244">
            <v>466733</v>
          </cell>
          <cell r="P244">
            <v>274143</v>
          </cell>
          <cell r="Q244">
            <v>1181502</v>
          </cell>
          <cell r="R244" t="str">
            <v>Variance: Fav/(Unfav)</v>
          </cell>
          <cell r="S244">
            <v>0</v>
          </cell>
          <cell r="U244">
            <v>-294552</v>
          </cell>
          <cell r="V244">
            <v>-591262</v>
          </cell>
          <cell r="W244">
            <v>-872977</v>
          </cell>
          <cell r="X244">
            <v>-1459816</v>
          </cell>
          <cell r="Y244">
            <v>-227313</v>
          </cell>
          <cell r="Z244">
            <v>279086</v>
          </cell>
          <cell r="AA244">
            <v>375589</v>
          </cell>
          <cell r="AB244">
            <v>351560</v>
          </cell>
          <cell r="AC244">
            <v>446701</v>
          </cell>
          <cell r="AD244">
            <v>440625</v>
          </cell>
          <cell r="AE244">
            <v>907358</v>
          </cell>
          <cell r="AF244">
            <v>1181501</v>
          </cell>
        </row>
        <row r="248">
          <cell r="A248" t="str">
            <v>NORTH CENTRAL REGIONBudget:</v>
          </cell>
          <cell r="B248" t="str">
            <v>60413S</v>
          </cell>
          <cell r="C248" t="str">
            <v>NORTH CENTRAL REGION</v>
          </cell>
          <cell r="D248" t="str">
            <v>Budget:</v>
          </cell>
          <cell r="E248">
            <v>-261941</v>
          </cell>
          <cell r="F248">
            <v>-261941</v>
          </cell>
          <cell r="G248">
            <v>-270533</v>
          </cell>
          <cell r="H248">
            <v>-297555</v>
          </cell>
          <cell r="I248">
            <v>-270790</v>
          </cell>
          <cell r="J248">
            <v>-262528</v>
          </cell>
          <cell r="K248">
            <v>-287809</v>
          </cell>
          <cell r="L248">
            <v>-288963</v>
          </cell>
          <cell r="M248">
            <v>-262528</v>
          </cell>
          <cell r="N248">
            <v>-262528</v>
          </cell>
          <cell r="O248">
            <v>-288963</v>
          </cell>
          <cell r="P248">
            <v>-288820</v>
          </cell>
          <cell r="Q248">
            <v>-3304899</v>
          </cell>
          <cell r="R248" t="str">
            <v>Budget:</v>
          </cell>
          <cell r="S248">
            <v>-3304899</v>
          </cell>
          <cell r="U248">
            <v>-261941</v>
          </cell>
          <cell r="V248">
            <v>-523882</v>
          </cell>
          <cell r="W248">
            <v>-794415</v>
          </cell>
          <cell r="X248">
            <v>-1091970</v>
          </cell>
          <cell r="Y248">
            <v>-1362760</v>
          </cell>
          <cell r="Z248">
            <v>-1625288</v>
          </cell>
          <cell r="AA248">
            <v>-1913097</v>
          </cell>
          <cell r="AB248">
            <v>-2202060</v>
          </cell>
          <cell r="AC248">
            <v>-2464588</v>
          </cell>
          <cell r="AD248">
            <v>-2727116</v>
          </cell>
          <cell r="AE248">
            <v>-3016079</v>
          </cell>
          <cell r="AF248">
            <v>-3304899</v>
          </cell>
        </row>
        <row r="249">
          <cell r="A249" t="str">
            <v>NORTH CENTRAL REGIONActual:</v>
          </cell>
          <cell r="D249" t="str">
            <v>Actual:</v>
          </cell>
          <cell r="E249">
            <v>-924658</v>
          </cell>
          <cell r="F249">
            <v>-219573</v>
          </cell>
          <cell r="G249">
            <v>-277518</v>
          </cell>
          <cell r="H249">
            <v>-492773</v>
          </cell>
          <cell r="I249">
            <v>-627614</v>
          </cell>
          <cell r="J249">
            <v>-385955</v>
          </cell>
          <cell r="K249">
            <v>-368013</v>
          </cell>
          <cell r="L249">
            <v>-310487</v>
          </cell>
          <cell r="M249">
            <v>-74596</v>
          </cell>
          <cell r="N249">
            <v>-354273</v>
          </cell>
          <cell r="O249">
            <v>-261710</v>
          </cell>
          <cell r="P249">
            <v>-287601</v>
          </cell>
          <cell r="Q249">
            <v>-4584770</v>
          </cell>
          <cell r="R249" t="str">
            <v>Projection:</v>
          </cell>
          <cell r="S249">
            <v>-3304899</v>
          </cell>
          <cell r="U249">
            <v>-924658</v>
          </cell>
          <cell r="V249">
            <v>-1144231</v>
          </cell>
          <cell r="W249">
            <v>-1421749</v>
          </cell>
          <cell r="X249">
            <v>-1914522</v>
          </cell>
          <cell r="Y249">
            <v>-2542136</v>
          </cell>
          <cell r="Z249">
            <v>-2928091</v>
          </cell>
          <cell r="AA249">
            <v>-3296104</v>
          </cell>
          <cell r="AB249">
            <v>-3606591</v>
          </cell>
          <cell r="AC249">
            <v>-3681187</v>
          </cell>
          <cell r="AD249">
            <v>-4035460</v>
          </cell>
          <cell r="AE249">
            <v>-4297170</v>
          </cell>
          <cell r="AF249">
            <v>-4584771</v>
          </cell>
        </row>
        <row r="250">
          <cell r="A250" t="str">
            <v>NORTH CENTRAL REGIONVariance: Fav/(Unfav)</v>
          </cell>
          <cell r="D250" t="str">
            <v>Variance: Fav/(Unfav)</v>
          </cell>
          <cell r="E250">
            <v>662717</v>
          </cell>
          <cell r="F250">
            <v>-42368</v>
          </cell>
          <cell r="G250">
            <v>6985</v>
          </cell>
          <cell r="H250">
            <v>195218</v>
          </cell>
          <cell r="I250">
            <v>356824</v>
          </cell>
          <cell r="J250">
            <v>123427</v>
          </cell>
          <cell r="K250">
            <v>80204</v>
          </cell>
          <cell r="L250">
            <v>21524</v>
          </cell>
          <cell r="M250">
            <v>-187932</v>
          </cell>
          <cell r="N250">
            <v>91745</v>
          </cell>
          <cell r="O250">
            <v>-27253</v>
          </cell>
          <cell r="P250">
            <v>-1219</v>
          </cell>
          <cell r="Q250">
            <v>1279871</v>
          </cell>
          <cell r="R250" t="str">
            <v>Variance: Fav/(Unfav)</v>
          </cell>
          <cell r="S250">
            <v>0</v>
          </cell>
          <cell r="U250">
            <v>662717</v>
          </cell>
          <cell r="V250">
            <v>620349</v>
          </cell>
          <cell r="W250">
            <v>627334</v>
          </cell>
          <cell r="X250">
            <v>822552</v>
          </cell>
          <cell r="Y250">
            <v>1179376</v>
          </cell>
          <cell r="Z250">
            <v>1302803</v>
          </cell>
          <cell r="AA250">
            <v>1383007</v>
          </cell>
          <cell r="AB250">
            <v>1404531</v>
          </cell>
          <cell r="AC250">
            <v>1216599</v>
          </cell>
          <cell r="AD250">
            <v>1308344</v>
          </cell>
          <cell r="AE250">
            <v>1281091</v>
          </cell>
          <cell r="AF250">
            <v>1279872</v>
          </cell>
        </row>
        <row r="251">
          <cell r="A251" t="str">
            <v>SOUTH CENTRAL REGIONBudget:</v>
          </cell>
          <cell r="B251" t="str">
            <v>60568S</v>
          </cell>
          <cell r="C251" t="str">
            <v>SOUTH CENTRAL REGION</v>
          </cell>
          <cell r="D251" t="str">
            <v>Budget:</v>
          </cell>
          <cell r="E251">
            <v>-718757</v>
          </cell>
          <cell r="F251">
            <v>-718757</v>
          </cell>
          <cell r="G251">
            <v>-718757</v>
          </cell>
          <cell r="H251">
            <v>-718757</v>
          </cell>
          <cell r="I251">
            <v>-718757</v>
          </cell>
          <cell r="J251">
            <v>-722208</v>
          </cell>
          <cell r="K251">
            <v>-718757</v>
          </cell>
          <cell r="L251">
            <v>-718757</v>
          </cell>
          <cell r="M251">
            <v>-718757</v>
          </cell>
          <cell r="N251">
            <v>-718757</v>
          </cell>
          <cell r="O251">
            <v>-718757</v>
          </cell>
          <cell r="P251">
            <v>-718757</v>
          </cell>
          <cell r="Q251">
            <v>-8628535</v>
          </cell>
          <cell r="R251" t="str">
            <v>Budget:</v>
          </cell>
          <cell r="S251">
            <v>-8628535</v>
          </cell>
          <cell r="U251">
            <v>-718757</v>
          </cell>
          <cell r="V251">
            <v>-1437514</v>
          </cell>
          <cell r="W251">
            <v>-2156271</v>
          </cell>
          <cell r="X251">
            <v>-2875028</v>
          </cell>
          <cell r="Y251">
            <v>-3593785</v>
          </cell>
          <cell r="Z251">
            <v>-4315993</v>
          </cell>
          <cell r="AA251">
            <v>-5034750</v>
          </cell>
          <cell r="AB251">
            <v>-5753507</v>
          </cell>
          <cell r="AC251">
            <v>-6472264</v>
          </cell>
          <cell r="AD251">
            <v>-7191021</v>
          </cell>
          <cell r="AE251">
            <v>-7909778</v>
          </cell>
          <cell r="AF251">
            <v>-8628535</v>
          </cell>
        </row>
        <row r="252">
          <cell r="A252" t="str">
            <v>SOUTH CENTRAL REGIONActual:</v>
          </cell>
          <cell r="D252" t="str">
            <v>Actual:</v>
          </cell>
          <cell r="E252">
            <v>-887679</v>
          </cell>
          <cell r="F252">
            <v>-1138508</v>
          </cell>
          <cell r="G252">
            <v>-1264629</v>
          </cell>
          <cell r="H252">
            <v>-954128</v>
          </cell>
          <cell r="I252">
            <v>-736494</v>
          </cell>
          <cell r="J252">
            <v>-1040748</v>
          </cell>
          <cell r="K252">
            <v>-1167240</v>
          </cell>
          <cell r="L252">
            <v>-680043</v>
          </cell>
          <cell r="M252">
            <v>-643758</v>
          </cell>
          <cell r="N252">
            <v>-523807</v>
          </cell>
          <cell r="O252">
            <v>-1073700</v>
          </cell>
          <cell r="P252">
            <v>-1187056</v>
          </cell>
          <cell r="Q252">
            <v>-11297789</v>
          </cell>
          <cell r="R252" t="str">
            <v>Projection:</v>
          </cell>
          <cell r="S252">
            <v>-8628535</v>
          </cell>
          <cell r="U252">
            <v>-887679</v>
          </cell>
          <cell r="V252">
            <v>-2026187</v>
          </cell>
          <cell r="W252">
            <v>-3290816</v>
          </cell>
          <cell r="X252">
            <v>-4244944</v>
          </cell>
          <cell r="Y252">
            <v>-4981438</v>
          </cell>
          <cell r="Z252">
            <v>-6022186</v>
          </cell>
          <cell r="AA252">
            <v>-7189426</v>
          </cell>
          <cell r="AB252">
            <v>-7869469</v>
          </cell>
          <cell r="AC252">
            <v>-8513227</v>
          </cell>
          <cell r="AD252">
            <v>-9037034</v>
          </cell>
          <cell r="AE252">
            <v>-10110734</v>
          </cell>
          <cell r="AF252">
            <v>-11297790</v>
          </cell>
        </row>
        <row r="253">
          <cell r="A253" t="str">
            <v>SOUTH CENTRAL REGIONVariance: Fav/(Unfav)</v>
          </cell>
          <cell r="D253" t="str">
            <v>Variance: Fav/(Unfav)</v>
          </cell>
          <cell r="E253">
            <v>168922</v>
          </cell>
          <cell r="F253">
            <v>419751</v>
          </cell>
          <cell r="G253">
            <v>545872</v>
          </cell>
          <cell r="H253">
            <v>235371</v>
          </cell>
          <cell r="I253">
            <v>17737</v>
          </cell>
          <cell r="J253">
            <v>318540</v>
          </cell>
          <cell r="K253">
            <v>448483</v>
          </cell>
          <cell r="L253">
            <v>-38714</v>
          </cell>
          <cell r="M253">
            <v>-74999</v>
          </cell>
          <cell r="N253">
            <v>-194950</v>
          </cell>
          <cell r="O253">
            <v>354943</v>
          </cell>
          <cell r="P253">
            <v>468299</v>
          </cell>
          <cell r="Q253">
            <v>2669254</v>
          </cell>
          <cell r="R253" t="str">
            <v>Variance: Fav/(Unfav)</v>
          </cell>
          <cell r="S253">
            <v>0</v>
          </cell>
          <cell r="U253">
            <v>168922</v>
          </cell>
          <cell r="V253">
            <v>588673</v>
          </cell>
          <cell r="W253">
            <v>1134545</v>
          </cell>
          <cell r="X253">
            <v>1369916</v>
          </cell>
          <cell r="Y253">
            <v>1387653</v>
          </cell>
          <cell r="Z253">
            <v>1706193</v>
          </cell>
          <cell r="AA253">
            <v>2154676</v>
          </cell>
          <cell r="AB253">
            <v>2115962</v>
          </cell>
          <cell r="AC253">
            <v>2040963</v>
          </cell>
          <cell r="AD253">
            <v>1846013</v>
          </cell>
          <cell r="AE253">
            <v>2200956</v>
          </cell>
          <cell r="AF253">
            <v>2669255</v>
          </cell>
        </row>
        <row r="254">
          <cell r="A254" t="str">
            <v>NORTH COASTAL REGIONBudget:</v>
          </cell>
          <cell r="B254" t="str">
            <v>60JY6S</v>
          </cell>
          <cell r="C254" t="str">
            <v>NORTH COASTAL REGION</v>
          </cell>
          <cell r="D254" t="str">
            <v>Budget:</v>
          </cell>
          <cell r="E254">
            <v>-166665</v>
          </cell>
          <cell r="F254">
            <v>-171419</v>
          </cell>
          <cell r="G254">
            <v>-178600</v>
          </cell>
          <cell r="H254">
            <v>-190984</v>
          </cell>
          <cell r="I254">
            <v>-175107</v>
          </cell>
          <cell r="J254">
            <v>-164455</v>
          </cell>
          <cell r="K254">
            <v>-176345</v>
          </cell>
          <cell r="L254">
            <v>-171917</v>
          </cell>
          <cell r="M254">
            <v>-168021</v>
          </cell>
          <cell r="N254">
            <v>-181096</v>
          </cell>
          <cell r="O254">
            <v>-188558</v>
          </cell>
          <cell r="P254">
            <v>-188519</v>
          </cell>
          <cell r="Q254">
            <v>-2121686</v>
          </cell>
          <cell r="R254" t="str">
            <v>Budget:</v>
          </cell>
          <cell r="S254">
            <v>-2121686</v>
          </cell>
          <cell r="U254">
            <v>-166665</v>
          </cell>
          <cell r="V254">
            <v>-338084</v>
          </cell>
          <cell r="W254">
            <v>-516684</v>
          </cell>
          <cell r="X254">
            <v>-707668</v>
          </cell>
          <cell r="Y254">
            <v>-882775</v>
          </cell>
          <cell r="Z254">
            <v>-1047230</v>
          </cell>
          <cell r="AA254">
            <v>-1223575</v>
          </cell>
          <cell r="AB254">
            <v>-1395492</v>
          </cell>
          <cell r="AC254">
            <v>-1563513</v>
          </cell>
          <cell r="AD254">
            <v>-1744609</v>
          </cell>
          <cell r="AE254">
            <v>-1933167</v>
          </cell>
          <cell r="AF254">
            <v>-2121686</v>
          </cell>
        </row>
        <row r="255">
          <cell r="A255" t="str">
            <v>NORTH COASTAL REGIONActual:</v>
          </cell>
          <cell r="D255" t="str">
            <v>Actual:</v>
          </cell>
          <cell r="E255">
            <v>-365982</v>
          </cell>
          <cell r="F255">
            <v>-192595</v>
          </cell>
          <cell r="G255">
            <v>-238266</v>
          </cell>
          <cell r="H255">
            <v>-309439</v>
          </cell>
          <cell r="I255">
            <v>-247220</v>
          </cell>
          <cell r="J255">
            <v>-414933</v>
          </cell>
          <cell r="K255">
            <v>-275404</v>
          </cell>
          <cell r="L255">
            <v>-369683</v>
          </cell>
          <cell r="M255">
            <v>-36530</v>
          </cell>
          <cell r="N255">
            <v>-71856</v>
          </cell>
          <cell r="O255">
            <v>-276996</v>
          </cell>
          <cell r="P255">
            <v>-146270</v>
          </cell>
          <cell r="Q255">
            <v>-2945172</v>
          </cell>
          <cell r="R255" t="str">
            <v>Projection:</v>
          </cell>
          <cell r="S255">
            <v>-2121686</v>
          </cell>
          <cell r="U255">
            <v>-365982</v>
          </cell>
          <cell r="V255">
            <v>-558577</v>
          </cell>
          <cell r="W255">
            <v>-796843</v>
          </cell>
          <cell r="X255">
            <v>-1106282</v>
          </cell>
          <cell r="Y255">
            <v>-1353502</v>
          </cell>
          <cell r="Z255">
            <v>-1768435</v>
          </cell>
          <cell r="AA255">
            <v>-2043839</v>
          </cell>
          <cell r="AB255">
            <v>-2413522</v>
          </cell>
          <cell r="AC255">
            <v>-2450052</v>
          </cell>
          <cell r="AD255">
            <v>-2521908</v>
          </cell>
          <cell r="AE255">
            <v>-2798904</v>
          </cell>
          <cell r="AF255">
            <v>-2945174</v>
          </cell>
        </row>
        <row r="256">
          <cell r="A256" t="str">
            <v>NORTH COASTAL REGIONVariance: Fav/(Unfav)</v>
          </cell>
          <cell r="D256" t="str">
            <v>Variance: Fav/(Unfav)</v>
          </cell>
          <cell r="E256">
            <v>199317</v>
          </cell>
          <cell r="F256">
            <v>21176</v>
          </cell>
          <cell r="G256">
            <v>59666</v>
          </cell>
          <cell r="H256">
            <v>118455</v>
          </cell>
          <cell r="I256">
            <v>72113</v>
          </cell>
          <cell r="J256">
            <v>250478</v>
          </cell>
          <cell r="K256">
            <v>99059</v>
          </cell>
          <cell r="L256">
            <v>197766</v>
          </cell>
          <cell r="M256">
            <v>-131491</v>
          </cell>
          <cell r="N256">
            <v>-109240</v>
          </cell>
          <cell r="O256">
            <v>88438</v>
          </cell>
          <cell r="P256">
            <v>-42249</v>
          </cell>
          <cell r="Q256">
            <v>823486</v>
          </cell>
          <cell r="R256" t="str">
            <v>Variance: Fav/(Unfav)</v>
          </cell>
          <cell r="S256">
            <v>0</v>
          </cell>
          <cell r="U256">
            <v>199317</v>
          </cell>
          <cell r="V256">
            <v>220493</v>
          </cell>
          <cell r="W256">
            <v>280159</v>
          </cell>
          <cell r="X256">
            <v>398614</v>
          </cell>
          <cell r="Y256">
            <v>470727</v>
          </cell>
          <cell r="Z256">
            <v>721205</v>
          </cell>
          <cell r="AA256">
            <v>820264</v>
          </cell>
          <cell r="AB256">
            <v>1018030</v>
          </cell>
          <cell r="AC256">
            <v>886539</v>
          </cell>
          <cell r="AD256">
            <v>777299</v>
          </cell>
          <cell r="AE256">
            <v>865737</v>
          </cell>
          <cell r="AF256">
            <v>823488</v>
          </cell>
        </row>
        <row r="257">
          <cell r="A257" t="str">
            <v>SOUTH COASTAL REGIONBudget:</v>
          </cell>
          <cell r="B257" t="str">
            <v>60425S</v>
          </cell>
          <cell r="C257" t="str">
            <v>SOUTH COASTAL REGION</v>
          </cell>
          <cell r="D257" t="str">
            <v>Budget:</v>
          </cell>
          <cell r="E257">
            <v>-224415</v>
          </cell>
          <cell r="F257">
            <v>-233996</v>
          </cell>
          <cell r="G257">
            <v>-241905</v>
          </cell>
          <cell r="H257">
            <v>-253157</v>
          </cell>
          <cell r="I257">
            <v>-233465</v>
          </cell>
          <cell r="J257">
            <v>-213777</v>
          </cell>
          <cell r="K257">
            <v>-225027</v>
          </cell>
          <cell r="L257">
            <v>-213777</v>
          </cell>
          <cell r="M257">
            <v>-222216</v>
          </cell>
          <cell r="N257">
            <v>-253157</v>
          </cell>
          <cell r="O257">
            <v>-249815</v>
          </cell>
          <cell r="P257">
            <v>-248144</v>
          </cell>
          <cell r="Q257">
            <v>-2812851</v>
          </cell>
          <cell r="R257" t="str">
            <v>Budget:</v>
          </cell>
          <cell r="S257">
            <v>-2812851</v>
          </cell>
          <cell r="U257">
            <v>-224415</v>
          </cell>
          <cell r="V257">
            <v>-458411</v>
          </cell>
          <cell r="W257">
            <v>-700316</v>
          </cell>
          <cell r="X257">
            <v>-953473</v>
          </cell>
          <cell r="Y257">
            <v>-1186938</v>
          </cell>
          <cell r="Z257">
            <v>-1400715</v>
          </cell>
          <cell r="AA257">
            <v>-1625742</v>
          </cell>
          <cell r="AB257">
            <v>-1839519</v>
          </cell>
          <cell r="AC257">
            <v>-2061735</v>
          </cell>
          <cell r="AD257">
            <v>-2314892</v>
          </cell>
          <cell r="AE257">
            <v>-2564707</v>
          </cell>
          <cell r="AF257">
            <v>-2812851</v>
          </cell>
        </row>
        <row r="258">
          <cell r="A258" t="str">
            <v>SOUTH COASTAL REGIONActual:</v>
          </cell>
          <cell r="C258" t="str">
            <v xml:space="preserve"> </v>
          </cell>
          <cell r="D258" t="str">
            <v>Actual:</v>
          </cell>
          <cell r="E258">
            <v>-234348</v>
          </cell>
          <cell r="F258">
            <v>-982479</v>
          </cell>
          <cell r="G258">
            <v>42237</v>
          </cell>
          <cell r="H258">
            <v>-365640</v>
          </cell>
          <cell r="I258">
            <v>-108617</v>
          </cell>
          <cell r="J258">
            <v>-224051</v>
          </cell>
          <cell r="K258">
            <v>-335658</v>
          </cell>
          <cell r="L258">
            <v>-160226</v>
          </cell>
          <cell r="M258">
            <v>-99053</v>
          </cell>
          <cell r="N258">
            <v>-229216</v>
          </cell>
          <cell r="O258">
            <v>-148774</v>
          </cell>
          <cell r="P258">
            <v>-151284</v>
          </cell>
          <cell r="Q258">
            <v>-2997106</v>
          </cell>
          <cell r="R258" t="str">
            <v>Projection:</v>
          </cell>
          <cell r="S258">
            <v>-2812851</v>
          </cell>
          <cell r="U258">
            <v>-234348</v>
          </cell>
          <cell r="V258">
            <v>-1216827</v>
          </cell>
          <cell r="W258">
            <v>-1174590</v>
          </cell>
          <cell r="X258">
            <v>-1540230</v>
          </cell>
          <cell r="Y258">
            <v>-1648847</v>
          </cell>
          <cell r="Z258">
            <v>-1872898</v>
          </cell>
          <cell r="AA258">
            <v>-2208556</v>
          </cell>
          <cell r="AB258">
            <v>-2368782</v>
          </cell>
          <cell r="AC258">
            <v>-2467835</v>
          </cell>
          <cell r="AD258">
            <v>-2697051</v>
          </cell>
          <cell r="AE258">
            <v>-2845825</v>
          </cell>
          <cell r="AF258">
            <v>-2997109</v>
          </cell>
        </row>
        <row r="259">
          <cell r="A259" t="str">
            <v>SOUTH COASTAL REGIONVariance: Fav/(Unfav)</v>
          </cell>
          <cell r="D259" t="str">
            <v>Variance: Fav/(Unfav)</v>
          </cell>
          <cell r="E259">
            <v>9933</v>
          </cell>
          <cell r="F259">
            <v>748483</v>
          </cell>
          <cell r="G259">
            <v>-284142</v>
          </cell>
          <cell r="H259">
            <v>112483</v>
          </cell>
          <cell r="I259">
            <v>-124848</v>
          </cell>
          <cell r="J259">
            <v>10274</v>
          </cell>
          <cell r="K259">
            <v>110631</v>
          </cell>
          <cell r="L259">
            <v>-53551</v>
          </cell>
          <cell r="M259">
            <v>-123163</v>
          </cell>
          <cell r="N259">
            <v>-23941</v>
          </cell>
          <cell r="O259">
            <v>-101041</v>
          </cell>
          <cell r="P259">
            <v>-96860</v>
          </cell>
          <cell r="Q259">
            <v>184255</v>
          </cell>
          <cell r="R259" t="str">
            <v>Variance: Fav/(Unfav)</v>
          </cell>
          <cell r="S259">
            <v>0</v>
          </cell>
          <cell r="U259">
            <v>9933</v>
          </cell>
          <cell r="V259">
            <v>758416</v>
          </cell>
          <cell r="W259">
            <v>474274</v>
          </cell>
          <cell r="X259">
            <v>586757</v>
          </cell>
          <cell r="Y259">
            <v>461909</v>
          </cell>
          <cell r="Z259">
            <v>472183</v>
          </cell>
          <cell r="AA259">
            <v>582814</v>
          </cell>
          <cell r="AB259">
            <v>529263</v>
          </cell>
          <cell r="AC259">
            <v>406100</v>
          </cell>
          <cell r="AD259">
            <v>382159</v>
          </cell>
          <cell r="AE259">
            <v>281118</v>
          </cell>
          <cell r="AF259">
            <v>184258</v>
          </cell>
        </row>
        <row r="260">
          <cell r="A260" t="str">
            <v xml:space="preserve"> Budget:</v>
          </cell>
          <cell r="C260" t="str">
            <v>Grand</v>
          </cell>
          <cell r="D260" t="str">
            <v>Budget:</v>
          </cell>
          <cell r="E260">
            <v>-1371778</v>
          </cell>
          <cell r="F260">
            <v>-1386113</v>
          </cell>
          <cell r="G260">
            <v>-1409795</v>
          </cell>
          <cell r="H260">
            <v>-1460453</v>
          </cell>
          <cell r="I260">
            <v>-1398119</v>
          </cell>
          <cell r="J260">
            <v>-1362968</v>
          </cell>
          <cell r="K260">
            <v>-1407938</v>
          </cell>
          <cell r="L260">
            <v>-1393414</v>
          </cell>
          <cell r="M260">
            <v>-1371522</v>
          </cell>
          <cell r="N260">
            <v>-1415538</v>
          </cell>
          <cell r="O260">
            <v>-1446093</v>
          </cell>
          <cell r="P260">
            <v>-1444240</v>
          </cell>
          <cell r="Q260">
            <v>-16867971</v>
          </cell>
          <cell r="R260" t="str">
            <v>Budget:</v>
          </cell>
          <cell r="S260">
            <v>-16867971</v>
          </cell>
          <cell r="U260">
            <v>-1371778</v>
          </cell>
          <cell r="V260">
            <v>-2757891</v>
          </cell>
          <cell r="W260">
            <v>-4167686</v>
          </cell>
          <cell r="X260">
            <v>-5628139</v>
          </cell>
          <cell r="Y260">
            <v>-7026258</v>
          </cell>
          <cell r="Z260">
            <v>-8389226</v>
          </cell>
          <cell r="AA260">
            <v>-9797164</v>
          </cell>
          <cell r="AB260">
            <v>-11190578</v>
          </cell>
          <cell r="AC260">
            <v>-12562100</v>
          </cell>
          <cell r="AD260">
            <v>-13977638</v>
          </cell>
          <cell r="AE260">
            <v>-15423731</v>
          </cell>
          <cell r="AF260">
            <v>-16867971</v>
          </cell>
        </row>
        <row r="261">
          <cell r="A261" t="str">
            <v>Actual:</v>
          </cell>
          <cell r="C261" t="str">
            <v>Total</v>
          </cell>
          <cell r="D261" t="str">
            <v>Actual:</v>
          </cell>
          <cell r="E261">
            <v>-2412667</v>
          </cell>
          <cell r="F261">
            <v>-2533156</v>
          </cell>
          <cell r="G261">
            <v>-1738175</v>
          </cell>
          <cell r="H261">
            <v>-2121979</v>
          </cell>
          <cell r="I261">
            <v>-1719943</v>
          </cell>
          <cell r="J261">
            <v>-2065687</v>
          </cell>
          <cell r="K261">
            <v>-2146313</v>
          </cell>
          <cell r="L261">
            <v>-1520440</v>
          </cell>
          <cell r="M261">
            <v>-853937</v>
          </cell>
          <cell r="N261">
            <v>-1179151</v>
          </cell>
          <cell r="O261">
            <v>-1761180</v>
          </cell>
          <cell r="P261">
            <v>-1772209</v>
          </cell>
          <cell r="Q261">
            <v>-21824838</v>
          </cell>
          <cell r="R261" t="str">
            <v>Projection:</v>
          </cell>
          <cell r="S261">
            <v>-16867971</v>
          </cell>
          <cell r="U261">
            <v>-2412667</v>
          </cell>
          <cell r="V261">
            <v>-4945823</v>
          </cell>
          <cell r="W261">
            <v>-6683998</v>
          </cell>
          <cell r="X261">
            <v>-8805977</v>
          </cell>
          <cell r="Y261">
            <v>-10525920</v>
          </cell>
          <cell r="Z261">
            <v>-12591607</v>
          </cell>
          <cell r="AA261">
            <v>-14737920</v>
          </cell>
          <cell r="AB261">
            <v>-16258360</v>
          </cell>
          <cell r="AC261">
            <v>-17112297</v>
          </cell>
          <cell r="AD261">
            <v>-18291448</v>
          </cell>
          <cell r="AE261">
            <v>-20052628</v>
          </cell>
          <cell r="AF261">
            <v>-21824837</v>
          </cell>
        </row>
        <row r="262">
          <cell r="A262" t="str">
            <v>GrandVariance: Fav/(Unfav)</v>
          </cell>
          <cell r="D262" t="str">
            <v>Variance: Fav/(Unfav)</v>
          </cell>
          <cell r="E262">
            <v>1040889</v>
          </cell>
          <cell r="F262">
            <v>1147043</v>
          </cell>
          <cell r="G262">
            <v>328380</v>
          </cell>
          <cell r="H262">
            <v>661526</v>
          </cell>
          <cell r="I262">
            <v>321824</v>
          </cell>
          <cell r="J262">
            <v>702719</v>
          </cell>
          <cell r="K262">
            <v>738375</v>
          </cell>
          <cell r="L262">
            <v>127026</v>
          </cell>
          <cell r="M262">
            <v>-517585</v>
          </cell>
          <cell r="N262">
            <v>-236387</v>
          </cell>
          <cell r="O262">
            <v>315087</v>
          </cell>
          <cell r="P262">
            <v>327969</v>
          </cell>
          <cell r="Q262">
            <v>4956867</v>
          </cell>
          <cell r="R262" t="str">
            <v>Variance: Fav/(Unfav)</v>
          </cell>
          <cell r="S262">
            <v>0</v>
          </cell>
          <cell r="U262">
            <v>1040889</v>
          </cell>
          <cell r="V262">
            <v>2187932</v>
          </cell>
          <cell r="W262">
            <v>2516312</v>
          </cell>
          <cell r="X262">
            <v>3177838</v>
          </cell>
          <cell r="Y262">
            <v>3499662</v>
          </cell>
          <cell r="Z262">
            <v>4202381</v>
          </cell>
          <cell r="AA262">
            <v>4940756</v>
          </cell>
          <cell r="AB262">
            <v>5067782</v>
          </cell>
          <cell r="AC262">
            <v>4550197</v>
          </cell>
          <cell r="AD262">
            <v>4313810</v>
          </cell>
          <cell r="AE262">
            <v>4628897</v>
          </cell>
          <cell r="AF262">
            <v>4956866</v>
          </cell>
        </row>
        <row r="266">
          <cell r="A266" t="str">
            <v>NORTH CENTRAL REGIONActual Units:</v>
          </cell>
          <cell r="B266" t="str">
            <v>60413S</v>
          </cell>
          <cell r="C266" t="str">
            <v>NORTH CENTRAL REGION</v>
          </cell>
          <cell r="D266" t="str">
            <v>Actual Units:</v>
          </cell>
          <cell r="E266">
            <v>480</v>
          </cell>
          <cell r="F266">
            <v>487</v>
          </cell>
          <cell r="G266">
            <v>500</v>
          </cell>
          <cell r="H266">
            <v>500</v>
          </cell>
          <cell r="I266">
            <v>598</v>
          </cell>
          <cell r="J266">
            <v>656</v>
          </cell>
          <cell r="K266">
            <v>639</v>
          </cell>
          <cell r="L266">
            <v>610</v>
          </cell>
          <cell r="M266">
            <v>596</v>
          </cell>
          <cell r="N266">
            <v>560</v>
          </cell>
          <cell r="O266">
            <v>633</v>
          </cell>
          <cell r="P266">
            <v>603</v>
          </cell>
          <cell r="S266">
            <v>6862</v>
          </cell>
          <cell r="U266">
            <v>480</v>
          </cell>
          <cell r="V266">
            <v>967</v>
          </cell>
          <cell r="W266">
            <v>1467</v>
          </cell>
          <cell r="X266">
            <v>1967</v>
          </cell>
          <cell r="Y266">
            <v>2565</v>
          </cell>
          <cell r="Z266">
            <v>3221</v>
          </cell>
          <cell r="AA266">
            <v>3860</v>
          </cell>
          <cell r="AB266">
            <v>4470</v>
          </cell>
          <cell r="AC266">
            <v>5066</v>
          </cell>
          <cell r="AD266">
            <v>5626</v>
          </cell>
          <cell r="AE266">
            <v>6259</v>
          </cell>
          <cell r="AF266">
            <v>6862</v>
          </cell>
        </row>
        <row r="267">
          <cell r="A267" t="str">
            <v>SOUTH CENTRAL REGIONActual Units:</v>
          </cell>
          <cell r="B267" t="str">
            <v>60568S</v>
          </cell>
          <cell r="C267" t="str">
            <v>SOUTH CENTRAL REGION</v>
          </cell>
          <cell r="D267" t="str">
            <v>Actual Units:</v>
          </cell>
          <cell r="E267">
            <v>1019</v>
          </cell>
          <cell r="F267">
            <v>1554</v>
          </cell>
          <cell r="G267">
            <v>1295</v>
          </cell>
          <cell r="H267">
            <v>1351</v>
          </cell>
          <cell r="I267">
            <v>1343</v>
          </cell>
          <cell r="J267">
            <v>1197</v>
          </cell>
          <cell r="K267">
            <v>1364</v>
          </cell>
          <cell r="L267">
            <v>1162</v>
          </cell>
          <cell r="M267">
            <v>1195</v>
          </cell>
          <cell r="N267">
            <v>1158</v>
          </cell>
          <cell r="O267">
            <v>1411</v>
          </cell>
          <cell r="P267">
            <v>1280</v>
          </cell>
          <cell r="S267">
            <v>15329</v>
          </cell>
          <cell r="U267">
            <v>1019</v>
          </cell>
          <cell r="V267">
            <v>2573</v>
          </cell>
          <cell r="W267">
            <v>3868</v>
          </cell>
          <cell r="X267">
            <v>5219</v>
          </cell>
          <cell r="Y267">
            <v>6562</v>
          </cell>
          <cell r="Z267">
            <v>7759</v>
          </cell>
          <cell r="AA267">
            <v>9123</v>
          </cell>
          <cell r="AB267">
            <v>10285</v>
          </cell>
          <cell r="AC267">
            <v>11480</v>
          </cell>
          <cell r="AD267">
            <v>12638</v>
          </cell>
          <cell r="AE267">
            <v>14049</v>
          </cell>
          <cell r="AF267">
            <v>15329</v>
          </cell>
        </row>
        <row r="268">
          <cell r="A268" t="str">
            <v>NORTH COASTAL REGIONActual Units:</v>
          </cell>
          <cell r="B268" t="str">
            <v>60379S</v>
          </cell>
          <cell r="C268" t="str">
            <v>NORTH COASTAL REGION</v>
          </cell>
          <cell r="D268" t="str">
            <v>Actual Units:</v>
          </cell>
          <cell r="E268">
            <v>326</v>
          </cell>
          <cell r="F268">
            <v>347</v>
          </cell>
          <cell r="G268">
            <v>361</v>
          </cell>
          <cell r="H268">
            <v>308</v>
          </cell>
          <cell r="I268">
            <v>356</v>
          </cell>
          <cell r="J268">
            <v>337</v>
          </cell>
          <cell r="K268">
            <v>350</v>
          </cell>
          <cell r="L268">
            <v>356</v>
          </cell>
          <cell r="M268">
            <v>336</v>
          </cell>
          <cell r="N268">
            <v>353</v>
          </cell>
          <cell r="O268">
            <v>447</v>
          </cell>
          <cell r="P268">
            <v>338</v>
          </cell>
          <cell r="S268">
            <v>4215</v>
          </cell>
          <cell r="U268">
            <v>326</v>
          </cell>
          <cell r="V268">
            <v>673</v>
          </cell>
          <cell r="W268">
            <v>1034</v>
          </cell>
          <cell r="X268">
            <v>1342</v>
          </cell>
          <cell r="Y268">
            <v>1698</v>
          </cell>
          <cell r="Z268">
            <v>2035</v>
          </cell>
          <cell r="AA268">
            <v>2385</v>
          </cell>
          <cell r="AB268">
            <v>2741</v>
          </cell>
          <cell r="AC268">
            <v>3077</v>
          </cell>
          <cell r="AD268">
            <v>3430</v>
          </cell>
          <cell r="AE268">
            <v>3877</v>
          </cell>
          <cell r="AF268">
            <v>4215</v>
          </cell>
        </row>
        <row r="269">
          <cell r="A269" t="str">
            <v>SOUTH COASTAL REGIONActual Units:</v>
          </cell>
          <cell r="B269" t="str">
            <v>60445S</v>
          </cell>
          <cell r="C269" t="str">
            <v>SOUTH COASTAL REGION</v>
          </cell>
          <cell r="D269" t="str">
            <v>Actual Units:</v>
          </cell>
          <cell r="E269">
            <v>399</v>
          </cell>
          <cell r="F269">
            <v>494</v>
          </cell>
          <cell r="G269">
            <v>504</v>
          </cell>
          <cell r="H269">
            <v>520</v>
          </cell>
          <cell r="I269">
            <v>471</v>
          </cell>
          <cell r="J269">
            <v>451</v>
          </cell>
          <cell r="K269">
            <v>507</v>
          </cell>
          <cell r="L269">
            <v>450</v>
          </cell>
          <cell r="M269">
            <v>483</v>
          </cell>
          <cell r="N269">
            <v>455</v>
          </cell>
          <cell r="O269">
            <v>551</v>
          </cell>
          <cell r="P269">
            <v>483</v>
          </cell>
          <cell r="S269">
            <v>5768</v>
          </cell>
          <cell r="U269">
            <v>399</v>
          </cell>
          <cell r="V269">
            <v>893</v>
          </cell>
          <cell r="W269">
            <v>1397</v>
          </cell>
          <cell r="X269">
            <v>1917</v>
          </cell>
          <cell r="Y269">
            <v>2388</v>
          </cell>
          <cell r="Z269">
            <v>2839</v>
          </cell>
          <cell r="AA269">
            <v>3346</v>
          </cell>
          <cell r="AB269">
            <v>3796</v>
          </cell>
          <cell r="AC269">
            <v>4279</v>
          </cell>
          <cell r="AD269">
            <v>4734</v>
          </cell>
          <cell r="AE269">
            <v>5285</v>
          </cell>
          <cell r="AF269">
            <v>5768</v>
          </cell>
        </row>
        <row r="273">
          <cell r="A273" t="str">
            <v>NORTH CENTRAL REGIONActual Units:</v>
          </cell>
          <cell r="B273" t="str">
            <v>60413S</v>
          </cell>
          <cell r="C273" t="str">
            <v>NORTH CENTRAL REGION</v>
          </cell>
          <cell r="D273" t="str">
            <v>Actual Units:</v>
          </cell>
          <cell r="E273">
            <v>104</v>
          </cell>
          <cell r="F273">
            <v>115</v>
          </cell>
          <cell r="G273">
            <v>95</v>
          </cell>
          <cell r="H273">
            <v>160</v>
          </cell>
          <cell r="I273">
            <v>115</v>
          </cell>
          <cell r="J273">
            <v>105</v>
          </cell>
          <cell r="K273">
            <v>154</v>
          </cell>
          <cell r="L273">
            <v>107</v>
          </cell>
          <cell r="M273">
            <v>121</v>
          </cell>
          <cell r="N273">
            <v>100</v>
          </cell>
          <cell r="O273">
            <v>119</v>
          </cell>
          <cell r="P273">
            <v>113</v>
          </cell>
          <cell r="S273">
            <v>1408</v>
          </cell>
          <cell r="U273">
            <v>104</v>
          </cell>
          <cell r="V273">
            <v>219</v>
          </cell>
          <cell r="W273">
            <v>314</v>
          </cell>
          <cell r="X273">
            <v>474</v>
          </cell>
          <cell r="Y273">
            <v>589</v>
          </cell>
          <cell r="Z273">
            <v>694</v>
          </cell>
          <cell r="AA273">
            <v>848</v>
          </cell>
          <cell r="AB273">
            <v>955</v>
          </cell>
          <cell r="AC273">
            <v>1076</v>
          </cell>
          <cell r="AD273">
            <v>1176</v>
          </cell>
          <cell r="AE273">
            <v>1295</v>
          </cell>
          <cell r="AF273">
            <v>1408</v>
          </cell>
        </row>
        <row r="274">
          <cell r="A274" t="str">
            <v>SOUTH CENTRAL REGIONActual Units:</v>
          </cell>
          <cell r="B274" t="str">
            <v>60568S</v>
          </cell>
          <cell r="C274" t="str">
            <v>SOUTH CENTRAL REGION</v>
          </cell>
          <cell r="D274" t="str">
            <v>Actual Units:</v>
          </cell>
          <cell r="E274">
            <v>112</v>
          </cell>
          <cell r="F274">
            <v>159</v>
          </cell>
          <cell r="G274">
            <v>133</v>
          </cell>
          <cell r="H274">
            <v>168</v>
          </cell>
          <cell r="I274">
            <v>167</v>
          </cell>
          <cell r="J274">
            <v>168</v>
          </cell>
          <cell r="K274">
            <v>195</v>
          </cell>
          <cell r="L274">
            <v>140</v>
          </cell>
          <cell r="M274">
            <v>139</v>
          </cell>
          <cell r="N274">
            <v>148</v>
          </cell>
          <cell r="O274">
            <v>194</v>
          </cell>
          <cell r="P274">
            <v>173</v>
          </cell>
          <cell r="S274">
            <v>1896</v>
          </cell>
          <cell r="U274">
            <v>112</v>
          </cell>
          <cell r="V274">
            <v>271</v>
          </cell>
          <cell r="W274">
            <v>404</v>
          </cell>
          <cell r="X274">
            <v>572</v>
          </cell>
          <cell r="Y274">
            <v>739</v>
          </cell>
          <cell r="Z274">
            <v>907</v>
          </cell>
          <cell r="AA274">
            <v>1102</v>
          </cell>
          <cell r="AB274">
            <v>1242</v>
          </cell>
          <cell r="AC274">
            <v>1381</v>
          </cell>
          <cell r="AD274">
            <v>1529</v>
          </cell>
          <cell r="AE274">
            <v>1723</v>
          </cell>
          <cell r="AF274">
            <v>1896</v>
          </cell>
        </row>
        <row r="275">
          <cell r="A275" t="str">
            <v>NORTH COASTAL REGIONActual Units:</v>
          </cell>
          <cell r="B275" t="str">
            <v>60379S</v>
          </cell>
          <cell r="C275" t="str">
            <v>NORTH COASTAL REGION</v>
          </cell>
          <cell r="D275" t="str">
            <v>Actual Units:</v>
          </cell>
          <cell r="E275">
            <v>69</v>
          </cell>
          <cell r="F275">
            <v>72</v>
          </cell>
          <cell r="G275">
            <v>70</v>
          </cell>
          <cell r="H275">
            <v>78</v>
          </cell>
          <cell r="I275">
            <v>80</v>
          </cell>
          <cell r="J275">
            <v>86</v>
          </cell>
          <cell r="K275">
            <v>61</v>
          </cell>
          <cell r="L275">
            <v>65</v>
          </cell>
          <cell r="M275">
            <v>69</v>
          </cell>
          <cell r="N275">
            <v>80</v>
          </cell>
          <cell r="O275">
            <v>69</v>
          </cell>
          <cell r="P275">
            <v>52</v>
          </cell>
          <cell r="S275">
            <v>851</v>
          </cell>
          <cell r="U275">
            <v>69</v>
          </cell>
          <cell r="V275">
            <v>141</v>
          </cell>
          <cell r="W275">
            <v>211</v>
          </cell>
          <cell r="X275">
            <v>289</v>
          </cell>
          <cell r="Y275">
            <v>369</v>
          </cell>
          <cell r="Z275">
            <v>455</v>
          </cell>
          <cell r="AA275">
            <v>516</v>
          </cell>
          <cell r="AB275">
            <v>581</v>
          </cell>
          <cell r="AC275">
            <v>650</v>
          </cell>
          <cell r="AD275">
            <v>730</v>
          </cell>
          <cell r="AE275">
            <v>799</v>
          </cell>
          <cell r="AF275">
            <v>851</v>
          </cell>
        </row>
        <row r="276">
          <cell r="A276" t="str">
            <v>SOUTH COASTAL REGIONActual Units:</v>
          </cell>
          <cell r="B276" t="str">
            <v>60445S</v>
          </cell>
          <cell r="C276" t="str">
            <v>SOUTH COASTAL REGION</v>
          </cell>
          <cell r="D276" t="str">
            <v>Actual Units:</v>
          </cell>
          <cell r="E276">
            <v>153</v>
          </cell>
          <cell r="F276">
            <v>155</v>
          </cell>
          <cell r="G276">
            <v>158</v>
          </cell>
          <cell r="H276">
            <v>139</v>
          </cell>
          <cell r="I276">
            <v>167</v>
          </cell>
          <cell r="J276">
            <v>108</v>
          </cell>
          <cell r="K276">
            <v>187</v>
          </cell>
          <cell r="L276">
            <v>171</v>
          </cell>
          <cell r="M276">
            <v>143</v>
          </cell>
          <cell r="N276">
            <v>157</v>
          </cell>
          <cell r="O276">
            <v>231</v>
          </cell>
          <cell r="P276">
            <v>161</v>
          </cell>
          <cell r="S276">
            <v>1930</v>
          </cell>
          <cell r="U276">
            <v>153</v>
          </cell>
          <cell r="V276">
            <v>308</v>
          </cell>
          <cell r="W276">
            <v>466</v>
          </cell>
          <cell r="X276">
            <v>605</v>
          </cell>
          <cell r="Y276">
            <v>772</v>
          </cell>
          <cell r="Z276">
            <v>880</v>
          </cell>
          <cell r="AA276">
            <v>1067</v>
          </cell>
          <cell r="AB276">
            <v>1238</v>
          </cell>
          <cell r="AC276">
            <v>1381</v>
          </cell>
          <cell r="AD276">
            <v>1538</v>
          </cell>
          <cell r="AE276">
            <v>1769</v>
          </cell>
          <cell r="AF276">
            <v>1930</v>
          </cell>
        </row>
        <row r="280">
          <cell r="A280" t="str">
            <v>NORTH CENTRAL REGIONBudget Units:</v>
          </cell>
          <cell r="B280" t="str">
            <v>60320S</v>
          </cell>
          <cell r="C280" t="str">
            <v>NORTH CENTRAL REGION</v>
          </cell>
          <cell r="D280" t="str">
            <v>Budget Units:</v>
          </cell>
          <cell r="E280">
            <v>638.60038195488721</v>
          </cell>
          <cell r="F280">
            <v>759.46075789473684</v>
          </cell>
          <cell r="G280">
            <v>1041.4662045112782</v>
          </cell>
          <cell r="H280">
            <v>558.87596691729323</v>
          </cell>
          <cell r="I280">
            <v>840.88141353383457</v>
          </cell>
          <cell r="J280">
            <v>639.44850225563914</v>
          </cell>
          <cell r="K280">
            <v>639.44850225563914</v>
          </cell>
          <cell r="L280">
            <v>1063.7846466165415</v>
          </cell>
          <cell r="M280">
            <v>1042.31432481203</v>
          </cell>
          <cell r="N280">
            <v>478.30185864661649</v>
          </cell>
          <cell r="O280">
            <v>639.44850225563914</v>
          </cell>
          <cell r="P280">
            <v>660.98724511278192</v>
          </cell>
          <cell r="S280">
            <v>9003.0183067669168</v>
          </cell>
          <cell r="U280">
            <v>638.60038195488721</v>
          </cell>
          <cell r="V280">
            <v>1398.0611398496239</v>
          </cell>
          <cell r="W280">
            <v>2439.5273443609021</v>
          </cell>
          <cell r="X280">
            <v>2998.4033112781954</v>
          </cell>
          <cell r="Y280">
            <v>3839.2847248120297</v>
          </cell>
          <cell r="Z280">
            <v>4478.7332270676688</v>
          </cell>
          <cell r="AA280">
            <v>5118.181729323308</v>
          </cell>
          <cell r="AB280">
            <v>6181.96637593985</v>
          </cell>
          <cell r="AC280">
            <v>7224.2807007518804</v>
          </cell>
          <cell r="AD280">
            <v>7702.5825593984973</v>
          </cell>
          <cell r="AE280">
            <v>8342.0310616541356</v>
          </cell>
          <cell r="AF280">
            <v>9003.0183067669168</v>
          </cell>
        </row>
        <row r="281">
          <cell r="A281" t="str">
            <v>NORTH CENTRAL REGIONActual Units:</v>
          </cell>
          <cell r="D281" t="str">
            <v>Actual Units:</v>
          </cell>
          <cell r="E281">
            <v>584</v>
          </cell>
          <cell r="F281">
            <v>761</v>
          </cell>
          <cell r="G281">
            <v>755</v>
          </cell>
          <cell r="H281">
            <v>805</v>
          </cell>
          <cell r="I281">
            <v>862</v>
          </cell>
          <cell r="J281">
            <v>923</v>
          </cell>
          <cell r="K281">
            <v>952</v>
          </cell>
          <cell r="L281">
            <v>901</v>
          </cell>
          <cell r="M281">
            <v>875</v>
          </cell>
          <cell r="N281">
            <v>828</v>
          </cell>
          <cell r="O281">
            <v>963</v>
          </cell>
          <cell r="P281">
            <v>871</v>
          </cell>
          <cell r="S281">
            <v>10252</v>
          </cell>
          <cell r="U281">
            <v>584</v>
          </cell>
          <cell r="V281">
            <v>1345</v>
          </cell>
          <cell r="W281">
            <v>2100</v>
          </cell>
          <cell r="X281">
            <v>2905</v>
          </cell>
          <cell r="Y281">
            <v>3767</v>
          </cell>
          <cell r="Z281">
            <v>4690</v>
          </cell>
          <cell r="AA281">
            <v>5642</v>
          </cell>
          <cell r="AB281">
            <v>6543</v>
          </cell>
          <cell r="AC281">
            <v>7418</v>
          </cell>
          <cell r="AD281">
            <v>8246</v>
          </cell>
          <cell r="AE281">
            <v>9209</v>
          </cell>
          <cell r="AF281">
            <v>10080</v>
          </cell>
        </row>
        <row r="282">
          <cell r="A282" t="str">
            <v>NORTH CENTRAL REGIONVolume Variance $: Fav/(Unfav)</v>
          </cell>
          <cell r="D282" t="str">
            <v>Volume Variance $: Fav/(Unfav)</v>
          </cell>
          <cell r="E282">
            <v>54.600381954887212</v>
          </cell>
          <cell r="F282">
            <v>-1.5392421052631562</v>
          </cell>
          <cell r="G282">
            <v>286.46620451127819</v>
          </cell>
          <cell r="H282">
            <v>-246.12403308270677</v>
          </cell>
          <cell r="I282">
            <v>-21.118586466165425</v>
          </cell>
          <cell r="J282">
            <v>-283.55149774436086</v>
          </cell>
          <cell r="K282">
            <v>-312.55149774436086</v>
          </cell>
          <cell r="L282">
            <v>162.78464661654152</v>
          </cell>
          <cell r="M282">
            <v>167.31432481203001</v>
          </cell>
          <cell r="N282">
            <v>-349.69814135338351</v>
          </cell>
          <cell r="O282">
            <v>-323.55149774436086</v>
          </cell>
          <cell r="P282">
            <v>-210.01275488721808</v>
          </cell>
          <cell r="S282">
            <v>-1248.9816932330832</v>
          </cell>
          <cell r="U282">
            <v>54.600381954887212</v>
          </cell>
          <cell r="V282">
            <v>53.061139849624055</v>
          </cell>
          <cell r="W282">
            <v>339.52734436090225</v>
          </cell>
          <cell r="X282">
            <v>93.403311278195474</v>
          </cell>
          <cell r="Y282">
            <v>72.284724812030049</v>
          </cell>
          <cell r="Z282">
            <v>-211.26677293233081</v>
          </cell>
          <cell r="AA282">
            <v>-523.81827067669167</v>
          </cell>
          <cell r="AB282">
            <v>-361.03362406015015</v>
          </cell>
          <cell r="AC282">
            <v>-193.71929924812014</v>
          </cell>
          <cell r="AD282">
            <v>-543.41744060150359</v>
          </cell>
          <cell r="AE282">
            <v>-866.96893834586444</v>
          </cell>
          <cell r="AF282">
            <v>-1076.9816932330825</v>
          </cell>
        </row>
        <row r="283">
          <cell r="A283" t="str">
            <v>SOUTH CENTRAL REGIONBudget Units:</v>
          </cell>
          <cell r="B283" t="str">
            <v>60412S</v>
          </cell>
          <cell r="C283" t="str">
            <v>SOUTH CENTRAL REGION</v>
          </cell>
          <cell r="D283" t="str">
            <v>Budget Units:</v>
          </cell>
          <cell r="E283">
            <v>862.98871578947376</v>
          </cell>
          <cell r="F283">
            <v>965.20608721804501</v>
          </cell>
          <cell r="G283">
            <v>965.20608721804501</v>
          </cell>
          <cell r="H283">
            <v>1070.3002195488721</v>
          </cell>
          <cell r="I283">
            <v>1070.3002195488721</v>
          </cell>
          <cell r="J283">
            <v>1172.5160872180452</v>
          </cell>
          <cell r="K283">
            <v>1274.7335278195487</v>
          </cell>
          <cell r="L283">
            <v>1502.2742075187971</v>
          </cell>
          <cell r="M283">
            <v>1376.9501473684211</v>
          </cell>
          <cell r="N283">
            <v>1172.5160872180452</v>
          </cell>
          <cell r="O283">
            <v>1172.5160872180452</v>
          </cell>
          <cell r="P283">
            <v>889.20510977443621</v>
          </cell>
          <cell r="S283">
            <v>13494.712583458648</v>
          </cell>
          <cell r="U283">
            <v>862.98871578947376</v>
          </cell>
          <cell r="V283">
            <v>1828.1948030075187</v>
          </cell>
          <cell r="W283">
            <v>2793.4008902255637</v>
          </cell>
          <cell r="X283">
            <v>3863.7011097744357</v>
          </cell>
          <cell r="Y283">
            <v>4934.0013293233078</v>
          </cell>
          <cell r="Z283">
            <v>6106.5174165413528</v>
          </cell>
          <cell r="AA283">
            <v>7381.2509443609015</v>
          </cell>
          <cell r="AB283">
            <v>8883.5251518796977</v>
          </cell>
          <cell r="AC283">
            <v>10260.475299248119</v>
          </cell>
          <cell r="AD283">
            <v>11432.991386466165</v>
          </cell>
          <cell r="AE283">
            <v>12605.507473684211</v>
          </cell>
          <cell r="AF283">
            <v>13494.712583458648</v>
          </cell>
        </row>
        <row r="284">
          <cell r="A284" t="str">
            <v>SOUTH CENTRAL REGIONActual Units:</v>
          </cell>
          <cell r="D284" t="str">
            <v>Actual Units:</v>
          </cell>
          <cell r="E284">
            <v>1131</v>
          </cell>
          <cell r="F284">
            <v>1716</v>
          </cell>
          <cell r="G284">
            <v>1430</v>
          </cell>
          <cell r="H284">
            <v>1528</v>
          </cell>
          <cell r="I284">
            <v>1517</v>
          </cell>
          <cell r="J284">
            <v>1370</v>
          </cell>
          <cell r="K284">
            <v>1561</v>
          </cell>
          <cell r="L284">
            <v>1310</v>
          </cell>
          <cell r="M284">
            <v>1335</v>
          </cell>
          <cell r="N284">
            <v>1307</v>
          </cell>
          <cell r="O284">
            <v>1609</v>
          </cell>
          <cell r="P284">
            <v>1457</v>
          </cell>
          <cell r="S284">
            <v>17275</v>
          </cell>
          <cell r="U284">
            <v>1131</v>
          </cell>
          <cell r="V284">
            <v>2847</v>
          </cell>
          <cell r="W284">
            <v>4277</v>
          </cell>
          <cell r="X284">
            <v>5805</v>
          </cell>
          <cell r="Y284">
            <v>7322</v>
          </cell>
          <cell r="Z284">
            <v>8692</v>
          </cell>
          <cell r="AA284">
            <v>10253</v>
          </cell>
          <cell r="AB284">
            <v>11563</v>
          </cell>
          <cell r="AC284">
            <v>12898</v>
          </cell>
          <cell r="AD284">
            <v>14205</v>
          </cell>
          <cell r="AE284">
            <v>15814</v>
          </cell>
          <cell r="AF284">
            <v>17271</v>
          </cell>
        </row>
        <row r="285">
          <cell r="A285" t="str">
            <v>SOUTH CENTRAL REGIONVolume Variance $: Fav/(Unfav)</v>
          </cell>
          <cell r="D285" t="str">
            <v>Volume Variance $: Fav/(Unfav)</v>
          </cell>
          <cell r="E285">
            <v>-268.01128421052624</v>
          </cell>
          <cell r="F285">
            <v>-750.79391278195499</v>
          </cell>
          <cell r="G285">
            <v>-464.79391278195499</v>
          </cell>
          <cell r="H285">
            <v>-457.69978045112794</v>
          </cell>
          <cell r="I285">
            <v>-446.69978045112794</v>
          </cell>
          <cell r="J285">
            <v>-197.48391278195481</v>
          </cell>
          <cell r="K285">
            <v>-286.26647218045127</v>
          </cell>
          <cell r="L285">
            <v>192.27420751879708</v>
          </cell>
          <cell r="M285">
            <v>41.950147368421085</v>
          </cell>
          <cell r="N285">
            <v>-134.48391278195481</v>
          </cell>
          <cell r="O285">
            <v>-436.48391278195481</v>
          </cell>
          <cell r="P285">
            <v>-567.79489022556379</v>
          </cell>
          <cell r="S285">
            <v>-3780.2874165413523</v>
          </cell>
          <cell r="U285">
            <v>-268.01128421052624</v>
          </cell>
          <cell r="V285">
            <v>-1018.8051969924812</v>
          </cell>
          <cell r="W285">
            <v>-1483.5991097744363</v>
          </cell>
          <cell r="X285">
            <v>-1941.2988902255643</v>
          </cell>
          <cell r="Y285">
            <v>-2387.9986706766922</v>
          </cell>
          <cell r="Z285">
            <v>-2585.4825834586472</v>
          </cell>
          <cell r="AA285">
            <v>-2871.7490556390985</v>
          </cell>
          <cell r="AB285">
            <v>-2679.4748481203014</v>
          </cell>
          <cell r="AC285">
            <v>-2637.5247007518801</v>
          </cell>
          <cell r="AD285">
            <v>-2772.0086135338352</v>
          </cell>
          <cell r="AE285">
            <v>-3208.4925263157902</v>
          </cell>
          <cell r="AF285">
            <v>-3776.2874165413541</v>
          </cell>
        </row>
        <row r="286">
          <cell r="A286" t="str">
            <v>SOUTH COASTAL REGIONBudget Units:</v>
          </cell>
          <cell r="B286" t="str">
            <v>60379S</v>
          </cell>
          <cell r="C286" t="str">
            <v>SOUTH COASTAL REGION</v>
          </cell>
          <cell r="D286" t="str">
            <v>Budget Units:</v>
          </cell>
          <cell r="E286">
            <v>361.46264476473459</v>
          </cell>
          <cell r="F286">
            <v>415.86836841403607</v>
          </cell>
          <cell r="G286">
            <v>392.19393232381054</v>
          </cell>
          <cell r="H286">
            <v>424.55460875801265</v>
          </cell>
          <cell r="I286">
            <v>424.55460875801265</v>
          </cell>
          <cell r="J286">
            <v>455.30862880123715</v>
          </cell>
          <cell r="K286">
            <v>509.69329981895976</v>
          </cell>
          <cell r="L286">
            <v>624.62089354639488</v>
          </cell>
          <cell r="M286">
            <v>540.42465294489114</v>
          </cell>
          <cell r="N286">
            <v>455.28671376364321</v>
          </cell>
          <cell r="O286">
            <v>455.28682428995899</v>
          </cell>
          <cell r="P286">
            <v>440.35968697420356</v>
          </cell>
          <cell r="S286">
            <v>5499.6148631578953</v>
          </cell>
          <cell r="U286">
            <v>361.46264476473459</v>
          </cell>
          <cell r="V286">
            <v>777.33101317877072</v>
          </cell>
          <cell r="W286">
            <v>1169.5249455025812</v>
          </cell>
          <cell r="X286">
            <v>1594.0795542605938</v>
          </cell>
          <cell r="Y286">
            <v>2018.6341630186064</v>
          </cell>
          <cell r="Z286">
            <v>2473.9427918198435</v>
          </cell>
          <cell r="AA286">
            <v>2983.636091638803</v>
          </cell>
          <cell r="AB286">
            <v>3608.2569851851977</v>
          </cell>
          <cell r="AC286">
            <v>4148.6816381300887</v>
          </cell>
          <cell r="AD286">
            <v>4603.9683518937318</v>
          </cell>
          <cell r="AE286">
            <v>5059.2551761836912</v>
          </cell>
          <cell r="AF286">
            <v>5499.6148631578944</v>
          </cell>
        </row>
        <row r="287">
          <cell r="A287" t="str">
            <v>SOUTH COASTAL REGIONActual Units:</v>
          </cell>
          <cell r="D287" t="str">
            <v>Actual Units:</v>
          </cell>
          <cell r="E287">
            <v>395</v>
          </cell>
          <cell r="F287">
            <v>387</v>
          </cell>
          <cell r="G287">
            <v>373</v>
          </cell>
          <cell r="H287">
            <v>363</v>
          </cell>
          <cell r="I287">
            <v>346</v>
          </cell>
          <cell r="J287">
            <v>288</v>
          </cell>
          <cell r="K287">
            <v>386</v>
          </cell>
          <cell r="L287">
            <v>305</v>
          </cell>
          <cell r="M287">
            <v>339</v>
          </cell>
          <cell r="N287">
            <v>325</v>
          </cell>
          <cell r="O287">
            <v>466</v>
          </cell>
          <cell r="P287">
            <v>365</v>
          </cell>
          <cell r="S287">
            <v>4258</v>
          </cell>
          <cell r="U287">
            <v>395</v>
          </cell>
          <cell r="V287">
            <v>782</v>
          </cell>
          <cell r="W287">
            <v>1155</v>
          </cell>
          <cell r="X287">
            <v>1518</v>
          </cell>
          <cell r="Y287">
            <v>1864</v>
          </cell>
          <cell r="Z287">
            <v>2152</v>
          </cell>
          <cell r="AA287">
            <v>2538</v>
          </cell>
          <cell r="AB287">
            <v>2843</v>
          </cell>
          <cell r="AC287">
            <v>3182</v>
          </cell>
          <cell r="AD287">
            <v>3507</v>
          </cell>
          <cell r="AE287">
            <v>3973</v>
          </cell>
          <cell r="AF287">
            <v>4338</v>
          </cell>
        </row>
        <row r="288">
          <cell r="A288" t="str">
            <v>SOUTH COASTAL REGIONVolume Variance $: Fav/(Unfav)</v>
          </cell>
          <cell r="D288" t="str">
            <v>Volume Variance $: Fav/(Unfav)</v>
          </cell>
          <cell r="E288">
            <v>-33.537355235265409</v>
          </cell>
          <cell r="F288">
            <v>28.86836841403607</v>
          </cell>
          <cell r="G288">
            <v>19.193932323810543</v>
          </cell>
          <cell r="H288">
            <v>61.554608758012648</v>
          </cell>
          <cell r="I288">
            <v>78.554608758012648</v>
          </cell>
          <cell r="J288">
            <v>167.30862880123715</v>
          </cell>
          <cell r="K288">
            <v>123.69329981895976</v>
          </cell>
          <cell r="L288">
            <v>319.62089354639488</v>
          </cell>
          <cell r="M288">
            <v>201.42465294489114</v>
          </cell>
          <cell r="N288">
            <v>130.28671376364321</v>
          </cell>
          <cell r="O288">
            <v>-10.713175710041014</v>
          </cell>
          <cell r="P288">
            <v>75.359686974203555</v>
          </cell>
          <cell r="S288">
            <v>1241.6148631578953</v>
          </cell>
          <cell r="U288">
            <v>-33.537355235265409</v>
          </cell>
          <cell r="V288">
            <v>-4.6689868212293391</v>
          </cell>
          <cell r="W288">
            <v>14.524945502581204</v>
          </cell>
          <cell r="X288">
            <v>76.079554260593852</v>
          </cell>
          <cell r="Y288">
            <v>154.6341630186065</v>
          </cell>
          <cell r="Z288">
            <v>321.94279181984365</v>
          </cell>
          <cell r="AA288">
            <v>445.63609163880341</v>
          </cell>
          <cell r="AB288">
            <v>765.25698518519835</v>
          </cell>
          <cell r="AC288">
            <v>966.68163813008948</v>
          </cell>
          <cell r="AD288">
            <v>1096.9683518937327</v>
          </cell>
          <cell r="AE288">
            <v>1086.2551761836917</v>
          </cell>
          <cell r="AF288">
            <v>1161.6148631578953</v>
          </cell>
        </row>
        <row r="289">
          <cell r="A289" t="str">
            <v>NORTH COASTAL REGIONBudget Units:</v>
          </cell>
          <cell r="B289" t="str">
            <v>60445S</v>
          </cell>
          <cell r="C289" t="str">
            <v>NORTH COASTAL REGION</v>
          </cell>
          <cell r="D289" t="str">
            <v>Budget Units:</v>
          </cell>
          <cell r="E289">
            <v>332.23864170143088</v>
          </cell>
          <cell r="F289">
            <v>365.56498045814436</v>
          </cell>
          <cell r="G289">
            <v>358.27400301453531</v>
          </cell>
          <cell r="H289">
            <v>386.12948898634835</v>
          </cell>
          <cell r="I289">
            <v>386.12948898634835</v>
          </cell>
          <cell r="J289">
            <v>412.17079977019154</v>
          </cell>
          <cell r="K289">
            <v>445.49026108329593</v>
          </cell>
          <cell r="L289">
            <v>556.9563838972141</v>
          </cell>
          <cell r="M289">
            <v>471.52555682954494</v>
          </cell>
          <cell r="N289">
            <v>412.16403285289829</v>
          </cell>
          <cell r="O289">
            <v>412.16478473259752</v>
          </cell>
          <cell r="P289">
            <v>400.89525137166106</v>
          </cell>
          <cell r="S289">
            <v>4939.7036736842101</v>
          </cell>
          <cell r="U289">
            <v>332.23864170143088</v>
          </cell>
          <cell r="V289">
            <v>697.8036221595753</v>
          </cell>
          <cell r="W289">
            <v>1056.0776251741106</v>
          </cell>
          <cell r="X289">
            <v>1442.207114160459</v>
          </cell>
          <cell r="Y289">
            <v>1828.3366031468074</v>
          </cell>
          <cell r="Z289">
            <v>2240.5074029169991</v>
          </cell>
          <cell r="AA289">
            <v>2685.9976640002951</v>
          </cell>
          <cell r="AB289">
            <v>3242.9540478975091</v>
          </cell>
          <cell r="AC289">
            <v>3714.4796047270538</v>
          </cell>
          <cell r="AD289">
            <v>4126.6436375799522</v>
          </cell>
          <cell r="AE289">
            <v>4538.8084223125497</v>
          </cell>
          <cell r="AF289">
            <v>4939.703673684211</v>
          </cell>
        </row>
        <row r="290">
          <cell r="A290" t="str">
            <v>NORTH COASTAL REGIONActual Units:</v>
          </cell>
          <cell r="D290" t="str">
            <v>Actual Units:</v>
          </cell>
          <cell r="E290">
            <v>552</v>
          </cell>
          <cell r="F290">
            <v>534</v>
          </cell>
          <cell r="G290">
            <v>573</v>
          </cell>
          <cell r="H290">
            <v>554</v>
          </cell>
          <cell r="I290">
            <v>593</v>
          </cell>
          <cell r="J290">
            <v>542</v>
          </cell>
          <cell r="K290">
            <v>576</v>
          </cell>
          <cell r="L290">
            <v>566</v>
          </cell>
          <cell r="M290">
            <v>550</v>
          </cell>
          <cell r="N290">
            <v>569</v>
          </cell>
          <cell r="O290">
            <v>632</v>
          </cell>
          <cell r="P290">
            <v>526</v>
          </cell>
          <cell r="S290">
            <v>6687</v>
          </cell>
          <cell r="U290">
            <v>552</v>
          </cell>
          <cell r="V290">
            <v>1086</v>
          </cell>
          <cell r="W290">
            <v>1659</v>
          </cell>
          <cell r="X290">
            <v>2213</v>
          </cell>
          <cell r="Y290">
            <v>2806</v>
          </cell>
          <cell r="Z290">
            <v>3348</v>
          </cell>
          <cell r="AA290">
            <v>3924</v>
          </cell>
          <cell r="AB290">
            <v>4490</v>
          </cell>
          <cell r="AC290">
            <v>5040</v>
          </cell>
          <cell r="AD290">
            <v>5609</v>
          </cell>
          <cell r="AE290">
            <v>6241</v>
          </cell>
          <cell r="AF290">
            <v>6767</v>
          </cell>
        </row>
        <row r="291">
          <cell r="A291" t="str">
            <v>NORTH COASTAL REGIONVolume Variance $: Fav/(Unfav)</v>
          </cell>
          <cell r="D291" t="str">
            <v>Volume Variance $: Fav/(Unfav)</v>
          </cell>
          <cell r="E291">
            <v>-219.76135829856912</v>
          </cell>
          <cell r="F291">
            <v>-168.43501954185564</v>
          </cell>
          <cell r="G291">
            <v>-214.72599698546469</v>
          </cell>
          <cell r="H291">
            <v>-167.87051101365165</v>
          </cell>
          <cell r="I291">
            <v>-206.87051101365165</v>
          </cell>
          <cell r="J291">
            <v>-129.82920022980846</v>
          </cell>
          <cell r="K291">
            <v>-130.50973891670407</v>
          </cell>
          <cell r="L291">
            <v>-9.0436161027859043</v>
          </cell>
          <cell r="M291">
            <v>-78.474443170455061</v>
          </cell>
          <cell r="N291">
            <v>-156.83596714710171</v>
          </cell>
          <cell r="O291">
            <v>-219.83521526740248</v>
          </cell>
          <cell r="P291">
            <v>-125.10474862833894</v>
          </cell>
          <cell r="S291">
            <v>-1747.2963263157899</v>
          </cell>
          <cell r="U291">
            <v>-219.76135829856912</v>
          </cell>
          <cell r="V291">
            <v>-388.19637784042476</v>
          </cell>
          <cell r="W291">
            <v>-602.92237482588939</v>
          </cell>
          <cell r="X291">
            <v>-770.79288583954099</v>
          </cell>
          <cell r="Y291">
            <v>-977.66339685319258</v>
          </cell>
          <cell r="Z291">
            <v>-1107.4925970830011</v>
          </cell>
          <cell r="AA291">
            <v>-1238.0023359997051</v>
          </cell>
          <cell r="AB291">
            <v>-1247.0459521024909</v>
          </cell>
          <cell r="AC291">
            <v>-1325.520395272946</v>
          </cell>
          <cell r="AD291">
            <v>-1482.3563624200476</v>
          </cell>
          <cell r="AE291">
            <v>-1702.19157768745</v>
          </cell>
          <cell r="AF291">
            <v>-1827.296326315789</v>
          </cell>
        </row>
        <row r="295">
          <cell r="A295" t="str">
            <v>NORTH CENTRAL REGIONActual Units:</v>
          </cell>
          <cell r="B295" t="str">
            <v>60320S</v>
          </cell>
          <cell r="C295" t="str">
            <v>NORTH CENTRAL REGION</v>
          </cell>
          <cell r="D295" t="str">
            <v>Actual Units:</v>
          </cell>
          <cell r="E295">
            <v>796</v>
          </cell>
          <cell r="F295">
            <v>1052</v>
          </cell>
          <cell r="G295">
            <v>1046</v>
          </cell>
          <cell r="H295">
            <v>839</v>
          </cell>
          <cell r="I295">
            <v>924</v>
          </cell>
          <cell r="J295">
            <v>767</v>
          </cell>
          <cell r="K295">
            <v>662</v>
          </cell>
          <cell r="L295">
            <v>738</v>
          </cell>
          <cell r="M295">
            <v>768</v>
          </cell>
          <cell r="N295">
            <v>734</v>
          </cell>
          <cell r="O295">
            <v>752</v>
          </cell>
          <cell r="P295">
            <v>735</v>
          </cell>
          <cell r="S295">
            <v>9813</v>
          </cell>
          <cell r="U295">
            <v>796</v>
          </cell>
          <cell r="V295">
            <v>1848</v>
          </cell>
          <cell r="W295">
            <v>2894</v>
          </cell>
          <cell r="X295">
            <v>3733</v>
          </cell>
          <cell r="Y295">
            <v>4657</v>
          </cell>
          <cell r="Z295">
            <v>5424</v>
          </cell>
          <cell r="AA295">
            <v>6086</v>
          </cell>
          <cell r="AB295">
            <v>6824</v>
          </cell>
          <cell r="AC295">
            <v>7592</v>
          </cell>
          <cell r="AD295">
            <v>8326</v>
          </cell>
          <cell r="AE295">
            <v>9078</v>
          </cell>
          <cell r="AF295">
            <v>9813</v>
          </cell>
        </row>
        <row r="296">
          <cell r="A296" t="str">
            <v>SOUTH CENTRAL REGIONActual Units:</v>
          </cell>
          <cell r="B296" t="str">
            <v>60412S</v>
          </cell>
          <cell r="C296" t="str">
            <v>SOUTH CENTRAL REGION</v>
          </cell>
          <cell r="D296" t="str">
            <v>Actual Units:</v>
          </cell>
          <cell r="E296">
            <v>1057</v>
          </cell>
          <cell r="F296">
            <v>1022</v>
          </cell>
          <cell r="G296">
            <v>1130</v>
          </cell>
          <cell r="H296">
            <v>1044</v>
          </cell>
          <cell r="I296">
            <v>1145</v>
          </cell>
          <cell r="J296">
            <v>1116</v>
          </cell>
          <cell r="K296">
            <v>1076</v>
          </cell>
          <cell r="L296">
            <v>1139</v>
          </cell>
          <cell r="M296">
            <v>1014</v>
          </cell>
          <cell r="N296">
            <v>1323</v>
          </cell>
          <cell r="O296">
            <v>1293</v>
          </cell>
          <cell r="P296">
            <v>1449</v>
          </cell>
          <cell r="S296">
            <v>13808</v>
          </cell>
          <cell r="U296">
            <v>1057</v>
          </cell>
          <cell r="V296">
            <v>2079</v>
          </cell>
          <cell r="W296">
            <v>3209</v>
          </cell>
          <cell r="X296">
            <v>4253</v>
          </cell>
          <cell r="Y296">
            <v>5398</v>
          </cell>
          <cell r="Z296">
            <v>6514</v>
          </cell>
          <cell r="AA296">
            <v>7590</v>
          </cell>
          <cell r="AB296">
            <v>8729</v>
          </cell>
          <cell r="AC296">
            <v>9743</v>
          </cell>
          <cell r="AD296">
            <v>11066</v>
          </cell>
          <cell r="AE296">
            <v>12359</v>
          </cell>
          <cell r="AF296">
            <v>13808</v>
          </cell>
        </row>
        <row r="297">
          <cell r="A297" t="str">
            <v>SOUTH COASTAL REGIONActual Units:</v>
          </cell>
          <cell r="B297" t="str">
            <v>60379S</v>
          </cell>
          <cell r="C297" t="str">
            <v>SOUTH COASTAL REGION</v>
          </cell>
          <cell r="D297" t="str">
            <v>Actual Units:</v>
          </cell>
          <cell r="E297">
            <v>518</v>
          </cell>
          <cell r="F297">
            <v>724</v>
          </cell>
          <cell r="G297">
            <v>842</v>
          </cell>
          <cell r="H297">
            <v>711</v>
          </cell>
          <cell r="I297">
            <v>655</v>
          </cell>
          <cell r="J297">
            <v>696</v>
          </cell>
          <cell r="K297">
            <v>633</v>
          </cell>
          <cell r="L297">
            <v>640</v>
          </cell>
          <cell r="M297">
            <v>583</v>
          </cell>
          <cell r="N297">
            <v>493</v>
          </cell>
          <cell r="O297">
            <v>571</v>
          </cell>
          <cell r="P297">
            <v>396</v>
          </cell>
          <cell r="S297">
            <v>7462</v>
          </cell>
          <cell r="U297">
            <v>518</v>
          </cell>
          <cell r="V297">
            <v>1242</v>
          </cell>
          <cell r="W297">
            <v>2084</v>
          </cell>
          <cell r="X297">
            <v>2795</v>
          </cell>
          <cell r="Y297">
            <v>3450</v>
          </cell>
          <cell r="Z297">
            <v>4146</v>
          </cell>
          <cell r="AA297">
            <v>4779</v>
          </cell>
          <cell r="AB297">
            <v>5419</v>
          </cell>
          <cell r="AC297">
            <v>6002</v>
          </cell>
          <cell r="AD297">
            <v>6495</v>
          </cell>
          <cell r="AE297">
            <v>7066</v>
          </cell>
          <cell r="AF297">
            <v>7462</v>
          </cell>
        </row>
        <row r="298">
          <cell r="A298" t="str">
            <v>NORTH COASTAL REGIONActual Units:</v>
          </cell>
          <cell r="B298" t="str">
            <v>60445S</v>
          </cell>
          <cell r="C298" t="str">
            <v>NORTH COASTAL REGION</v>
          </cell>
          <cell r="D298" t="str">
            <v>Actual Units:</v>
          </cell>
          <cell r="E298">
            <v>92</v>
          </cell>
          <cell r="F298">
            <v>78</v>
          </cell>
          <cell r="G298">
            <v>138</v>
          </cell>
          <cell r="H298">
            <v>157</v>
          </cell>
          <cell r="I298">
            <v>533</v>
          </cell>
          <cell r="J298">
            <v>540</v>
          </cell>
          <cell r="K298">
            <v>407</v>
          </cell>
          <cell r="L298">
            <v>546</v>
          </cell>
          <cell r="M298">
            <v>478</v>
          </cell>
          <cell r="N298">
            <v>499</v>
          </cell>
          <cell r="O298">
            <v>569</v>
          </cell>
          <cell r="P298">
            <v>443</v>
          </cell>
          <cell r="S298">
            <v>4480</v>
          </cell>
          <cell r="U298">
            <v>92</v>
          </cell>
          <cell r="V298">
            <v>170</v>
          </cell>
          <cell r="W298">
            <v>308</v>
          </cell>
          <cell r="X298">
            <v>465</v>
          </cell>
          <cell r="Y298">
            <v>998</v>
          </cell>
          <cell r="Z298">
            <v>1538</v>
          </cell>
          <cell r="AA298">
            <v>1945</v>
          </cell>
          <cell r="AB298">
            <v>2491</v>
          </cell>
          <cell r="AC298">
            <v>2969</v>
          </cell>
          <cell r="AD298">
            <v>3468</v>
          </cell>
          <cell r="AE298">
            <v>4037</v>
          </cell>
          <cell r="AF298">
            <v>4480</v>
          </cell>
        </row>
        <row r="303">
          <cell r="A303" t="str">
            <v>NORTH CENTRAL REGIONBudget:</v>
          </cell>
          <cell r="B303" t="str">
            <v>60320S</v>
          </cell>
          <cell r="C303" t="str">
            <v>NORTH CENTRAL REGION</v>
          </cell>
          <cell r="D303" t="str">
            <v>Budget:</v>
          </cell>
          <cell r="E303">
            <v>29167</v>
          </cell>
          <cell r="F303">
            <v>29167</v>
          </cell>
          <cell r="G303">
            <v>29167</v>
          </cell>
          <cell r="H303">
            <v>29167</v>
          </cell>
          <cell r="I303">
            <v>29167</v>
          </cell>
          <cell r="J303">
            <v>29167</v>
          </cell>
          <cell r="K303">
            <v>29167</v>
          </cell>
          <cell r="L303">
            <v>29167</v>
          </cell>
          <cell r="M303">
            <v>29167</v>
          </cell>
          <cell r="N303">
            <v>29167</v>
          </cell>
          <cell r="O303">
            <v>29167</v>
          </cell>
          <cell r="P303">
            <v>29167</v>
          </cell>
          <cell r="Q303">
            <v>350000</v>
          </cell>
          <cell r="R303" t="str">
            <v>Budget:</v>
          </cell>
          <cell r="S303">
            <v>350000</v>
          </cell>
          <cell r="U303">
            <v>29167</v>
          </cell>
          <cell r="V303">
            <v>58334</v>
          </cell>
          <cell r="W303">
            <v>87501</v>
          </cell>
          <cell r="X303">
            <v>116668</v>
          </cell>
          <cell r="Y303">
            <v>145835</v>
          </cell>
          <cell r="Z303">
            <v>175002</v>
          </cell>
          <cell r="AA303">
            <v>204169</v>
          </cell>
          <cell r="AB303">
            <v>233336</v>
          </cell>
          <cell r="AC303">
            <v>262503</v>
          </cell>
          <cell r="AD303">
            <v>291670</v>
          </cell>
          <cell r="AE303">
            <v>320837</v>
          </cell>
          <cell r="AF303">
            <v>350004</v>
          </cell>
        </row>
        <row r="304">
          <cell r="A304" t="str">
            <v>NORTH CENTRAL REGIONActual:</v>
          </cell>
          <cell r="D304" t="str">
            <v>Actual:</v>
          </cell>
          <cell r="E304">
            <v>38324</v>
          </cell>
          <cell r="F304">
            <v>55080</v>
          </cell>
          <cell r="G304">
            <v>65993</v>
          </cell>
          <cell r="H304">
            <v>49480</v>
          </cell>
          <cell r="I304">
            <v>-73014</v>
          </cell>
          <cell r="J304">
            <v>40058</v>
          </cell>
          <cell r="K304">
            <v>67428</v>
          </cell>
          <cell r="L304">
            <v>12187</v>
          </cell>
          <cell r="M304">
            <v>12</v>
          </cell>
          <cell r="N304">
            <v>65111</v>
          </cell>
          <cell r="O304">
            <v>-22786</v>
          </cell>
          <cell r="P304">
            <v>146572</v>
          </cell>
          <cell r="Q304">
            <v>444444</v>
          </cell>
          <cell r="R304" t="str">
            <v>Projection:</v>
          </cell>
          <cell r="S304">
            <v>350000</v>
          </cell>
          <cell r="U304">
            <v>38324</v>
          </cell>
          <cell r="V304">
            <v>93404</v>
          </cell>
          <cell r="W304">
            <v>159397</v>
          </cell>
          <cell r="X304">
            <v>208877</v>
          </cell>
          <cell r="Y304">
            <v>135863</v>
          </cell>
          <cell r="Z304">
            <v>175921</v>
          </cell>
          <cell r="AA304">
            <v>243349</v>
          </cell>
          <cell r="AB304">
            <v>255536</v>
          </cell>
          <cell r="AC304">
            <v>255548</v>
          </cell>
          <cell r="AD304">
            <v>320659</v>
          </cell>
          <cell r="AE304">
            <v>297873</v>
          </cell>
          <cell r="AF304">
            <v>444445</v>
          </cell>
        </row>
        <row r="305">
          <cell r="A305" t="str">
            <v>NORTH CENTRAL REGIONVariance: Fav/(Unfav)</v>
          </cell>
          <cell r="D305" t="str">
            <v>Variance: Fav/(Unfav)</v>
          </cell>
          <cell r="E305">
            <v>-9157</v>
          </cell>
          <cell r="F305">
            <v>-25913</v>
          </cell>
          <cell r="G305">
            <v>-36826</v>
          </cell>
          <cell r="H305">
            <v>-20313</v>
          </cell>
          <cell r="I305">
            <v>102181</v>
          </cell>
          <cell r="J305">
            <v>-10891</v>
          </cell>
          <cell r="K305">
            <v>-38262</v>
          </cell>
          <cell r="L305">
            <v>16979</v>
          </cell>
          <cell r="M305">
            <v>29155</v>
          </cell>
          <cell r="N305">
            <v>-35944</v>
          </cell>
          <cell r="O305">
            <v>51952</v>
          </cell>
          <cell r="P305">
            <v>-117405</v>
          </cell>
          <cell r="Q305">
            <v>-94444</v>
          </cell>
          <cell r="R305" t="str">
            <v>Variance: Fav/(Unfav)</v>
          </cell>
          <cell r="S305">
            <v>0</v>
          </cell>
          <cell r="U305">
            <v>-9157</v>
          </cell>
          <cell r="V305">
            <v>-35070</v>
          </cell>
          <cell r="W305">
            <v>-71896</v>
          </cell>
          <cell r="X305">
            <v>-92209</v>
          </cell>
          <cell r="Y305">
            <v>9972</v>
          </cell>
          <cell r="Z305">
            <v>-919</v>
          </cell>
          <cell r="AA305">
            <v>-39181</v>
          </cell>
          <cell r="AB305">
            <v>-22202</v>
          </cell>
          <cell r="AC305">
            <v>6953</v>
          </cell>
          <cell r="AD305">
            <v>-28991</v>
          </cell>
          <cell r="AE305">
            <v>22961</v>
          </cell>
          <cell r="AF305">
            <v>-94444</v>
          </cell>
        </row>
        <row r="306">
          <cell r="A306" t="str">
            <v>SOUTH CENTRAL REGIONBudget:</v>
          </cell>
          <cell r="B306" t="str">
            <v>60412S</v>
          </cell>
          <cell r="C306" t="str">
            <v>SOUTH CENTRAL REGION</v>
          </cell>
          <cell r="D306" t="str">
            <v>Budget:</v>
          </cell>
          <cell r="E306">
            <v>12420</v>
          </cell>
          <cell r="F306">
            <v>13490</v>
          </cell>
          <cell r="G306">
            <v>14740</v>
          </cell>
          <cell r="H306">
            <v>11710</v>
          </cell>
          <cell r="I306">
            <v>11170</v>
          </cell>
          <cell r="J306">
            <v>11130</v>
          </cell>
          <cell r="K306">
            <v>14380</v>
          </cell>
          <cell r="L306">
            <v>12780</v>
          </cell>
          <cell r="M306">
            <v>12420</v>
          </cell>
          <cell r="N306">
            <v>12420</v>
          </cell>
          <cell r="O306">
            <v>11136</v>
          </cell>
          <cell r="P306">
            <v>12204</v>
          </cell>
          <cell r="Q306">
            <v>150000</v>
          </cell>
          <cell r="R306" t="str">
            <v>Budget:</v>
          </cell>
          <cell r="S306">
            <v>150000</v>
          </cell>
          <cell r="U306">
            <v>12420</v>
          </cell>
          <cell r="V306">
            <v>25910</v>
          </cell>
          <cell r="W306">
            <v>40650</v>
          </cell>
          <cell r="X306">
            <v>52360</v>
          </cell>
          <cell r="Y306">
            <v>63530</v>
          </cell>
          <cell r="Z306">
            <v>74660</v>
          </cell>
          <cell r="AA306">
            <v>89040</v>
          </cell>
          <cell r="AB306">
            <v>101820</v>
          </cell>
          <cell r="AC306">
            <v>114240</v>
          </cell>
          <cell r="AD306">
            <v>126660</v>
          </cell>
          <cell r="AE306">
            <v>137796</v>
          </cell>
          <cell r="AF306">
            <v>150000</v>
          </cell>
        </row>
        <row r="307">
          <cell r="A307" t="str">
            <v>SOUTH CENTRAL REGIONActual:</v>
          </cell>
          <cell r="D307" t="str">
            <v>Actual:</v>
          </cell>
          <cell r="E307">
            <v>69539</v>
          </cell>
          <cell r="F307">
            <v>34873</v>
          </cell>
          <cell r="G307">
            <v>-2056</v>
          </cell>
          <cell r="H307">
            <v>37004</v>
          </cell>
          <cell r="I307">
            <v>47778</v>
          </cell>
          <cell r="J307">
            <v>-227974</v>
          </cell>
          <cell r="K307">
            <v>39452</v>
          </cell>
          <cell r="L307">
            <v>23754</v>
          </cell>
          <cell r="M307">
            <v>16082</v>
          </cell>
          <cell r="N307">
            <v>5182</v>
          </cell>
          <cell r="O307">
            <v>77365</v>
          </cell>
          <cell r="P307">
            <v>276860</v>
          </cell>
          <cell r="Q307">
            <v>397858</v>
          </cell>
          <cell r="R307" t="str">
            <v>Projection:</v>
          </cell>
          <cell r="S307">
            <v>150000</v>
          </cell>
          <cell r="U307">
            <v>69539</v>
          </cell>
          <cell r="V307">
            <v>104412</v>
          </cell>
          <cell r="W307">
            <v>102356</v>
          </cell>
          <cell r="X307">
            <v>139360</v>
          </cell>
          <cell r="Y307">
            <v>187138</v>
          </cell>
          <cell r="Z307">
            <v>-40836</v>
          </cell>
          <cell r="AA307">
            <v>-1384</v>
          </cell>
          <cell r="AB307">
            <v>22370</v>
          </cell>
          <cell r="AC307">
            <v>38452</v>
          </cell>
          <cell r="AD307">
            <v>43634</v>
          </cell>
          <cell r="AE307">
            <v>120999</v>
          </cell>
          <cell r="AF307">
            <v>397859</v>
          </cell>
        </row>
        <row r="308">
          <cell r="A308" t="str">
            <v>SOUTH CENTRAL REGIONVariance: Fav/(Unfav)</v>
          </cell>
          <cell r="D308" t="str">
            <v>Variance: Fav/(Unfav)</v>
          </cell>
          <cell r="E308">
            <v>-57119</v>
          </cell>
          <cell r="F308">
            <v>-21383</v>
          </cell>
          <cell r="G308">
            <v>16797</v>
          </cell>
          <cell r="H308">
            <v>-25294</v>
          </cell>
          <cell r="I308">
            <v>-36608</v>
          </cell>
          <cell r="J308">
            <v>239104</v>
          </cell>
          <cell r="K308">
            <v>-25072</v>
          </cell>
          <cell r="L308">
            <v>-10973</v>
          </cell>
          <cell r="M308">
            <v>-3662</v>
          </cell>
          <cell r="N308">
            <v>7238</v>
          </cell>
          <cell r="O308">
            <v>-66229</v>
          </cell>
          <cell r="P308">
            <v>-264656</v>
          </cell>
          <cell r="Q308">
            <v>-247858</v>
          </cell>
          <cell r="R308" t="str">
            <v>Variance: Fav/(Unfav)</v>
          </cell>
          <cell r="S308">
            <v>0</v>
          </cell>
          <cell r="U308">
            <v>-57119</v>
          </cell>
          <cell r="V308">
            <v>-78502</v>
          </cell>
          <cell r="W308">
            <v>-61705</v>
          </cell>
          <cell r="X308">
            <v>-86999</v>
          </cell>
          <cell r="Y308">
            <v>-123607</v>
          </cell>
          <cell r="Z308">
            <v>115497</v>
          </cell>
          <cell r="AA308">
            <v>90425</v>
          </cell>
          <cell r="AB308">
            <v>79452</v>
          </cell>
          <cell r="AC308">
            <v>75790</v>
          </cell>
          <cell r="AD308">
            <v>83028</v>
          </cell>
          <cell r="AE308">
            <v>16799</v>
          </cell>
          <cell r="AF308">
            <v>-247857</v>
          </cell>
        </row>
        <row r="309">
          <cell r="A309" t="str">
            <v>NORTH COASTAL REGIONBudget:</v>
          </cell>
          <cell r="B309" t="str">
            <v>60JY6S</v>
          </cell>
          <cell r="C309" t="str">
            <v>NORTH COASTAL REGION</v>
          </cell>
          <cell r="D309" t="str">
            <v>Budget: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 t="str">
            <v>Budget:</v>
          </cell>
          <cell r="S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 t="str">
            <v>NORTH COASTAL REGIONActual:</v>
          </cell>
          <cell r="D310" t="str">
            <v>Actual: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28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228</v>
          </cell>
          <cell r="Q310">
            <v>256</v>
          </cell>
          <cell r="R310" t="str">
            <v>Projection:</v>
          </cell>
          <cell r="S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28</v>
          </cell>
          <cell r="Z310">
            <v>28</v>
          </cell>
          <cell r="AA310">
            <v>28</v>
          </cell>
          <cell r="AB310">
            <v>28</v>
          </cell>
          <cell r="AC310">
            <v>28</v>
          </cell>
          <cell r="AD310">
            <v>28</v>
          </cell>
          <cell r="AE310">
            <v>28</v>
          </cell>
          <cell r="AF310">
            <v>256</v>
          </cell>
        </row>
        <row r="311">
          <cell r="A311" t="str">
            <v>NORTH COASTAL REGIONVariance: Fav/(Unfav)</v>
          </cell>
          <cell r="D311" t="str">
            <v>Variance: Fav/(Unfav)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-28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-228</v>
          </cell>
          <cell r="Q311">
            <v>-256</v>
          </cell>
          <cell r="R311" t="str">
            <v>Variance: Fav/(Unfav)</v>
          </cell>
          <cell r="S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-28</v>
          </cell>
          <cell r="Z311">
            <v>-28</v>
          </cell>
          <cell r="AA311">
            <v>-28</v>
          </cell>
          <cell r="AB311">
            <v>-28</v>
          </cell>
          <cell r="AC311">
            <v>-28</v>
          </cell>
          <cell r="AD311">
            <v>-28</v>
          </cell>
          <cell r="AE311">
            <v>-28</v>
          </cell>
          <cell r="AF311">
            <v>-256</v>
          </cell>
        </row>
        <row r="312">
          <cell r="A312" t="str">
            <v>DIST OPS &amp; SUPPORTBudget:</v>
          </cell>
          <cell r="B312" t="str">
            <v>60896S</v>
          </cell>
          <cell r="C312" t="str">
            <v>DIST OPS &amp; SUPPORT</v>
          </cell>
          <cell r="D312" t="str">
            <v>Budget: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 t="str">
            <v>Budget:</v>
          </cell>
          <cell r="S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 t="str">
            <v>DIST OPS &amp; SUPPORTActual:</v>
          </cell>
          <cell r="D313" t="str">
            <v>Actual:</v>
          </cell>
          <cell r="E313">
            <v>0</v>
          </cell>
          <cell r="F313">
            <v>0</v>
          </cell>
          <cell r="G313">
            <v>0</v>
          </cell>
          <cell r="H313">
            <v>401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401</v>
          </cell>
          <cell r="R313" t="str">
            <v>Projection:</v>
          </cell>
          <cell r="S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401</v>
          </cell>
          <cell r="Y313">
            <v>401</v>
          </cell>
          <cell r="Z313">
            <v>401</v>
          </cell>
          <cell r="AA313">
            <v>401</v>
          </cell>
          <cell r="AB313">
            <v>401</v>
          </cell>
          <cell r="AC313">
            <v>401</v>
          </cell>
          <cell r="AD313">
            <v>401</v>
          </cell>
          <cell r="AE313">
            <v>401</v>
          </cell>
          <cell r="AF313">
            <v>401</v>
          </cell>
        </row>
        <row r="314">
          <cell r="A314" t="str">
            <v>DIST OPS &amp; SUPPORTVariance: Fav/(Unfav)</v>
          </cell>
          <cell r="D314" t="str">
            <v>Variance: Fav/(Unfav)</v>
          </cell>
          <cell r="E314">
            <v>0</v>
          </cell>
          <cell r="F314">
            <v>0</v>
          </cell>
          <cell r="G314">
            <v>0</v>
          </cell>
          <cell r="H314">
            <v>-401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-401</v>
          </cell>
          <cell r="R314" t="str">
            <v>Variance: Fav/(Unfav)</v>
          </cell>
          <cell r="S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-401</v>
          </cell>
          <cell r="Y314">
            <v>-401</v>
          </cell>
          <cell r="Z314">
            <v>-401</v>
          </cell>
          <cell r="AA314">
            <v>-401</v>
          </cell>
          <cell r="AB314">
            <v>-401</v>
          </cell>
          <cell r="AC314">
            <v>-401</v>
          </cell>
          <cell r="AD314">
            <v>-401</v>
          </cell>
          <cell r="AE314">
            <v>-401</v>
          </cell>
          <cell r="AF314">
            <v>-401</v>
          </cell>
        </row>
        <row r="315">
          <cell r="A315" t="str">
            <v>Other Charge By OrgBudget:</v>
          </cell>
          <cell r="B315" t="str">
            <v>Other</v>
          </cell>
          <cell r="C315" t="str">
            <v>Other Charge By Org</v>
          </cell>
          <cell r="D315" t="str">
            <v>Budget: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 t="str">
            <v>Budget:</v>
          </cell>
          <cell r="S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 t="str">
            <v>Other Charge By OrgActual:</v>
          </cell>
          <cell r="D316" t="str">
            <v>Actual:</v>
          </cell>
          <cell r="E316">
            <v>0</v>
          </cell>
          <cell r="F316">
            <v>2161</v>
          </cell>
          <cell r="G316">
            <v>12013</v>
          </cell>
          <cell r="H316">
            <v>197</v>
          </cell>
          <cell r="I316">
            <v>954</v>
          </cell>
          <cell r="J316">
            <v>10852</v>
          </cell>
          <cell r="K316">
            <v>-10852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15324</v>
          </cell>
          <cell r="R316" t="str">
            <v>Projection:</v>
          </cell>
          <cell r="S316">
            <v>0</v>
          </cell>
          <cell r="U316">
            <v>0</v>
          </cell>
          <cell r="V316">
            <v>2161</v>
          </cell>
          <cell r="W316">
            <v>14174</v>
          </cell>
          <cell r="X316">
            <v>14371</v>
          </cell>
          <cell r="Y316">
            <v>15325</v>
          </cell>
          <cell r="Z316">
            <v>26177</v>
          </cell>
          <cell r="AA316">
            <v>15325</v>
          </cell>
          <cell r="AB316">
            <v>15325</v>
          </cell>
          <cell r="AC316">
            <v>15325</v>
          </cell>
          <cell r="AD316">
            <v>15325</v>
          </cell>
          <cell r="AE316">
            <v>15325</v>
          </cell>
          <cell r="AF316">
            <v>15325</v>
          </cell>
        </row>
        <row r="317">
          <cell r="A317" t="str">
            <v>Other Charge By OrgVariance: Fav/(Unfav)</v>
          </cell>
          <cell r="D317" t="str">
            <v>Variance: Fav/(Unfav)</v>
          </cell>
          <cell r="E317">
            <v>0</v>
          </cell>
          <cell r="F317">
            <v>-2161</v>
          </cell>
          <cell r="G317">
            <v>-12013</v>
          </cell>
          <cell r="H317">
            <v>-197</v>
          </cell>
          <cell r="I317">
            <v>-954</v>
          </cell>
          <cell r="J317">
            <v>-10852</v>
          </cell>
          <cell r="K317">
            <v>10852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-15324</v>
          </cell>
          <cell r="R317" t="str">
            <v>Variance: Fav/(Unfav)</v>
          </cell>
          <cell r="S317">
            <v>0</v>
          </cell>
          <cell r="U317">
            <v>0</v>
          </cell>
          <cell r="V317">
            <v>-2161</v>
          </cell>
          <cell r="W317">
            <v>-14174</v>
          </cell>
          <cell r="X317">
            <v>-14371</v>
          </cell>
          <cell r="Y317">
            <v>-15325</v>
          </cell>
          <cell r="Z317">
            <v>-26177</v>
          </cell>
          <cell r="AA317">
            <v>-15325</v>
          </cell>
          <cell r="AB317">
            <v>-15325</v>
          </cell>
          <cell r="AC317">
            <v>-15325</v>
          </cell>
          <cell r="AD317">
            <v>-15325</v>
          </cell>
          <cell r="AE317">
            <v>-15325</v>
          </cell>
          <cell r="AF317">
            <v>-15325</v>
          </cell>
        </row>
        <row r="318">
          <cell r="A318" t="str">
            <v>GrandBudget:</v>
          </cell>
          <cell r="C318" t="str">
            <v>Grand</v>
          </cell>
          <cell r="D318" t="str">
            <v>Budget:</v>
          </cell>
          <cell r="E318">
            <v>41586</v>
          </cell>
          <cell r="F318">
            <v>42656</v>
          </cell>
          <cell r="G318">
            <v>43907</v>
          </cell>
          <cell r="H318">
            <v>40877</v>
          </cell>
          <cell r="I318">
            <v>40337</v>
          </cell>
          <cell r="J318">
            <v>40297</v>
          </cell>
          <cell r="K318">
            <v>43547</v>
          </cell>
          <cell r="L318">
            <v>41947</v>
          </cell>
          <cell r="M318">
            <v>41586</v>
          </cell>
          <cell r="N318">
            <v>41586</v>
          </cell>
          <cell r="O318">
            <v>40302</v>
          </cell>
          <cell r="P318">
            <v>41371</v>
          </cell>
          <cell r="Q318">
            <v>500000</v>
          </cell>
          <cell r="R318" t="str">
            <v>Budget:</v>
          </cell>
          <cell r="S318">
            <v>500000</v>
          </cell>
          <cell r="U318">
            <v>41586</v>
          </cell>
          <cell r="V318">
            <v>84242</v>
          </cell>
          <cell r="W318">
            <v>128149</v>
          </cell>
          <cell r="X318">
            <v>169026</v>
          </cell>
          <cell r="Y318">
            <v>209363</v>
          </cell>
          <cell r="Z318">
            <v>249660</v>
          </cell>
          <cell r="AA318">
            <v>293207</v>
          </cell>
          <cell r="AB318">
            <v>335154</v>
          </cell>
          <cell r="AC318">
            <v>376740</v>
          </cell>
          <cell r="AD318">
            <v>418326</v>
          </cell>
          <cell r="AE318">
            <v>458628</v>
          </cell>
          <cell r="AF318">
            <v>499999</v>
          </cell>
        </row>
        <row r="319">
          <cell r="A319" t="str">
            <v>GrandActual:</v>
          </cell>
          <cell r="C319" t="str">
            <v>Total</v>
          </cell>
          <cell r="D319" t="str">
            <v>Actual:</v>
          </cell>
          <cell r="E319">
            <v>107863</v>
          </cell>
          <cell r="F319">
            <v>92114</v>
          </cell>
          <cell r="G319">
            <v>75949</v>
          </cell>
          <cell r="H319">
            <v>87082</v>
          </cell>
          <cell r="I319">
            <v>-24255</v>
          </cell>
          <cell r="J319">
            <v>-177064</v>
          </cell>
          <cell r="K319">
            <v>96028</v>
          </cell>
          <cell r="L319">
            <v>35941</v>
          </cell>
          <cell r="M319">
            <v>16094</v>
          </cell>
          <cell r="N319">
            <v>70293</v>
          </cell>
          <cell r="O319">
            <v>54579</v>
          </cell>
          <cell r="P319">
            <v>423660</v>
          </cell>
          <cell r="Q319">
            <v>858284</v>
          </cell>
          <cell r="R319" t="str">
            <v>Projection:</v>
          </cell>
          <cell r="S319">
            <v>500000</v>
          </cell>
          <cell r="U319">
            <v>107863</v>
          </cell>
          <cell r="V319">
            <v>199977</v>
          </cell>
          <cell r="W319">
            <v>275926</v>
          </cell>
          <cell r="X319">
            <v>363008</v>
          </cell>
          <cell r="Y319">
            <v>338753</v>
          </cell>
          <cell r="Z319">
            <v>161689</v>
          </cell>
          <cell r="AA319">
            <v>257717</v>
          </cell>
          <cell r="AB319">
            <v>293658</v>
          </cell>
          <cell r="AC319">
            <v>309752</v>
          </cell>
          <cell r="AD319">
            <v>380045</v>
          </cell>
          <cell r="AE319">
            <v>434624</v>
          </cell>
          <cell r="AF319">
            <v>858284</v>
          </cell>
        </row>
        <row r="320">
          <cell r="A320" t="str">
            <v>GrandVariance: Fav/(Unfav)</v>
          </cell>
          <cell r="D320" t="str">
            <v>Variance: Fav/(Unfav)</v>
          </cell>
          <cell r="E320">
            <v>-66276</v>
          </cell>
          <cell r="F320">
            <v>-49458</v>
          </cell>
          <cell r="G320">
            <v>-32042</v>
          </cell>
          <cell r="H320">
            <v>-46205</v>
          </cell>
          <cell r="I320">
            <v>64592</v>
          </cell>
          <cell r="J320">
            <v>217361</v>
          </cell>
          <cell r="K320">
            <v>-52482</v>
          </cell>
          <cell r="L320">
            <v>6006</v>
          </cell>
          <cell r="M320">
            <v>25493</v>
          </cell>
          <cell r="N320">
            <v>-28707</v>
          </cell>
          <cell r="O320">
            <v>-14277</v>
          </cell>
          <cell r="P320">
            <v>-382289</v>
          </cell>
          <cell r="Q320">
            <v>-358284</v>
          </cell>
          <cell r="R320" t="str">
            <v>Variance: Fav/(Unfav)</v>
          </cell>
          <cell r="S320">
            <v>0</v>
          </cell>
          <cell r="U320">
            <v>-66276</v>
          </cell>
          <cell r="V320">
            <v>-115734</v>
          </cell>
          <cell r="W320">
            <v>-147776</v>
          </cell>
          <cell r="X320">
            <v>-193981</v>
          </cell>
          <cell r="Y320">
            <v>-129389</v>
          </cell>
          <cell r="Z320">
            <v>87972</v>
          </cell>
          <cell r="AA320">
            <v>35490</v>
          </cell>
          <cell r="AB320">
            <v>41496</v>
          </cell>
          <cell r="AC320">
            <v>66989</v>
          </cell>
          <cell r="AD320">
            <v>38282</v>
          </cell>
          <cell r="AE320">
            <v>24005</v>
          </cell>
          <cell r="AF320">
            <v>-358284</v>
          </cell>
        </row>
        <row r="324">
          <cell r="A324" t="str">
            <v>NORTH CENTRAL REGION - LRCBudget:</v>
          </cell>
          <cell r="B324" t="str">
            <v>60320S</v>
          </cell>
          <cell r="C324" t="str">
            <v>NORTH CENTRAL REGION - LRC</v>
          </cell>
          <cell r="D324" t="str">
            <v>Budget: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S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 t="str">
            <v>NORTH CENTRAL REGION - LRCActual:</v>
          </cell>
          <cell r="D325" t="str">
            <v>Actual: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S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 t="str">
            <v>NORTH CENTRAL REGION - LRCVariance: Fav/(Unfav)</v>
          </cell>
          <cell r="D326" t="str">
            <v>Variance: Fav/(Unfav)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S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38">
          <cell r="A338" t="str">
            <v>NORTH CENTRAL REGIONBudget:</v>
          </cell>
          <cell r="B338" t="str">
            <v>60320S</v>
          </cell>
          <cell r="C338" t="str">
            <v>NORTH CENTRAL REGION</v>
          </cell>
          <cell r="D338" t="str">
            <v>Budget:</v>
          </cell>
          <cell r="E338">
            <v>632631</v>
          </cell>
          <cell r="F338">
            <v>676549</v>
          </cell>
          <cell r="G338">
            <v>618596</v>
          </cell>
          <cell r="H338">
            <v>613199</v>
          </cell>
          <cell r="I338">
            <v>639951</v>
          </cell>
          <cell r="J338">
            <v>621419</v>
          </cell>
          <cell r="K338">
            <v>433975</v>
          </cell>
          <cell r="L338">
            <v>422468</v>
          </cell>
          <cell r="M338">
            <v>362421</v>
          </cell>
          <cell r="N338">
            <v>148677</v>
          </cell>
          <cell r="O338">
            <v>73564</v>
          </cell>
          <cell r="P338">
            <v>74770</v>
          </cell>
          <cell r="Q338">
            <v>5318220</v>
          </cell>
          <cell r="R338" t="str">
            <v>Budget:</v>
          </cell>
          <cell r="S338">
            <v>5318220</v>
          </cell>
          <cell r="U338">
            <v>632631</v>
          </cell>
          <cell r="V338">
            <v>1309180</v>
          </cell>
          <cell r="W338">
            <v>1927776</v>
          </cell>
          <cell r="X338">
            <v>2540975</v>
          </cell>
          <cell r="Y338">
            <v>3180926</v>
          </cell>
          <cell r="Z338">
            <v>3802345</v>
          </cell>
          <cell r="AA338">
            <v>4236320</v>
          </cell>
          <cell r="AB338">
            <v>4658788</v>
          </cell>
          <cell r="AC338">
            <v>5021209</v>
          </cell>
          <cell r="AD338">
            <v>5169886</v>
          </cell>
          <cell r="AE338">
            <v>5243450</v>
          </cell>
          <cell r="AF338">
            <v>5318220</v>
          </cell>
        </row>
        <row r="339">
          <cell r="A339" t="str">
            <v>NORTH CENTRAL REGIONActual:</v>
          </cell>
          <cell r="D339" t="str">
            <v>Actual:</v>
          </cell>
          <cell r="E339">
            <v>301787</v>
          </cell>
          <cell r="F339">
            <v>321614</v>
          </cell>
          <cell r="G339">
            <v>815156</v>
          </cell>
          <cell r="H339">
            <v>768876</v>
          </cell>
          <cell r="I339">
            <v>308032</v>
          </cell>
          <cell r="J339">
            <v>309767</v>
          </cell>
          <cell r="K339">
            <v>327927</v>
          </cell>
          <cell r="L339">
            <v>16159</v>
          </cell>
          <cell r="M339">
            <v>2314</v>
          </cell>
          <cell r="N339">
            <v>72438</v>
          </cell>
          <cell r="O339">
            <v>116212</v>
          </cell>
          <cell r="P339">
            <v>127156</v>
          </cell>
          <cell r="Q339">
            <v>3487438</v>
          </cell>
          <cell r="R339" t="str">
            <v>Projection:</v>
          </cell>
          <cell r="S339">
            <v>3905631</v>
          </cell>
          <cell r="U339">
            <v>301787</v>
          </cell>
          <cell r="V339">
            <v>623401</v>
          </cell>
          <cell r="W339">
            <v>1438557</v>
          </cell>
          <cell r="X339">
            <v>2207433</v>
          </cell>
          <cell r="Y339">
            <v>2515465</v>
          </cell>
          <cell r="Z339">
            <v>2825232</v>
          </cell>
          <cell r="AA339">
            <v>3153159</v>
          </cell>
          <cell r="AB339">
            <v>3169318</v>
          </cell>
          <cell r="AC339">
            <v>3171632</v>
          </cell>
          <cell r="AD339">
            <v>3244070</v>
          </cell>
          <cell r="AE339">
            <v>3360282</v>
          </cell>
          <cell r="AF339">
            <v>3487438</v>
          </cell>
        </row>
        <row r="340">
          <cell r="A340" t="str">
            <v>NORTH CENTRAL REGIONVariance: Fav/(Unfav)</v>
          </cell>
          <cell r="D340" t="str">
            <v>Variance: Fav/(Unfav)</v>
          </cell>
          <cell r="E340">
            <v>330844</v>
          </cell>
          <cell r="F340">
            <v>354935</v>
          </cell>
          <cell r="G340">
            <v>-196560</v>
          </cell>
          <cell r="H340">
            <v>-155677</v>
          </cell>
          <cell r="I340">
            <v>331919</v>
          </cell>
          <cell r="J340">
            <v>311652</v>
          </cell>
          <cell r="K340">
            <v>106048</v>
          </cell>
          <cell r="L340">
            <v>406309</v>
          </cell>
          <cell r="M340">
            <v>360107</v>
          </cell>
          <cell r="N340">
            <v>76239</v>
          </cell>
          <cell r="O340">
            <v>-42648</v>
          </cell>
          <cell r="P340">
            <v>-52386</v>
          </cell>
          <cell r="Q340">
            <v>1830781</v>
          </cell>
          <cell r="R340" t="str">
            <v>Variance: Fav/(Unfav)</v>
          </cell>
          <cell r="S340">
            <v>1412589</v>
          </cell>
          <cell r="U340">
            <v>330844</v>
          </cell>
          <cell r="V340">
            <v>685779</v>
          </cell>
          <cell r="W340">
            <v>489219</v>
          </cell>
          <cell r="X340">
            <v>333542</v>
          </cell>
          <cell r="Y340">
            <v>665461</v>
          </cell>
          <cell r="Z340">
            <v>977113</v>
          </cell>
          <cell r="AA340">
            <v>1083161</v>
          </cell>
          <cell r="AB340">
            <v>1489470</v>
          </cell>
          <cell r="AC340">
            <v>1849577</v>
          </cell>
          <cell r="AD340">
            <v>1925816</v>
          </cell>
          <cell r="AE340">
            <v>1883168</v>
          </cell>
          <cell r="AF340">
            <v>1830782</v>
          </cell>
        </row>
        <row r="341">
          <cell r="A341" t="str">
            <v>SOUTH CENTRAL REGIONBudget:</v>
          </cell>
          <cell r="B341" t="str">
            <v>60412S</v>
          </cell>
          <cell r="C341" t="str">
            <v>SOUTH CENTRAL REGION</v>
          </cell>
          <cell r="D341" t="str">
            <v>Budget:</v>
          </cell>
          <cell r="E341">
            <v>423561</v>
          </cell>
          <cell r="F341">
            <v>423561</v>
          </cell>
          <cell r="G341">
            <v>423561</v>
          </cell>
          <cell r="H341">
            <v>405028</v>
          </cell>
          <cell r="I341">
            <v>393913</v>
          </cell>
          <cell r="J341">
            <v>393913</v>
          </cell>
          <cell r="K341">
            <v>98993</v>
          </cell>
          <cell r="L341">
            <v>22927</v>
          </cell>
          <cell r="M341">
            <v>4395</v>
          </cell>
          <cell r="N341">
            <v>4395</v>
          </cell>
          <cell r="O341">
            <v>4395</v>
          </cell>
          <cell r="P341">
            <v>4395</v>
          </cell>
          <cell r="Q341">
            <v>2603035</v>
          </cell>
          <cell r="R341" t="str">
            <v>Budget:</v>
          </cell>
          <cell r="S341">
            <v>2603035</v>
          </cell>
          <cell r="U341">
            <v>423561</v>
          </cell>
          <cell r="V341">
            <v>847122</v>
          </cell>
          <cell r="W341">
            <v>1270683</v>
          </cell>
          <cell r="X341">
            <v>1675711</v>
          </cell>
          <cell r="Y341">
            <v>2069624</v>
          </cell>
          <cell r="Z341">
            <v>2463537</v>
          </cell>
          <cell r="AA341">
            <v>2562530</v>
          </cell>
          <cell r="AB341">
            <v>2585457</v>
          </cell>
          <cell r="AC341">
            <v>2589852</v>
          </cell>
          <cell r="AD341">
            <v>2594247</v>
          </cell>
          <cell r="AE341">
            <v>2598642</v>
          </cell>
          <cell r="AF341">
            <v>2603037</v>
          </cell>
        </row>
        <row r="342">
          <cell r="A342" t="str">
            <v>SOUTH CENTRAL REGIONActual:</v>
          </cell>
          <cell r="D342" t="str">
            <v>Actual:</v>
          </cell>
          <cell r="E342">
            <v>183513</v>
          </cell>
          <cell r="F342">
            <v>213050</v>
          </cell>
          <cell r="G342">
            <v>690452</v>
          </cell>
          <cell r="H342">
            <v>378473</v>
          </cell>
          <cell r="I342">
            <v>355678</v>
          </cell>
          <cell r="J342">
            <v>256706</v>
          </cell>
          <cell r="K342">
            <v>105049</v>
          </cell>
          <cell r="L342">
            <v>51649</v>
          </cell>
          <cell r="M342">
            <v>5402</v>
          </cell>
          <cell r="N342">
            <v>52989</v>
          </cell>
          <cell r="O342">
            <v>89915</v>
          </cell>
          <cell r="P342">
            <v>110621</v>
          </cell>
          <cell r="Q342">
            <v>2493496</v>
          </cell>
          <cell r="R342" t="str">
            <v>Projection:</v>
          </cell>
          <cell r="S342">
            <v>2786735</v>
          </cell>
          <cell r="U342">
            <v>183513</v>
          </cell>
          <cell r="V342">
            <v>396563</v>
          </cell>
          <cell r="W342">
            <v>1087015</v>
          </cell>
          <cell r="X342">
            <v>1465488</v>
          </cell>
          <cell r="Y342">
            <v>1821166</v>
          </cell>
          <cell r="Z342">
            <v>2077872</v>
          </cell>
          <cell r="AA342">
            <v>2182921</v>
          </cell>
          <cell r="AB342">
            <v>2234570</v>
          </cell>
          <cell r="AC342">
            <v>2239972</v>
          </cell>
          <cell r="AD342">
            <v>2292961</v>
          </cell>
          <cell r="AE342">
            <v>2382876</v>
          </cell>
          <cell r="AF342">
            <v>2493497</v>
          </cell>
        </row>
        <row r="343">
          <cell r="A343" t="str">
            <v>SOUTH CENTRAL REGIONVariance: Fav/(Unfav)</v>
          </cell>
          <cell r="D343" t="str">
            <v>Variance: Fav/(Unfav)</v>
          </cell>
          <cell r="E343">
            <v>240048</v>
          </cell>
          <cell r="F343">
            <v>210511</v>
          </cell>
          <cell r="G343">
            <v>-266890</v>
          </cell>
          <cell r="H343">
            <v>26554</v>
          </cell>
          <cell r="I343">
            <v>38235</v>
          </cell>
          <cell r="J343">
            <v>137207</v>
          </cell>
          <cell r="K343">
            <v>-6057</v>
          </cell>
          <cell r="L343">
            <v>-28722</v>
          </cell>
          <cell r="M343">
            <v>-1008</v>
          </cell>
          <cell r="N343">
            <v>-48594</v>
          </cell>
          <cell r="O343">
            <v>-85520</v>
          </cell>
          <cell r="P343">
            <v>-106226</v>
          </cell>
          <cell r="Q343">
            <v>109539</v>
          </cell>
          <cell r="R343" t="str">
            <v>Variance: Fav/(Unfav)</v>
          </cell>
          <cell r="S343">
            <v>-183700</v>
          </cell>
          <cell r="U343">
            <v>240048</v>
          </cell>
          <cell r="V343">
            <v>450559</v>
          </cell>
          <cell r="W343">
            <v>183669</v>
          </cell>
          <cell r="X343">
            <v>210223</v>
          </cell>
          <cell r="Y343">
            <v>248458</v>
          </cell>
          <cell r="Z343">
            <v>385665</v>
          </cell>
          <cell r="AA343">
            <v>379608</v>
          </cell>
          <cell r="AB343">
            <v>350886</v>
          </cell>
          <cell r="AC343">
            <v>349878</v>
          </cell>
          <cell r="AD343">
            <v>301284</v>
          </cell>
          <cell r="AE343">
            <v>215764</v>
          </cell>
          <cell r="AF343">
            <v>109538</v>
          </cell>
        </row>
        <row r="344">
          <cell r="A344" t="str">
            <v>NORTH COASTAL REGIONBudget:</v>
          </cell>
          <cell r="B344" t="str">
            <v>60JY6S</v>
          </cell>
          <cell r="C344" t="str">
            <v>NORTH COASTAL REGION</v>
          </cell>
          <cell r="D344" t="str">
            <v>Budget:</v>
          </cell>
          <cell r="E344">
            <v>321391</v>
          </cell>
          <cell r="F344">
            <v>321391</v>
          </cell>
          <cell r="G344">
            <v>321391</v>
          </cell>
          <cell r="H344">
            <v>264126</v>
          </cell>
          <cell r="I344">
            <v>258676</v>
          </cell>
          <cell r="J344">
            <v>242315</v>
          </cell>
          <cell r="K344">
            <v>125307</v>
          </cell>
          <cell r="L344">
            <v>21242</v>
          </cell>
          <cell r="M344">
            <v>21242</v>
          </cell>
          <cell r="N344">
            <v>21242</v>
          </cell>
          <cell r="O344">
            <v>21242</v>
          </cell>
          <cell r="P344">
            <v>21242</v>
          </cell>
          <cell r="Q344">
            <v>1960805</v>
          </cell>
          <cell r="R344" t="str">
            <v>Budget:</v>
          </cell>
          <cell r="S344">
            <v>1960805</v>
          </cell>
          <cell r="U344">
            <v>321391</v>
          </cell>
          <cell r="V344">
            <v>642782</v>
          </cell>
          <cell r="W344">
            <v>964173</v>
          </cell>
          <cell r="X344">
            <v>1228299</v>
          </cell>
          <cell r="Y344">
            <v>1486975</v>
          </cell>
          <cell r="Z344">
            <v>1729290</v>
          </cell>
          <cell r="AA344">
            <v>1854597</v>
          </cell>
          <cell r="AB344">
            <v>1875839</v>
          </cell>
          <cell r="AC344">
            <v>1897081</v>
          </cell>
          <cell r="AD344">
            <v>1918323</v>
          </cell>
          <cell r="AE344">
            <v>1939565</v>
          </cell>
          <cell r="AF344">
            <v>1960807</v>
          </cell>
        </row>
        <row r="345">
          <cell r="A345" t="str">
            <v>NORTH COASTAL REGIONActual:</v>
          </cell>
          <cell r="D345" t="str">
            <v>Actual:</v>
          </cell>
          <cell r="E345">
            <v>187566</v>
          </cell>
          <cell r="F345">
            <v>171400</v>
          </cell>
          <cell r="G345">
            <v>428415</v>
          </cell>
          <cell r="H345">
            <v>256552</v>
          </cell>
          <cell r="I345">
            <v>381042</v>
          </cell>
          <cell r="J345">
            <v>222558</v>
          </cell>
          <cell r="K345">
            <v>75372</v>
          </cell>
          <cell r="L345">
            <v>33412</v>
          </cell>
          <cell r="M345">
            <v>-18068</v>
          </cell>
          <cell r="N345">
            <v>-2597</v>
          </cell>
          <cell r="O345">
            <v>-1528</v>
          </cell>
          <cell r="P345">
            <v>-7994</v>
          </cell>
          <cell r="Q345">
            <v>1726130</v>
          </cell>
          <cell r="R345" t="str">
            <v>Projection:</v>
          </cell>
          <cell r="S345">
            <v>2222039</v>
          </cell>
          <cell r="U345">
            <v>187566</v>
          </cell>
          <cell r="V345">
            <v>358966</v>
          </cell>
          <cell r="W345">
            <v>787381</v>
          </cell>
          <cell r="X345">
            <v>1043933</v>
          </cell>
          <cell r="Y345">
            <v>1424975</v>
          </cell>
          <cell r="Z345">
            <v>1647533</v>
          </cell>
          <cell r="AA345">
            <v>1722905</v>
          </cell>
          <cell r="AB345">
            <v>1756317</v>
          </cell>
          <cell r="AC345">
            <v>1738249</v>
          </cell>
          <cell r="AD345">
            <v>1735652</v>
          </cell>
          <cell r="AE345">
            <v>1734124</v>
          </cell>
          <cell r="AF345">
            <v>1726130</v>
          </cell>
        </row>
        <row r="346">
          <cell r="A346" t="str">
            <v>NORTH COASTAL REGIONVariance: Fav/(Unfav)</v>
          </cell>
          <cell r="D346" t="str">
            <v>Variance: Fav/(Unfav)</v>
          </cell>
          <cell r="E346">
            <v>133825</v>
          </cell>
          <cell r="F346">
            <v>149992</v>
          </cell>
          <cell r="G346">
            <v>-107023</v>
          </cell>
          <cell r="H346">
            <v>7574</v>
          </cell>
          <cell r="I346">
            <v>-122366</v>
          </cell>
          <cell r="J346">
            <v>19757</v>
          </cell>
          <cell r="K346">
            <v>49935</v>
          </cell>
          <cell r="L346">
            <v>-12170</v>
          </cell>
          <cell r="M346">
            <v>39309</v>
          </cell>
          <cell r="N346">
            <v>23839</v>
          </cell>
          <cell r="O346">
            <v>22769</v>
          </cell>
          <cell r="P346">
            <v>29236</v>
          </cell>
          <cell r="Q346">
            <v>234676</v>
          </cell>
          <cell r="R346" t="str">
            <v>Variance: Fav/(Unfav)</v>
          </cell>
          <cell r="S346">
            <v>-261233</v>
          </cell>
          <cell r="U346">
            <v>133825</v>
          </cell>
          <cell r="V346">
            <v>283817</v>
          </cell>
          <cell r="W346">
            <v>176794</v>
          </cell>
          <cell r="X346">
            <v>184368</v>
          </cell>
          <cell r="Y346">
            <v>62002</v>
          </cell>
          <cell r="Z346">
            <v>81759</v>
          </cell>
          <cell r="AA346">
            <v>131694</v>
          </cell>
          <cell r="AB346">
            <v>119524</v>
          </cell>
          <cell r="AC346">
            <v>158833</v>
          </cell>
          <cell r="AD346">
            <v>182672</v>
          </cell>
          <cell r="AE346">
            <v>205441</v>
          </cell>
          <cell r="AF346">
            <v>234677</v>
          </cell>
        </row>
        <row r="347">
          <cell r="A347" t="str">
            <v>SOUTH COASTAL REGIONBudget:</v>
          </cell>
          <cell r="B347" t="str">
            <v>60425S</v>
          </cell>
          <cell r="C347" t="str">
            <v>SOUTH COASTAL REGION</v>
          </cell>
          <cell r="D347" t="str">
            <v>Budget:</v>
          </cell>
          <cell r="E347">
            <v>191240</v>
          </cell>
          <cell r="F347">
            <v>245029</v>
          </cell>
          <cell r="G347">
            <v>321792</v>
          </cell>
          <cell r="H347">
            <v>321792</v>
          </cell>
          <cell r="I347">
            <v>273826</v>
          </cell>
          <cell r="J347">
            <v>120369</v>
          </cell>
          <cell r="K347">
            <v>107577</v>
          </cell>
          <cell r="L347">
            <v>0</v>
          </cell>
          <cell r="M347">
            <v>54586</v>
          </cell>
          <cell r="N347">
            <v>54586</v>
          </cell>
          <cell r="O347">
            <v>54586</v>
          </cell>
          <cell r="P347">
            <v>54586</v>
          </cell>
          <cell r="Q347">
            <v>1799969</v>
          </cell>
          <cell r="R347" t="str">
            <v>Budget:</v>
          </cell>
          <cell r="S347">
            <v>1799969</v>
          </cell>
          <cell r="U347">
            <v>191240</v>
          </cell>
          <cell r="V347">
            <v>436269</v>
          </cell>
          <cell r="W347">
            <v>758061</v>
          </cell>
          <cell r="X347">
            <v>1079853</v>
          </cell>
          <cell r="Y347">
            <v>1353679</v>
          </cell>
          <cell r="Z347">
            <v>1474048</v>
          </cell>
          <cell r="AA347">
            <v>1581625</v>
          </cell>
          <cell r="AB347">
            <v>1581625</v>
          </cell>
          <cell r="AC347">
            <v>1636211</v>
          </cell>
          <cell r="AD347">
            <v>1690797</v>
          </cell>
          <cell r="AE347">
            <v>1745383</v>
          </cell>
          <cell r="AF347">
            <v>1799969</v>
          </cell>
        </row>
        <row r="348">
          <cell r="A348" t="str">
            <v>SOUTH COASTAL REGIONActual:</v>
          </cell>
          <cell r="D348" t="str">
            <v>Actual:</v>
          </cell>
          <cell r="E348">
            <v>91695</v>
          </cell>
          <cell r="F348">
            <v>194545</v>
          </cell>
          <cell r="G348">
            <v>320770</v>
          </cell>
          <cell r="H348">
            <v>189405</v>
          </cell>
          <cell r="I348">
            <v>123275</v>
          </cell>
          <cell r="J348">
            <v>67419</v>
          </cell>
          <cell r="K348">
            <v>49824</v>
          </cell>
          <cell r="L348">
            <v>-7626</v>
          </cell>
          <cell r="M348">
            <v>-2285</v>
          </cell>
          <cell r="N348">
            <v>73428</v>
          </cell>
          <cell r="O348">
            <v>191861</v>
          </cell>
          <cell r="P348">
            <v>-74363</v>
          </cell>
          <cell r="Q348">
            <v>1217947</v>
          </cell>
          <cell r="R348" t="str">
            <v>Projection:</v>
          </cell>
          <cell r="S348">
            <v>1462788</v>
          </cell>
          <cell r="U348">
            <v>91695</v>
          </cell>
          <cell r="V348">
            <v>286240</v>
          </cell>
          <cell r="W348">
            <v>607010</v>
          </cell>
          <cell r="X348">
            <v>796415</v>
          </cell>
          <cell r="Y348">
            <v>919690</v>
          </cell>
          <cell r="Z348">
            <v>987109</v>
          </cell>
          <cell r="AA348">
            <v>1036933</v>
          </cell>
          <cell r="AB348">
            <v>1029307</v>
          </cell>
          <cell r="AC348">
            <v>1027022</v>
          </cell>
          <cell r="AD348">
            <v>1100450</v>
          </cell>
          <cell r="AE348">
            <v>1292311</v>
          </cell>
          <cell r="AF348">
            <v>1217948</v>
          </cell>
        </row>
        <row r="349">
          <cell r="A349" t="str">
            <v>SOUTH COASTAL REGIONVariance: Fav/(Unfav)</v>
          </cell>
          <cell r="D349" t="str">
            <v>Variance: Fav/(Unfav)</v>
          </cell>
          <cell r="E349">
            <v>99544</v>
          </cell>
          <cell r="F349">
            <v>50484</v>
          </cell>
          <cell r="G349">
            <v>1022</v>
          </cell>
          <cell r="H349">
            <v>132387</v>
          </cell>
          <cell r="I349">
            <v>150551</v>
          </cell>
          <cell r="J349">
            <v>52950</v>
          </cell>
          <cell r="K349">
            <v>57753</v>
          </cell>
          <cell r="L349">
            <v>7626</v>
          </cell>
          <cell r="M349">
            <v>56872</v>
          </cell>
          <cell r="N349">
            <v>-18841</v>
          </cell>
          <cell r="O349">
            <v>-137275</v>
          </cell>
          <cell r="P349">
            <v>128950</v>
          </cell>
          <cell r="Q349">
            <v>582022</v>
          </cell>
          <cell r="R349" t="str">
            <v>Variance: Fav/(Unfav)</v>
          </cell>
          <cell r="S349">
            <v>337181</v>
          </cell>
          <cell r="U349">
            <v>99544</v>
          </cell>
          <cell r="V349">
            <v>150028</v>
          </cell>
          <cell r="W349">
            <v>151050</v>
          </cell>
          <cell r="X349">
            <v>283437</v>
          </cell>
          <cell r="Y349">
            <v>433988</v>
          </cell>
          <cell r="Z349">
            <v>486938</v>
          </cell>
          <cell r="AA349">
            <v>544691</v>
          </cell>
          <cell r="AB349">
            <v>552317</v>
          </cell>
          <cell r="AC349">
            <v>609189</v>
          </cell>
          <cell r="AD349">
            <v>590348</v>
          </cell>
          <cell r="AE349">
            <v>453073</v>
          </cell>
          <cell r="AF349">
            <v>582023</v>
          </cell>
        </row>
        <row r="350">
          <cell r="A350" t="str">
            <v>DIST OPS &amp; SUPPORTBudget:</v>
          </cell>
          <cell r="B350" t="str">
            <v>60896S</v>
          </cell>
          <cell r="C350" t="str">
            <v>DIST OPS &amp; SUPPORT</v>
          </cell>
          <cell r="D350" t="str">
            <v>Budget: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 t="str">
            <v>Budget:</v>
          </cell>
          <cell r="S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 t="str">
            <v>DIST OPS &amp; SUPPORTActual:</v>
          </cell>
          <cell r="D351" t="str">
            <v>Actual:</v>
          </cell>
          <cell r="E351">
            <v>-18866</v>
          </cell>
          <cell r="F351">
            <v>-17613</v>
          </cell>
          <cell r="G351">
            <v>5468</v>
          </cell>
          <cell r="H351">
            <v>-13263</v>
          </cell>
          <cell r="I351">
            <v>28370</v>
          </cell>
          <cell r="J351">
            <v>4718</v>
          </cell>
          <cell r="K351">
            <v>26221</v>
          </cell>
          <cell r="L351">
            <v>1627</v>
          </cell>
          <cell r="M351">
            <v>11654</v>
          </cell>
          <cell r="N351">
            <v>1368</v>
          </cell>
          <cell r="O351">
            <v>54</v>
          </cell>
          <cell r="P351">
            <v>0</v>
          </cell>
          <cell r="Q351">
            <v>29738</v>
          </cell>
          <cell r="R351" t="str">
            <v>Projection:</v>
          </cell>
          <cell r="S351">
            <v>0</v>
          </cell>
          <cell r="U351">
            <v>-18866</v>
          </cell>
          <cell r="V351">
            <v>-36479</v>
          </cell>
          <cell r="W351">
            <v>-31011</v>
          </cell>
          <cell r="X351">
            <v>-44274</v>
          </cell>
          <cell r="Y351">
            <v>-15904</v>
          </cell>
          <cell r="Z351">
            <v>-11186</v>
          </cell>
          <cell r="AA351">
            <v>15035</v>
          </cell>
          <cell r="AB351">
            <v>16662</v>
          </cell>
          <cell r="AC351">
            <v>28316</v>
          </cell>
          <cell r="AD351">
            <v>29684</v>
          </cell>
          <cell r="AE351">
            <v>29738</v>
          </cell>
          <cell r="AF351">
            <v>29738</v>
          </cell>
        </row>
        <row r="352">
          <cell r="A352" t="str">
            <v>DIST OPS &amp; SUPPORTVariance: Fav/(Unfav)</v>
          </cell>
          <cell r="D352" t="str">
            <v>Variance: Fav/(Unfav)</v>
          </cell>
          <cell r="E352">
            <v>18866</v>
          </cell>
          <cell r="F352">
            <v>17613</v>
          </cell>
          <cell r="G352">
            <v>-5468</v>
          </cell>
          <cell r="H352">
            <v>13263</v>
          </cell>
          <cell r="I352">
            <v>-28370</v>
          </cell>
          <cell r="J352">
            <v>-4718</v>
          </cell>
          <cell r="K352">
            <v>-26221</v>
          </cell>
          <cell r="L352">
            <v>-1627</v>
          </cell>
          <cell r="M352">
            <v>-11654</v>
          </cell>
          <cell r="N352">
            <v>-1368</v>
          </cell>
          <cell r="O352">
            <v>-54</v>
          </cell>
          <cell r="P352">
            <v>0</v>
          </cell>
          <cell r="Q352">
            <v>-29738</v>
          </cell>
          <cell r="R352" t="str">
            <v>Variance: Fav/(Unfav)</v>
          </cell>
          <cell r="S352">
            <v>0</v>
          </cell>
          <cell r="U352">
            <v>18866</v>
          </cell>
          <cell r="V352">
            <v>36479</v>
          </cell>
          <cell r="W352">
            <v>31011</v>
          </cell>
          <cell r="X352">
            <v>44274</v>
          </cell>
          <cell r="Y352">
            <v>15904</v>
          </cell>
          <cell r="Z352">
            <v>11186</v>
          </cell>
          <cell r="AA352">
            <v>-15035</v>
          </cell>
          <cell r="AB352">
            <v>-16662</v>
          </cell>
          <cell r="AC352">
            <v>-28316</v>
          </cell>
          <cell r="AD352">
            <v>-29684</v>
          </cell>
          <cell r="AE352">
            <v>-29738</v>
          </cell>
          <cell r="AF352">
            <v>-29738</v>
          </cell>
        </row>
        <row r="353">
          <cell r="A353" t="str">
            <v>TRANSMISSIONBudget:</v>
          </cell>
          <cell r="B353" t="str">
            <v>60501S</v>
          </cell>
          <cell r="C353" t="str">
            <v>TRANSMISSION</v>
          </cell>
          <cell r="D353" t="str">
            <v>Budget:</v>
          </cell>
          <cell r="E353">
            <v>262255</v>
          </cell>
          <cell r="F353">
            <v>332843</v>
          </cell>
          <cell r="G353">
            <v>332843</v>
          </cell>
          <cell r="H353">
            <v>332843</v>
          </cell>
          <cell r="I353">
            <v>332843</v>
          </cell>
          <cell r="J353">
            <v>332843</v>
          </cell>
          <cell r="K353">
            <v>332843</v>
          </cell>
          <cell r="L353">
            <v>332843</v>
          </cell>
          <cell r="M353">
            <v>332843</v>
          </cell>
          <cell r="N353">
            <v>191667</v>
          </cell>
          <cell r="O353">
            <v>191667</v>
          </cell>
          <cell r="P353">
            <v>191667</v>
          </cell>
          <cell r="Q353">
            <v>3500000</v>
          </cell>
          <cell r="R353" t="str">
            <v>Budget:</v>
          </cell>
          <cell r="S353">
            <v>3500000</v>
          </cell>
          <cell r="U353">
            <v>262255</v>
          </cell>
          <cell r="V353">
            <v>595098</v>
          </cell>
          <cell r="W353">
            <v>927941</v>
          </cell>
          <cell r="X353">
            <v>1260784</v>
          </cell>
          <cell r="Y353">
            <v>1593627</v>
          </cell>
          <cell r="Z353">
            <v>1926470</v>
          </cell>
          <cell r="AA353">
            <v>2259313</v>
          </cell>
          <cell r="AB353">
            <v>2592156</v>
          </cell>
          <cell r="AC353">
            <v>2924999</v>
          </cell>
          <cell r="AD353">
            <v>3116666</v>
          </cell>
          <cell r="AE353">
            <v>3308333</v>
          </cell>
          <cell r="AF353">
            <v>3500000</v>
          </cell>
        </row>
        <row r="354">
          <cell r="A354" t="str">
            <v>TRANSMISSIONActual:</v>
          </cell>
          <cell r="D354" t="str">
            <v>Actual:</v>
          </cell>
          <cell r="E354">
            <v>149051</v>
          </cell>
          <cell r="F354">
            <v>254449</v>
          </cell>
          <cell r="G354">
            <v>612502</v>
          </cell>
          <cell r="H354">
            <v>145557</v>
          </cell>
          <cell r="I354">
            <v>453018</v>
          </cell>
          <cell r="J354">
            <v>211675</v>
          </cell>
          <cell r="K354">
            <v>162563</v>
          </cell>
          <cell r="L354">
            <v>60174</v>
          </cell>
          <cell r="M354">
            <v>-27372</v>
          </cell>
          <cell r="N354">
            <v>40973</v>
          </cell>
          <cell r="O354">
            <v>102322</v>
          </cell>
          <cell r="P354">
            <v>264610</v>
          </cell>
          <cell r="Q354">
            <v>2429523</v>
          </cell>
          <cell r="R354" t="str">
            <v>Projection:</v>
          </cell>
          <cell r="S354">
            <v>3500000</v>
          </cell>
          <cell r="U354">
            <v>149051</v>
          </cell>
          <cell r="V354">
            <v>403500</v>
          </cell>
          <cell r="W354">
            <v>1016002</v>
          </cell>
          <cell r="X354">
            <v>1161559</v>
          </cell>
          <cell r="Y354">
            <v>1614577</v>
          </cell>
          <cell r="Z354">
            <v>1826252</v>
          </cell>
          <cell r="AA354">
            <v>1988815</v>
          </cell>
          <cell r="AB354">
            <v>2048989</v>
          </cell>
          <cell r="AC354">
            <v>2021617</v>
          </cell>
          <cell r="AD354">
            <v>2062590</v>
          </cell>
          <cell r="AE354">
            <v>2164912</v>
          </cell>
          <cell r="AF354">
            <v>2429522</v>
          </cell>
        </row>
        <row r="355">
          <cell r="A355" t="str">
            <v>TRANSMISSIONVariance: Fav/(Unfav)</v>
          </cell>
          <cell r="D355" t="str">
            <v>Variance: Fav/(Unfav)</v>
          </cell>
          <cell r="E355">
            <v>113204</v>
          </cell>
          <cell r="F355">
            <v>78394</v>
          </cell>
          <cell r="G355">
            <v>-279659</v>
          </cell>
          <cell r="H355">
            <v>187286</v>
          </cell>
          <cell r="I355">
            <v>-120175</v>
          </cell>
          <cell r="J355">
            <v>121168</v>
          </cell>
          <cell r="K355">
            <v>170280</v>
          </cell>
          <cell r="L355">
            <v>272669</v>
          </cell>
          <cell r="M355">
            <v>360215</v>
          </cell>
          <cell r="N355">
            <v>150694</v>
          </cell>
          <cell r="O355">
            <v>89345</v>
          </cell>
          <cell r="P355">
            <v>-72943</v>
          </cell>
          <cell r="Q355">
            <v>1070477</v>
          </cell>
          <cell r="R355" t="str">
            <v>Variance: Fav/(Unfav)</v>
          </cell>
          <cell r="S355">
            <v>0</v>
          </cell>
          <cell r="U355">
            <v>113204</v>
          </cell>
          <cell r="V355">
            <v>191598</v>
          </cell>
          <cell r="W355">
            <v>-88061</v>
          </cell>
          <cell r="X355">
            <v>99225</v>
          </cell>
          <cell r="Y355">
            <v>-20950</v>
          </cell>
          <cell r="Z355">
            <v>100218</v>
          </cell>
          <cell r="AA355">
            <v>270498</v>
          </cell>
          <cell r="AB355">
            <v>543167</v>
          </cell>
          <cell r="AC355">
            <v>903382</v>
          </cell>
          <cell r="AD355">
            <v>1054076</v>
          </cell>
          <cell r="AE355">
            <v>1143421</v>
          </cell>
          <cell r="AF355">
            <v>1070478</v>
          </cell>
        </row>
        <row r="356">
          <cell r="A356" t="str">
            <v>ENERGY DELIVERY SERVICESBudget:</v>
          </cell>
          <cell r="B356" t="str">
            <v>60228S</v>
          </cell>
          <cell r="C356" t="str">
            <v>ENERGY DELIVERY SERVICES</v>
          </cell>
          <cell r="D356" t="str">
            <v>Budget: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 t="str">
            <v>Budget:</v>
          </cell>
          <cell r="S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 t="str">
            <v>ENERGY DELIVERY SERVICESActual:</v>
          </cell>
          <cell r="D357" t="str">
            <v>Actual:</v>
          </cell>
          <cell r="E357">
            <v>0</v>
          </cell>
          <cell r="F357">
            <v>1412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1412</v>
          </cell>
          <cell r="R357" t="str">
            <v>Projection:</v>
          </cell>
          <cell r="S357">
            <v>0</v>
          </cell>
          <cell r="U357">
            <v>0</v>
          </cell>
          <cell r="V357">
            <v>1412</v>
          </cell>
          <cell r="W357">
            <v>1412</v>
          </cell>
          <cell r="X357">
            <v>1412</v>
          </cell>
          <cell r="Y357">
            <v>1412</v>
          </cell>
          <cell r="Z357">
            <v>1412</v>
          </cell>
          <cell r="AA357">
            <v>1412</v>
          </cell>
          <cell r="AB357">
            <v>1412</v>
          </cell>
          <cell r="AC357">
            <v>1412</v>
          </cell>
          <cell r="AD357">
            <v>1412</v>
          </cell>
          <cell r="AE357">
            <v>1412</v>
          </cell>
          <cell r="AF357">
            <v>1412</v>
          </cell>
        </row>
        <row r="358">
          <cell r="A358" t="str">
            <v>ENERGY DELIVERY SERVICESVariance: Fav/(Unfav)</v>
          </cell>
          <cell r="D358" t="str">
            <v>Variance: Fav/(Unfav)</v>
          </cell>
          <cell r="E358">
            <v>0</v>
          </cell>
          <cell r="F358">
            <v>-1412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-1412</v>
          </cell>
          <cell r="R358" t="str">
            <v>Variance: Fav/(Unfav)</v>
          </cell>
          <cell r="S358">
            <v>0</v>
          </cell>
          <cell r="U358">
            <v>0</v>
          </cell>
          <cell r="V358">
            <v>-1412</v>
          </cell>
          <cell r="W358">
            <v>-1412</v>
          </cell>
          <cell r="X358">
            <v>-1412</v>
          </cell>
          <cell r="Y358">
            <v>-1412</v>
          </cell>
          <cell r="Z358">
            <v>-1412</v>
          </cell>
          <cell r="AA358">
            <v>-1412</v>
          </cell>
          <cell r="AB358">
            <v>-1412</v>
          </cell>
          <cell r="AC358">
            <v>-1412</v>
          </cell>
          <cell r="AD358">
            <v>-1412</v>
          </cell>
          <cell r="AE358">
            <v>-1412</v>
          </cell>
          <cell r="AF358">
            <v>-1412</v>
          </cell>
        </row>
        <row r="359">
          <cell r="A359" t="str">
            <v>Other Charge By OrgBudget:</v>
          </cell>
          <cell r="B359" t="str">
            <v>Other</v>
          </cell>
          <cell r="C359" t="str">
            <v>Other Charge By Org</v>
          </cell>
          <cell r="D359" t="str">
            <v>Budget: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 t="str">
            <v>Budget:</v>
          </cell>
          <cell r="S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 t="str">
            <v>Other Charge By OrgActual:</v>
          </cell>
          <cell r="D360" t="str">
            <v>Actual:</v>
          </cell>
          <cell r="E360">
            <v>57455</v>
          </cell>
          <cell r="F360">
            <v>84383</v>
          </cell>
          <cell r="G360">
            <v>116824</v>
          </cell>
          <cell r="H360">
            <v>63889</v>
          </cell>
          <cell r="I360">
            <v>62409</v>
          </cell>
          <cell r="J360">
            <v>53360</v>
          </cell>
          <cell r="K360">
            <v>80718</v>
          </cell>
          <cell r="L360">
            <v>66556</v>
          </cell>
          <cell r="M360">
            <v>25115</v>
          </cell>
          <cell r="N360">
            <v>34347</v>
          </cell>
          <cell r="O360">
            <v>46839</v>
          </cell>
          <cell r="P360">
            <v>38156</v>
          </cell>
          <cell r="Q360">
            <v>730051</v>
          </cell>
          <cell r="R360" t="str">
            <v>Projection:</v>
          </cell>
          <cell r="S360">
            <v>10217</v>
          </cell>
          <cell r="U360">
            <v>57455</v>
          </cell>
          <cell r="V360">
            <v>141838</v>
          </cell>
          <cell r="W360">
            <v>258662</v>
          </cell>
          <cell r="X360">
            <v>322551</v>
          </cell>
          <cell r="Y360">
            <v>384960</v>
          </cell>
          <cell r="Z360">
            <v>438320</v>
          </cell>
          <cell r="AA360">
            <v>519038</v>
          </cell>
          <cell r="AB360">
            <v>585594</v>
          </cell>
          <cell r="AC360">
            <v>610709</v>
          </cell>
          <cell r="AD360">
            <v>645056</v>
          </cell>
          <cell r="AE360">
            <v>691895</v>
          </cell>
          <cell r="AF360">
            <v>730051</v>
          </cell>
        </row>
        <row r="361">
          <cell r="A361" t="str">
            <v>Other Charge By OrgVariance: Fav/(Unfav)</v>
          </cell>
          <cell r="D361" t="str">
            <v>Variance: Fav/(Unfav)</v>
          </cell>
          <cell r="E361">
            <v>-57455</v>
          </cell>
          <cell r="F361">
            <v>-84383</v>
          </cell>
          <cell r="G361">
            <v>-116824</v>
          </cell>
          <cell r="H361">
            <v>-63889</v>
          </cell>
          <cell r="I361">
            <v>-62409</v>
          </cell>
          <cell r="J361">
            <v>-53360</v>
          </cell>
          <cell r="K361">
            <v>-80718</v>
          </cell>
          <cell r="L361">
            <v>-66556</v>
          </cell>
          <cell r="M361">
            <v>-25115</v>
          </cell>
          <cell r="N361">
            <v>-34347</v>
          </cell>
          <cell r="O361">
            <v>-46839</v>
          </cell>
          <cell r="P361">
            <v>-38156</v>
          </cell>
          <cell r="Q361">
            <v>-730051</v>
          </cell>
          <cell r="R361" t="str">
            <v>Variance: Fav/(Unfav)</v>
          </cell>
          <cell r="S361">
            <v>-10217</v>
          </cell>
          <cell r="U361">
            <v>-57455</v>
          </cell>
          <cell r="V361">
            <v>-141838</v>
          </cell>
          <cell r="W361">
            <v>-258662</v>
          </cell>
          <cell r="X361">
            <v>-322551</v>
          </cell>
          <cell r="Y361">
            <v>-384960</v>
          </cell>
          <cell r="Z361">
            <v>-438320</v>
          </cell>
          <cell r="AA361">
            <v>-519038</v>
          </cell>
          <cell r="AB361">
            <v>-585594</v>
          </cell>
          <cell r="AC361">
            <v>-610709</v>
          </cell>
          <cell r="AD361">
            <v>-645056</v>
          </cell>
          <cell r="AE361">
            <v>-691895</v>
          </cell>
          <cell r="AF361">
            <v>-730051</v>
          </cell>
        </row>
        <row r="362">
          <cell r="A362" t="str">
            <v>GrandBudget:</v>
          </cell>
          <cell r="C362" t="str">
            <v>Grand</v>
          </cell>
          <cell r="D362" t="str">
            <v>Budget:</v>
          </cell>
          <cell r="E362">
            <v>1831078</v>
          </cell>
          <cell r="F362">
            <v>1999374</v>
          </cell>
          <cell r="G362">
            <v>2018183</v>
          </cell>
          <cell r="H362">
            <v>1936988</v>
          </cell>
          <cell r="I362">
            <v>1899208</v>
          </cell>
          <cell r="J362">
            <v>1710859</v>
          </cell>
          <cell r="K362">
            <v>1098695</v>
          </cell>
          <cell r="L362">
            <v>799479</v>
          </cell>
          <cell r="M362">
            <v>775486</v>
          </cell>
          <cell r="N362">
            <v>420566</v>
          </cell>
          <cell r="O362">
            <v>345453</v>
          </cell>
          <cell r="P362">
            <v>346659</v>
          </cell>
          <cell r="Q362">
            <v>15182029</v>
          </cell>
          <cell r="R362" t="str">
            <v>Budget:</v>
          </cell>
          <cell r="S362">
            <v>15182029</v>
          </cell>
          <cell r="U362">
            <v>1831078</v>
          </cell>
          <cell r="V362">
            <v>3830452</v>
          </cell>
          <cell r="W362">
            <v>5848635</v>
          </cell>
          <cell r="X362">
            <v>7785623</v>
          </cell>
          <cell r="Y362">
            <v>9684831</v>
          </cell>
          <cell r="Z362">
            <v>11395690</v>
          </cell>
          <cell r="AA362">
            <v>12494385</v>
          </cell>
          <cell r="AB362">
            <v>13293864</v>
          </cell>
          <cell r="AC362">
            <v>14069350</v>
          </cell>
          <cell r="AD362">
            <v>14489916</v>
          </cell>
          <cell r="AE362">
            <v>14835369</v>
          </cell>
          <cell r="AF362">
            <v>15182028</v>
          </cell>
        </row>
        <row r="363">
          <cell r="A363" t="str">
            <v>GrandActual:</v>
          </cell>
          <cell r="C363" t="str">
            <v>Total</v>
          </cell>
          <cell r="D363" t="str">
            <v>Actual:</v>
          </cell>
          <cell r="E363">
            <v>952202</v>
          </cell>
          <cell r="F363">
            <v>1223240</v>
          </cell>
          <cell r="G363">
            <v>2989587</v>
          </cell>
          <cell r="H363">
            <v>1789490</v>
          </cell>
          <cell r="I363">
            <v>1711824</v>
          </cell>
          <cell r="J363">
            <v>1126203</v>
          </cell>
          <cell r="K363">
            <v>827674</v>
          </cell>
          <cell r="L363">
            <v>221951</v>
          </cell>
          <cell r="M363">
            <v>-3240</v>
          </cell>
          <cell r="N363">
            <v>272945</v>
          </cell>
          <cell r="O363">
            <v>545675</v>
          </cell>
          <cell r="P363">
            <v>458185</v>
          </cell>
          <cell r="Q363">
            <v>12115736</v>
          </cell>
          <cell r="R363" t="str">
            <v>Projection:</v>
          </cell>
          <cell r="S363">
            <v>13887409</v>
          </cell>
          <cell r="U363">
            <v>952202</v>
          </cell>
          <cell r="V363">
            <v>2175442</v>
          </cell>
          <cell r="W363">
            <v>5165029</v>
          </cell>
          <cell r="X363">
            <v>6954519</v>
          </cell>
          <cell r="Y363">
            <v>8666343</v>
          </cell>
          <cell r="Z363">
            <v>9792546</v>
          </cell>
          <cell r="AA363">
            <v>10620220</v>
          </cell>
          <cell r="AB363">
            <v>10842171</v>
          </cell>
          <cell r="AC363">
            <v>10838931</v>
          </cell>
          <cell r="AD363">
            <v>11111876</v>
          </cell>
          <cell r="AE363">
            <v>11657551</v>
          </cell>
          <cell r="AF363">
            <v>12115736</v>
          </cell>
        </row>
        <row r="364">
          <cell r="A364" t="str">
            <v>GrandVariance: Fav/(Unfav)</v>
          </cell>
          <cell r="D364" t="str">
            <v>Variance: Fav/(Unfav)</v>
          </cell>
          <cell r="E364">
            <v>878876</v>
          </cell>
          <cell r="F364">
            <v>776134</v>
          </cell>
          <cell r="G364">
            <v>-971403</v>
          </cell>
          <cell r="H364">
            <v>147499</v>
          </cell>
          <cell r="I364">
            <v>187384</v>
          </cell>
          <cell r="J364">
            <v>584655</v>
          </cell>
          <cell r="K364">
            <v>271021</v>
          </cell>
          <cell r="L364">
            <v>577529</v>
          </cell>
          <cell r="M364">
            <v>778726</v>
          </cell>
          <cell r="N364">
            <v>147621</v>
          </cell>
          <cell r="O364">
            <v>-200222</v>
          </cell>
          <cell r="P364">
            <v>-111526</v>
          </cell>
          <cell r="Q364">
            <v>3066294</v>
          </cell>
          <cell r="R364" t="str">
            <v>Variance: Fav/(Unfav)</v>
          </cell>
          <cell r="S364">
            <v>1294620</v>
          </cell>
          <cell r="U364">
            <v>878876</v>
          </cell>
          <cell r="V364">
            <v>1655010</v>
          </cell>
          <cell r="W364">
            <v>683607</v>
          </cell>
          <cell r="X364">
            <v>831106</v>
          </cell>
          <cell r="Y364">
            <v>1018490</v>
          </cell>
          <cell r="Z364">
            <v>1603145</v>
          </cell>
          <cell r="AA364">
            <v>1874166</v>
          </cell>
          <cell r="AB364">
            <v>2451695</v>
          </cell>
          <cell r="AC364">
            <v>3230421</v>
          </cell>
          <cell r="AD364">
            <v>3378042</v>
          </cell>
          <cell r="AE364">
            <v>3177820</v>
          </cell>
          <cell r="AF364">
            <v>3066294</v>
          </cell>
        </row>
        <row r="372">
          <cell r="A372" t="str">
            <v>NORTH CENTRAL REGIONBudget:</v>
          </cell>
          <cell r="B372" t="str">
            <v>60320S</v>
          </cell>
          <cell r="C372" t="str">
            <v>NORTH CENTRAL REGION</v>
          </cell>
          <cell r="D372" t="str">
            <v>Budget:</v>
          </cell>
          <cell r="E372">
            <v>116241</v>
          </cell>
          <cell r="F372">
            <v>116241</v>
          </cell>
          <cell r="G372">
            <v>178254</v>
          </cell>
          <cell r="H372">
            <v>212798</v>
          </cell>
          <cell r="I372">
            <v>162205</v>
          </cell>
          <cell r="J372">
            <v>151786</v>
          </cell>
          <cell r="K372">
            <v>238531</v>
          </cell>
          <cell r="L372">
            <v>214451</v>
          </cell>
          <cell r="M372">
            <v>228172</v>
          </cell>
          <cell r="N372">
            <v>389638</v>
          </cell>
          <cell r="O372">
            <v>385732</v>
          </cell>
          <cell r="P372">
            <v>257274</v>
          </cell>
          <cell r="Q372">
            <v>2651322</v>
          </cell>
          <cell r="R372" t="str">
            <v>Budget:</v>
          </cell>
          <cell r="S372">
            <v>2651322</v>
          </cell>
          <cell r="U372">
            <v>116241</v>
          </cell>
          <cell r="V372">
            <v>232482</v>
          </cell>
          <cell r="W372">
            <v>410736</v>
          </cell>
          <cell r="X372">
            <v>623534</v>
          </cell>
          <cell r="Y372">
            <v>785739</v>
          </cell>
          <cell r="Z372">
            <v>937525</v>
          </cell>
          <cell r="AA372">
            <v>1176056</v>
          </cell>
          <cell r="AB372">
            <v>1390507</v>
          </cell>
          <cell r="AC372">
            <v>1618679</v>
          </cell>
          <cell r="AD372">
            <v>2008317</v>
          </cell>
          <cell r="AE372">
            <v>2394049</v>
          </cell>
          <cell r="AF372">
            <v>2651323</v>
          </cell>
        </row>
        <row r="373">
          <cell r="A373" t="str">
            <v>NORTH CENTRAL REGIONActual:</v>
          </cell>
          <cell r="D373" t="str">
            <v>Actual:</v>
          </cell>
          <cell r="E373">
            <v>78310</v>
          </cell>
          <cell r="F373">
            <v>107205</v>
          </cell>
          <cell r="G373">
            <v>70185</v>
          </cell>
          <cell r="H373">
            <v>72356</v>
          </cell>
          <cell r="I373">
            <v>179583</v>
          </cell>
          <cell r="J373">
            <v>130625</v>
          </cell>
          <cell r="K373">
            <v>188102</v>
          </cell>
          <cell r="L373">
            <v>51299</v>
          </cell>
          <cell r="M373">
            <v>117034</v>
          </cell>
          <cell r="N373">
            <v>80354</v>
          </cell>
          <cell r="O373">
            <v>275690</v>
          </cell>
          <cell r="P373">
            <v>492565</v>
          </cell>
          <cell r="Q373">
            <v>1843308</v>
          </cell>
          <cell r="R373" t="str">
            <v>Projection:</v>
          </cell>
          <cell r="S373">
            <v>1661870</v>
          </cell>
          <cell r="U373">
            <v>78310</v>
          </cell>
          <cell r="V373">
            <v>185515</v>
          </cell>
          <cell r="W373">
            <v>255700</v>
          </cell>
          <cell r="X373">
            <v>328056</v>
          </cell>
          <cell r="Y373">
            <v>507639</v>
          </cell>
          <cell r="Z373">
            <v>638264</v>
          </cell>
          <cell r="AA373">
            <v>826366</v>
          </cell>
          <cell r="AB373">
            <v>877665</v>
          </cell>
          <cell r="AC373">
            <v>994699</v>
          </cell>
          <cell r="AD373">
            <v>1075053</v>
          </cell>
          <cell r="AE373">
            <v>1350743</v>
          </cell>
          <cell r="AF373">
            <v>1843308</v>
          </cell>
        </row>
        <row r="374">
          <cell r="A374" t="str">
            <v>NORTH CENTRAL REGIONVariance: Fav/(Unfav)</v>
          </cell>
          <cell r="D374" t="str">
            <v>Variance: Fav/(Unfav)</v>
          </cell>
          <cell r="E374">
            <v>37931</v>
          </cell>
          <cell r="F374">
            <v>9036</v>
          </cell>
          <cell r="G374">
            <v>108069</v>
          </cell>
          <cell r="H374">
            <v>140442</v>
          </cell>
          <cell r="I374">
            <v>-17378</v>
          </cell>
          <cell r="J374">
            <v>21161</v>
          </cell>
          <cell r="K374">
            <v>50429</v>
          </cell>
          <cell r="L374">
            <v>163152</v>
          </cell>
          <cell r="M374">
            <v>111138</v>
          </cell>
          <cell r="N374">
            <v>309284</v>
          </cell>
          <cell r="O374">
            <v>110042</v>
          </cell>
          <cell r="P374">
            <v>-235291</v>
          </cell>
          <cell r="Q374">
            <v>808015</v>
          </cell>
          <cell r="R374" t="str">
            <v>Variance: Fav/(Unfav)</v>
          </cell>
          <cell r="S374">
            <v>989452</v>
          </cell>
          <cell r="U374">
            <v>37931</v>
          </cell>
          <cell r="V374">
            <v>46967</v>
          </cell>
          <cell r="W374">
            <v>155036</v>
          </cell>
          <cell r="X374">
            <v>295478</v>
          </cell>
          <cell r="Y374">
            <v>278100</v>
          </cell>
          <cell r="Z374">
            <v>299261</v>
          </cell>
          <cell r="AA374">
            <v>349690</v>
          </cell>
          <cell r="AB374">
            <v>512842</v>
          </cell>
          <cell r="AC374">
            <v>623980</v>
          </cell>
          <cell r="AD374">
            <v>933264</v>
          </cell>
          <cell r="AE374">
            <v>1043306</v>
          </cell>
          <cell r="AF374">
            <v>808015</v>
          </cell>
        </row>
        <row r="375">
          <cell r="A375" t="str">
            <v>SOUTH CENTRAL REGIONBudget:</v>
          </cell>
          <cell r="B375" t="str">
            <v>60412S</v>
          </cell>
          <cell r="C375" t="str">
            <v>SOUTH CENTRAL REGION</v>
          </cell>
          <cell r="D375" t="str">
            <v>Budget:</v>
          </cell>
          <cell r="E375">
            <v>95528</v>
          </cell>
          <cell r="F375">
            <v>107668</v>
          </cell>
          <cell r="G375">
            <v>119821</v>
          </cell>
          <cell r="H375">
            <v>125485</v>
          </cell>
          <cell r="I375">
            <v>154614</v>
          </cell>
          <cell r="J375">
            <v>171603</v>
          </cell>
          <cell r="K375">
            <v>177266</v>
          </cell>
          <cell r="L375">
            <v>177266</v>
          </cell>
          <cell r="M375">
            <v>177266</v>
          </cell>
          <cell r="N375">
            <v>177266</v>
          </cell>
          <cell r="O375">
            <v>165937</v>
          </cell>
          <cell r="P375">
            <v>131144</v>
          </cell>
          <cell r="Q375">
            <v>1780865</v>
          </cell>
          <cell r="R375" t="str">
            <v>Budget:</v>
          </cell>
          <cell r="S375">
            <v>1780865</v>
          </cell>
          <cell r="U375">
            <v>95528</v>
          </cell>
          <cell r="V375">
            <v>203196</v>
          </cell>
          <cell r="W375">
            <v>323017</v>
          </cell>
          <cell r="X375">
            <v>448502</v>
          </cell>
          <cell r="Y375">
            <v>603116</v>
          </cell>
          <cell r="Z375">
            <v>774719</v>
          </cell>
          <cell r="AA375">
            <v>951985</v>
          </cell>
          <cell r="AB375">
            <v>1129251</v>
          </cell>
          <cell r="AC375">
            <v>1306517</v>
          </cell>
          <cell r="AD375">
            <v>1483783</v>
          </cell>
          <cell r="AE375">
            <v>1649720</v>
          </cell>
          <cell r="AF375">
            <v>1780864</v>
          </cell>
        </row>
        <row r="376">
          <cell r="A376" t="str">
            <v>SOUTH CENTRAL REGIONActual:</v>
          </cell>
          <cell r="D376" t="str">
            <v>Actual:</v>
          </cell>
          <cell r="E376">
            <v>80509</v>
          </cell>
          <cell r="F376">
            <v>29225</v>
          </cell>
          <cell r="G376">
            <v>78390</v>
          </cell>
          <cell r="H376">
            <v>132930</v>
          </cell>
          <cell r="I376">
            <v>120061</v>
          </cell>
          <cell r="J376">
            <v>85635</v>
          </cell>
          <cell r="K376">
            <v>252965</v>
          </cell>
          <cell r="L376">
            <v>205242</v>
          </cell>
          <cell r="M376">
            <v>95793</v>
          </cell>
          <cell r="N376">
            <v>74207</v>
          </cell>
          <cell r="O376">
            <v>104255</v>
          </cell>
          <cell r="P376">
            <v>144771</v>
          </cell>
          <cell r="Q376">
            <v>1403985</v>
          </cell>
          <cell r="R376" t="str">
            <v>Projection:</v>
          </cell>
          <cell r="S376">
            <v>1439985</v>
          </cell>
          <cell r="U376">
            <v>80509</v>
          </cell>
          <cell r="V376">
            <v>109734</v>
          </cell>
          <cell r="W376">
            <v>188124</v>
          </cell>
          <cell r="X376">
            <v>321054</v>
          </cell>
          <cell r="Y376">
            <v>441115</v>
          </cell>
          <cell r="Z376">
            <v>526750</v>
          </cell>
          <cell r="AA376">
            <v>779715</v>
          </cell>
          <cell r="AB376">
            <v>984957</v>
          </cell>
          <cell r="AC376">
            <v>1080750</v>
          </cell>
          <cell r="AD376">
            <v>1154957</v>
          </cell>
          <cell r="AE376">
            <v>1259212</v>
          </cell>
          <cell r="AF376">
            <v>1403983</v>
          </cell>
        </row>
        <row r="377">
          <cell r="A377" t="str">
            <v>SOUTH CENTRAL REGIONVariance: Fav/(Unfav)</v>
          </cell>
          <cell r="D377" t="str">
            <v>Variance: Fav/(Unfav)</v>
          </cell>
          <cell r="E377">
            <v>15019</v>
          </cell>
          <cell r="F377">
            <v>78443</v>
          </cell>
          <cell r="G377">
            <v>41431</v>
          </cell>
          <cell r="H377">
            <v>-7445</v>
          </cell>
          <cell r="I377">
            <v>34553</v>
          </cell>
          <cell r="J377">
            <v>85968</v>
          </cell>
          <cell r="K377">
            <v>-75699</v>
          </cell>
          <cell r="L377">
            <v>-27976</v>
          </cell>
          <cell r="M377">
            <v>81473</v>
          </cell>
          <cell r="N377">
            <v>103059</v>
          </cell>
          <cell r="O377">
            <v>61682</v>
          </cell>
          <cell r="P377">
            <v>-13628</v>
          </cell>
          <cell r="Q377">
            <v>376880</v>
          </cell>
          <cell r="R377" t="str">
            <v>Variance: Fav/(Unfav)</v>
          </cell>
          <cell r="S377">
            <v>340880</v>
          </cell>
          <cell r="U377">
            <v>15019</v>
          </cell>
          <cell r="V377">
            <v>93462</v>
          </cell>
          <cell r="W377">
            <v>134893</v>
          </cell>
          <cell r="X377">
            <v>127448</v>
          </cell>
          <cell r="Y377">
            <v>162001</v>
          </cell>
          <cell r="Z377">
            <v>247969</v>
          </cell>
          <cell r="AA377">
            <v>172270</v>
          </cell>
          <cell r="AB377">
            <v>144294</v>
          </cell>
          <cell r="AC377">
            <v>225767</v>
          </cell>
          <cell r="AD377">
            <v>328826</v>
          </cell>
          <cell r="AE377">
            <v>390508</v>
          </cell>
          <cell r="AF377">
            <v>376880</v>
          </cell>
        </row>
        <row r="378">
          <cell r="A378" t="str">
            <v>NORTH COASTAL REGIONBudget:</v>
          </cell>
          <cell r="B378" t="str">
            <v>60JY6S</v>
          </cell>
          <cell r="C378" t="str">
            <v>NORTH COASTAL REGION</v>
          </cell>
          <cell r="D378" t="str">
            <v>Budget:</v>
          </cell>
          <cell r="E378">
            <v>81997</v>
          </cell>
          <cell r="F378">
            <v>96994</v>
          </cell>
          <cell r="G378">
            <v>59998</v>
          </cell>
          <cell r="H378">
            <v>65001</v>
          </cell>
          <cell r="I378">
            <v>88999</v>
          </cell>
          <cell r="J378">
            <v>102679</v>
          </cell>
          <cell r="K378">
            <v>97996</v>
          </cell>
          <cell r="L378">
            <v>142995</v>
          </cell>
          <cell r="M378">
            <v>172992</v>
          </cell>
          <cell r="N378">
            <v>172992</v>
          </cell>
          <cell r="O378">
            <v>135997</v>
          </cell>
          <cell r="P378">
            <v>55000</v>
          </cell>
          <cell r="Q378">
            <v>1273640</v>
          </cell>
          <cell r="R378" t="str">
            <v>Budget:</v>
          </cell>
          <cell r="S378">
            <v>1273640</v>
          </cell>
          <cell r="U378">
            <v>81997</v>
          </cell>
          <cell r="V378">
            <v>178991</v>
          </cell>
          <cell r="W378">
            <v>238989</v>
          </cell>
          <cell r="X378">
            <v>303990</v>
          </cell>
          <cell r="Y378">
            <v>392989</v>
          </cell>
          <cell r="Z378">
            <v>495668</v>
          </cell>
          <cell r="AA378">
            <v>593664</v>
          </cell>
          <cell r="AB378">
            <v>736659</v>
          </cell>
          <cell r="AC378">
            <v>909651</v>
          </cell>
          <cell r="AD378">
            <v>1082643</v>
          </cell>
          <cell r="AE378">
            <v>1218640</v>
          </cell>
          <cell r="AF378">
            <v>1273640</v>
          </cell>
        </row>
        <row r="379">
          <cell r="A379" t="str">
            <v>NORTH COASTAL REGIONActual:</v>
          </cell>
          <cell r="D379" t="str">
            <v>Actual:</v>
          </cell>
          <cell r="E379">
            <v>110230</v>
          </cell>
          <cell r="F379">
            <v>56619</v>
          </cell>
          <cell r="G379">
            <v>87151</v>
          </cell>
          <cell r="H379">
            <v>127563</v>
          </cell>
          <cell r="I379">
            <v>102041</v>
          </cell>
          <cell r="J379">
            <v>108741</v>
          </cell>
          <cell r="K379">
            <v>25495</v>
          </cell>
          <cell r="L379">
            <v>-36567</v>
          </cell>
          <cell r="M379">
            <v>5463</v>
          </cell>
          <cell r="N379">
            <v>10464</v>
          </cell>
          <cell r="O379">
            <v>41236</v>
          </cell>
          <cell r="P379">
            <v>332724</v>
          </cell>
          <cell r="Q379">
            <v>971162</v>
          </cell>
          <cell r="R379" t="str">
            <v>Projection:</v>
          </cell>
          <cell r="S379">
            <v>1012189</v>
          </cell>
          <cell r="U379">
            <v>110230</v>
          </cell>
          <cell r="V379">
            <v>166849</v>
          </cell>
          <cell r="W379">
            <v>254000</v>
          </cell>
          <cell r="X379">
            <v>381563</v>
          </cell>
          <cell r="Y379">
            <v>483604</v>
          </cell>
          <cell r="Z379">
            <v>592345</v>
          </cell>
          <cell r="AA379">
            <v>617840</v>
          </cell>
          <cell r="AB379">
            <v>581273</v>
          </cell>
          <cell r="AC379">
            <v>586736</v>
          </cell>
          <cell r="AD379">
            <v>597200</v>
          </cell>
          <cell r="AE379">
            <v>638436</v>
          </cell>
          <cell r="AF379">
            <v>971160</v>
          </cell>
        </row>
        <row r="380">
          <cell r="A380" t="str">
            <v>NORTH COASTAL REGIONVariance: Fav/(Unfav)</v>
          </cell>
          <cell r="D380" t="str">
            <v>Variance: Fav/(Unfav)</v>
          </cell>
          <cell r="E380">
            <v>-28233</v>
          </cell>
          <cell r="F380">
            <v>40376</v>
          </cell>
          <cell r="G380">
            <v>-27153</v>
          </cell>
          <cell r="H380">
            <v>-62563</v>
          </cell>
          <cell r="I380">
            <v>-13043</v>
          </cell>
          <cell r="J380">
            <v>-6062</v>
          </cell>
          <cell r="K380">
            <v>72501</v>
          </cell>
          <cell r="L380">
            <v>179561</v>
          </cell>
          <cell r="M380">
            <v>167529</v>
          </cell>
          <cell r="N380">
            <v>162528</v>
          </cell>
          <cell r="O380">
            <v>94761</v>
          </cell>
          <cell r="P380">
            <v>-277725</v>
          </cell>
          <cell r="Q380">
            <v>302478</v>
          </cell>
          <cell r="R380" t="str">
            <v>Variance: Fav/(Unfav)</v>
          </cell>
          <cell r="S380">
            <v>261452</v>
          </cell>
          <cell r="U380">
            <v>-28233</v>
          </cell>
          <cell r="V380">
            <v>12143</v>
          </cell>
          <cell r="W380">
            <v>-15010</v>
          </cell>
          <cell r="X380">
            <v>-77573</v>
          </cell>
          <cell r="Y380">
            <v>-90616</v>
          </cell>
          <cell r="Z380">
            <v>-96678</v>
          </cell>
          <cell r="AA380">
            <v>-24177</v>
          </cell>
          <cell r="AB380">
            <v>155384</v>
          </cell>
          <cell r="AC380">
            <v>322913</v>
          </cell>
          <cell r="AD380">
            <v>485441</v>
          </cell>
          <cell r="AE380">
            <v>580202</v>
          </cell>
          <cell r="AF380">
            <v>302477</v>
          </cell>
        </row>
        <row r="381">
          <cell r="A381" t="str">
            <v>SOUTH COASTAL REGIONBudget:</v>
          </cell>
          <cell r="B381" t="str">
            <v>60425S</v>
          </cell>
          <cell r="C381" t="str">
            <v>SOUTH COASTAL REGION</v>
          </cell>
          <cell r="D381" t="str">
            <v>Budget:</v>
          </cell>
          <cell r="E381">
            <v>200076</v>
          </cell>
          <cell r="F381">
            <v>228771</v>
          </cell>
          <cell r="G381">
            <v>257461</v>
          </cell>
          <cell r="H381">
            <v>264446</v>
          </cell>
          <cell r="I381">
            <v>314089</v>
          </cell>
          <cell r="J381">
            <v>335037</v>
          </cell>
          <cell r="K381">
            <v>342022</v>
          </cell>
          <cell r="L381">
            <v>342022</v>
          </cell>
          <cell r="M381">
            <v>342022</v>
          </cell>
          <cell r="N381">
            <v>342022</v>
          </cell>
          <cell r="O381">
            <v>328052</v>
          </cell>
          <cell r="P381">
            <v>271429</v>
          </cell>
          <cell r="Q381">
            <v>3567451</v>
          </cell>
          <cell r="R381" t="str">
            <v>Budget:</v>
          </cell>
          <cell r="S381">
            <v>3567451</v>
          </cell>
          <cell r="U381">
            <v>200076</v>
          </cell>
          <cell r="V381">
            <v>428847</v>
          </cell>
          <cell r="W381">
            <v>686308</v>
          </cell>
          <cell r="X381">
            <v>950754</v>
          </cell>
          <cell r="Y381">
            <v>1264843</v>
          </cell>
          <cell r="Z381">
            <v>1599880</v>
          </cell>
          <cell r="AA381">
            <v>1941902</v>
          </cell>
          <cell r="AB381">
            <v>2283924</v>
          </cell>
          <cell r="AC381">
            <v>2625946</v>
          </cell>
          <cell r="AD381">
            <v>2967968</v>
          </cell>
          <cell r="AE381">
            <v>3296020</v>
          </cell>
          <cell r="AF381">
            <v>3567449</v>
          </cell>
        </row>
        <row r="382">
          <cell r="A382" t="str">
            <v>SOUTH COASTAL REGIONActual:</v>
          </cell>
          <cell r="D382" t="str">
            <v>Actual:</v>
          </cell>
          <cell r="E382">
            <v>26094</v>
          </cell>
          <cell r="F382">
            <v>175636</v>
          </cell>
          <cell r="G382">
            <v>307000</v>
          </cell>
          <cell r="H382">
            <v>233547</v>
          </cell>
          <cell r="I382">
            <v>358672</v>
          </cell>
          <cell r="J382">
            <v>412618</v>
          </cell>
          <cell r="K382">
            <v>365159</v>
          </cell>
          <cell r="L382">
            <v>103911</v>
          </cell>
          <cell r="M382">
            <v>216268</v>
          </cell>
          <cell r="N382">
            <v>491675</v>
          </cell>
          <cell r="O382">
            <v>353218</v>
          </cell>
          <cell r="P382">
            <v>554677</v>
          </cell>
          <cell r="Q382">
            <v>3598475</v>
          </cell>
          <cell r="R382" t="str">
            <v>Projection:</v>
          </cell>
          <cell r="S382">
            <v>3308062</v>
          </cell>
          <cell r="U382">
            <v>26094</v>
          </cell>
          <cell r="V382">
            <v>201730</v>
          </cell>
          <cell r="W382">
            <v>508730</v>
          </cell>
          <cell r="X382">
            <v>742277</v>
          </cell>
          <cell r="Y382">
            <v>1100949</v>
          </cell>
          <cell r="Z382">
            <v>1513567</v>
          </cell>
          <cell r="AA382">
            <v>1878726</v>
          </cell>
          <cell r="AB382">
            <v>1982637</v>
          </cell>
          <cell r="AC382">
            <v>2198905</v>
          </cell>
          <cell r="AD382">
            <v>2690580</v>
          </cell>
          <cell r="AE382">
            <v>3043798</v>
          </cell>
          <cell r="AF382">
            <v>3598475</v>
          </cell>
        </row>
        <row r="383">
          <cell r="A383" t="str">
            <v>SOUTH COASTAL REGIONVariance: Fav/(Unfav)</v>
          </cell>
          <cell r="D383" t="str">
            <v>Variance: Fav/(Unfav)</v>
          </cell>
          <cell r="E383">
            <v>173982</v>
          </cell>
          <cell r="F383">
            <v>53135</v>
          </cell>
          <cell r="G383">
            <v>-49538</v>
          </cell>
          <cell r="H383">
            <v>30899</v>
          </cell>
          <cell r="I383">
            <v>-44583</v>
          </cell>
          <cell r="J383">
            <v>-77581</v>
          </cell>
          <cell r="K383">
            <v>-23137</v>
          </cell>
          <cell r="L383">
            <v>238112</v>
          </cell>
          <cell r="M383">
            <v>125754</v>
          </cell>
          <cell r="N383">
            <v>-149653</v>
          </cell>
          <cell r="O383">
            <v>-25166</v>
          </cell>
          <cell r="P383">
            <v>-283247</v>
          </cell>
          <cell r="Q383">
            <v>-31024</v>
          </cell>
          <cell r="R383" t="str">
            <v>Variance: Fav/(Unfav)</v>
          </cell>
          <cell r="S383">
            <v>259389</v>
          </cell>
          <cell r="U383">
            <v>173982</v>
          </cell>
          <cell r="V383">
            <v>227117</v>
          </cell>
          <cell r="W383">
            <v>177579</v>
          </cell>
          <cell r="X383">
            <v>208478</v>
          </cell>
          <cell r="Y383">
            <v>163895</v>
          </cell>
          <cell r="Z383">
            <v>86314</v>
          </cell>
          <cell r="AA383">
            <v>63177</v>
          </cell>
          <cell r="AB383">
            <v>301289</v>
          </cell>
          <cell r="AC383">
            <v>427043</v>
          </cell>
          <cell r="AD383">
            <v>277390</v>
          </cell>
          <cell r="AE383">
            <v>252224</v>
          </cell>
          <cell r="AF383">
            <v>-31023</v>
          </cell>
        </row>
        <row r="384">
          <cell r="A384" t="str">
            <v>DIST OPS &amp; SUPPORTBudget:</v>
          </cell>
          <cell r="B384" t="str">
            <v>60896S</v>
          </cell>
          <cell r="C384" t="str">
            <v>DIST OPS &amp; SUPPORT</v>
          </cell>
          <cell r="D384" t="str">
            <v>Budget:</v>
          </cell>
          <cell r="E384">
            <v>75178</v>
          </cell>
          <cell r="F384">
            <v>75178</v>
          </cell>
          <cell r="G384">
            <v>75178</v>
          </cell>
          <cell r="H384">
            <v>77605</v>
          </cell>
          <cell r="I384">
            <v>77605</v>
          </cell>
          <cell r="J384">
            <v>77605</v>
          </cell>
          <cell r="K384">
            <v>115193</v>
          </cell>
          <cell r="L384">
            <v>77605</v>
          </cell>
          <cell r="M384">
            <v>77605</v>
          </cell>
          <cell r="N384">
            <v>77605</v>
          </cell>
          <cell r="O384">
            <v>77605</v>
          </cell>
          <cell r="P384">
            <v>115294</v>
          </cell>
          <cell r="Q384">
            <v>999256</v>
          </cell>
          <cell r="R384" t="str">
            <v>Budget:</v>
          </cell>
          <cell r="S384">
            <v>999256</v>
          </cell>
          <cell r="U384">
            <v>75178</v>
          </cell>
          <cell r="V384">
            <v>150356</v>
          </cell>
          <cell r="W384">
            <v>225534</v>
          </cell>
          <cell r="X384">
            <v>303139</v>
          </cell>
          <cell r="Y384">
            <v>380744</v>
          </cell>
          <cell r="Z384">
            <v>458349</v>
          </cell>
          <cell r="AA384">
            <v>573542</v>
          </cell>
          <cell r="AB384">
            <v>651147</v>
          </cell>
          <cell r="AC384">
            <v>728752</v>
          </cell>
          <cell r="AD384">
            <v>806357</v>
          </cell>
          <cell r="AE384">
            <v>883962</v>
          </cell>
          <cell r="AF384">
            <v>999256</v>
          </cell>
        </row>
        <row r="385">
          <cell r="A385" t="str">
            <v>DIST OPS &amp; SUPPORTActual:</v>
          </cell>
          <cell r="D385" t="str">
            <v>Actual:</v>
          </cell>
          <cell r="E385">
            <v>60713</v>
          </cell>
          <cell r="F385">
            <v>45376</v>
          </cell>
          <cell r="G385">
            <v>48955</v>
          </cell>
          <cell r="H385">
            <v>33694</v>
          </cell>
          <cell r="I385">
            <v>51349</v>
          </cell>
          <cell r="J385">
            <v>46956</v>
          </cell>
          <cell r="K385">
            <v>66644</v>
          </cell>
          <cell r="L385">
            <v>50305</v>
          </cell>
          <cell r="M385">
            <v>16314</v>
          </cell>
          <cell r="N385">
            <v>22106</v>
          </cell>
          <cell r="O385">
            <v>43315</v>
          </cell>
          <cell r="P385">
            <v>56672</v>
          </cell>
          <cell r="Q385">
            <v>542398</v>
          </cell>
          <cell r="R385" t="str">
            <v>Projection:</v>
          </cell>
          <cell r="S385">
            <v>930690</v>
          </cell>
          <cell r="U385">
            <v>60713</v>
          </cell>
          <cell r="V385">
            <v>106089</v>
          </cell>
          <cell r="W385">
            <v>155044</v>
          </cell>
          <cell r="X385">
            <v>188738</v>
          </cell>
          <cell r="Y385">
            <v>240087</v>
          </cell>
          <cell r="Z385">
            <v>287043</v>
          </cell>
          <cell r="AA385">
            <v>353687</v>
          </cell>
          <cell r="AB385">
            <v>403992</v>
          </cell>
          <cell r="AC385">
            <v>420306</v>
          </cell>
          <cell r="AD385">
            <v>442412</v>
          </cell>
          <cell r="AE385">
            <v>485727</v>
          </cell>
          <cell r="AF385">
            <v>542399</v>
          </cell>
        </row>
        <row r="386">
          <cell r="A386" t="str">
            <v>DIST OPS &amp; SUPPORTVariance: Fav/(Unfav)</v>
          </cell>
          <cell r="D386" t="str">
            <v>Variance: Fav/(Unfav)</v>
          </cell>
          <cell r="E386">
            <v>14465</v>
          </cell>
          <cell r="F386">
            <v>29802</v>
          </cell>
          <cell r="G386">
            <v>26223</v>
          </cell>
          <cell r="H386">
            <v>43911</v>
          </cell>
          <cell r="I386">
            <v>26256</v>
          </cell>
          <cell r="J386">
            <v>30649</v>
          </cell>
          <cell r="K386">
            <v>48549</v>
          </cell>
          <cell r="L386">
            <v>27300</v>
          </cell>
          <cell r="M386">
            <v>61291</v>
          </cell>
          <cell r="N386">
            <v>55499</v>
          </cell>
          <cell r="O386">
            <v>34290</v>
          </cell>
          <cell r="P386">
            <v>58622</v>
          </cell>
          <cell r="Q386">
            <v>456858</v>
          </cell>
          <cell r="R386" t="str">
            <v>Variance: Fav/(Unfav)</v>
          </cell>
          <cell r="S386">
            <v>68566</v>
          </cell>
          <cell r="U386">
            <v>14465</v>
          </cell>
          <cell r="V386">
            <v>44267</v>
          </cell>
          <cell r="W386">
            <v>70490</v>
          </cell>
          <cell r="X386">
            <v>114401</v>
          </cell>
          <cell r="Y386">
            <v>140657</v>
          </cell>
          <cell r="Z386">
            <v>171306</v>
          </cell>
          <cell r="AA386">
            <v>219855</v>
          </cell>
          <cell r="AB386">
            <v>247155</v>
          </cell>
          <cell r="AC386">
            <v>308446</v>
          </cell>
          <cell r="AD386">
            <v>363945</v>
          </cell>
          <cell r="AE386">
            <v>398235</v>
          </cell>
          <cell r="AF386">
            <v>456857</v>
          </cell>
        </row>
        <row r="387">
          <cell r="A387" t="str">
            <v>TRANSMISSIONBudget:</v>
          </cell>
          <cell r="B387" t="str">
            <v>60501S</v>
          </cell>
          <cell r="C387" t="str">
            <v>TRANSMISSION</v>
          </cell>
          <cell r="D387" t="str">
            <v>Budget: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 t="str">
            <v>Budget:</v>
          </cell>
          <cell r="S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 t="str">
            <v>TRANSMISSIONActual:</v>
          </cell>
          <cell r="D388" t="str">
            <v>Actual:</v>
          </cell>
          <cell r="E388">
            <v>0</v>
          </cell>
          <cell r="F388">
            <v>0</v>
          </cell>
          <cell r="G388">
            <v>15594</v>
          </cell>
          <cell r="H388">
            <v>51</v>
          </cell>
          <cell r="I388">
            <v>0</v>
          </cell>
          <cell r="J388">
            <v>-10199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5445</v>
          </cell>
          <cell r="R388" t="str">
            <v>Projection:</v>
          </cell>
          <cell r="S388">
            <v>0</v>
          </cell>
          <cell r="U388">
            <v>0</v>
          </cell>
          <cell r="V388">
            <v>0</v>
          </cell>
          <cell r="W388">
            <v>15594</v>
          </cell>
          <cell r="X388">
            <v>15645</v>
          </cell>
          <cell r="Y388">
            <v>15645</v>
          </cell>
          <cell r="Z388">
            <v>5446</v>
          </cell>
          <cell r="AA388">
            <v>5446</v>
          </cell>
          <cell r="AB388">
            <v>5446</v>
          </cell>
          <cell r="AC388">
            <v>5446</v>
          </cell>
          <cell r="AD388">
            <v>5446</v>
          </cell>
          <cell r="AE388">
            <v>5446</v>
          </cell>
          <cell r="AF388">
            <v>5446</v>
          </cell>
        </row>
        <row r="389">
          <cell r="A389" t="str">
            <v>TRANSMISSIONVariance: Fav/(Unfav)</v>
          </cell>
          <cell r="D389" t="str">
            <v>Variance: Fav/(Unfav)</v>
          </cell>
          <cell r="E389">
            <v>0</v>
          </cell>
          <cell r="F389">
            <v>0</v>
          </cell>
          <cell r="G389">
            <v>-15594</v>
          </cell>
          <cell r="H389">
            <v>-51</v>
          </cell>
          <cell r="I389">
            <v>0</v>
          </cell>
          <cell r="J389">
            <v>10199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-5445</v>
          </cell>
          <cell r="R389" t="str">
            <v>Variance: Fav/(Unfav)</v>
          </cell>
          <cell r="S389">
            <v>0</v>
          </cell>
          <cell r="U389">
            <v>0</v>
          </cell>
          <cell r="V389">
            <v>0</v>
          </cell>
          <cell r="W389">
            <v>-15594</v>
          </cell>
          <cell r="X389">
            <v>-15645</v>
          </cell>
          <cell r="Y389">
            <v>-15645</v>
          </cell>
          <cell r="Z389">
            <v>-5446</v>
          </cell>
          <cell r="AA389">
            <v>-5446</v>
          </cell>
          <cell r="AB389">
            <v>-5446</v>
          </cell>
          <cell r="AC389">
            <v>-5446</v>
          </cell>
          <cell r="AD389">
            <v>-5446</v>
          </cell>
          <cell r="AE389">
            <v>-5446</v>
          </cell>
          <cell r="AF389">
            <v>-5446</v>
          </cell>
        </row>
        <row r="390">
          <cell r="A390" t="str">
            <v>ENERGY DELIVERY SERVICESBudget:</v>
          </cell>
          <cell r="B390" t="str">
            <v>60228S</v>
          </cell>
          <cell r="C390" t="str">
            <v>ENERGY DELIVERY SERVICES</v>
          </cell>
          <cell r="D390" t="str">
            <v>Budget: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 t="str">
            <v>Budget:</v>
          </cell>
          <cell r="S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 t="str">
            <v>ENERGY DELIVERY SERVICESActual:</v>
          </cell>
          <cell r="D391" t="str">
            <v>Actual: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417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417</v>
          </cell>
          <cell r="R391" t="str">
            <v>Projection:</v>
          </cell>
          <cell r="S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417</v>
          </cell>
          <cell r="AC391">
            <v>417</v>
          </cell>
          <cell r="AD391">
            <v>417</v>
          </cell>
          <cell r="AE391">
            <v>417</v>
          </cell>
          <cell r="AF391">
            <v>417</v>
          </cell>
        </row>
        <row r="392">
          <cell r="A392" t="str">
            <v>ENERGY DELIVERY SERVICESVariance: Fav/(Unfav)</v>
          </cell>
          <cell r="D392" t="str">
            <v>Variance: Fav/(Unfav)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-417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-417</v>
          </cell>
          <cell r="R392" t="str">
            <v>Variance: Fav/(Unfav)</v>
          </cell>
          <cell r="S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-417</v>
          </cell>
          <cell r="AC392">
            <v>-417</v>
          </cell>
          <cell r="AD392">
            <v>-417</v>
          </cell>
          <cell r="AE392">
            <v>-417</v>
          </cell>
          <cell r="AF392">
            <v>-417</v>
          </cell>
        </row>
        <row r="393">
          <cell r="A393" t="str">
            <v>Other Charge By OrgBudget:</v>
          </cell>
          <cell r="B393" t="str">
            <v>Other</v>
          </cell>
          <cell r="C393" t="str">
            <v>Other Charge By Org</v>
          </cell>
          <cell r="D393" t="str">
            <v>Budget: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 t="str">
            <v>Budget:</v>
          </cell>
          <cell r="S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 t="str">
            <v>Other Charge By OrgActual:</v>
          </cell>
          <cell r="D394" t="str">
            <v>Actual:</v>
          </cell>
          <cell r="E394">
            <v>-2634</v>
          </cell>
          <cell r="F394">
            <v>-873</v>
          </cell>
          <cell r="G394">
            <v>-5611</v>
          </cell>
          <cell r="H394">
            <v>-3157</v>
          </cell>
          <cell r="I394">
            <v>-3458</v>
          </cell>
          <cell r="J394">
            <v>-5029</v>
          </cell>
          <cell r="K394">
            <v>-14727</v>
          </cell>
          <cell r="L394">
            <v>-7919</v>
          </cell>
          <cell r="M394">
            <v>5106</v>
          </cell>
          <cell r="N394">
            <v>-2768</v>
          </cell>
          <cell r="O394">
            <v>-3167</v>
          </cell>
          <cell r="P394">
            <v>-4230</v>
          </cell>
          <cell r="Q394">
            <v>-48467</v>
          </cell>
          <cell r="R394" t="str">
            <v>Projection:</v>
          </cell>
          <cell r="S394">
            <v>0</v>
          </cell>
          <cell r="U394">
            <v>-2634</v>
          </cell>
          <cell r="V394">
            <v>-3507</v>
          </cell>
          <cell r="W394">
            <v>-9118</v>
          </cell>
          <cell r="X394">
            <v>-12275</v>
          </cell>
          <cell r="Y394">
            <v>-15733</v>
          </cell>
          <cell r="Z394">
            <v>-20762</v>
          </cell>
          <cell r="AA394">
            <v>-35489</v>
          </cell>
          <cell r="AB394">
            <v>-43408</v>
          </cell>
          <cell r="AC394">
            <v>-38302</v>
          </cell>
          <cell r="AD394">
            <v>-41070</v>
          </cell>
          <cell r="AE394">
            <v>-44237</v>
          </cell>
          <cell r="AF394">
            <v>-48467</v>
          </cell>
        </row>
        <row r="395">
          <cell r="A395" t="str">
            <v>Other Charge By OrgVariance: Fav/(Unfav)</v>
          </cell>
          <cell r="D395" t="str">
            <v>Variance: Fav/(Unfav)</v>
          </cell>
          <cell r="E395">
            <v>2634</v>
          </cell>
          <cell r="F395">
            <v>873</v>
          </cell>
          <cell r="G395">
            <v>5611</v>
          </cell>
          <cell r="H395">
            <v>3157</v>
          </cell>
          <cell r="I395">
            <v>3458</v>
          </cell>
          <cell r="J395">
            <v>5029</v>
          </cell>
          <cell r="K395">
            <v>14727</v>
          </cell>
          <cell r="L395">
            <v>7919</v>
          </cell>
          <cell r="M395">
            <v>-5106</v>
          </cell>
          <cell r="N395">
            <v>2768</v>
          </cell>
          <cell r="O395">
            <v>3167</v>
          </cell>
          <cell r="P395">
            <v>4230</v>
          </cell>
          <cell r="Q395">
            <v>48467</v>
          </cell>
          <cell r="R395" t="str">
            <v>Variance: Fav/(Unfav)</v>
          </cell>
          <cell r="S395">
            <v>0</v>
          </cell>
          <cell r="U395">
            <v>2634</v>
          </cell>
          <cell r="V395">
            <v>3507</v>
          </cell>
          <cell r="W395">
            <v>9118</v>
          </cell>
          <cell r="X395">
            <v>12275</v>
          </cell>
          <cell r="Y395">
            <v>15733</v>
          </cell>
          <cell r="Z395">
            <v>20762</v>
          </cell>
          <cell r="AA395">
            <v>35489</v>
          </cell>
          <cell r="AB395">
            <v>43408</v>
          </cell>
          <cell r="AC395">
            <v>38302</v>
          </cell>
          <cell r="AD395">
            <v>41070</v>
          </cell>
          <cell r="AE395">
            <v>44237</v>
          </cell>
          <cell r="AF395">
            <v>48467</v>
          </cell>
        </row>
        <row r="396">
          <cell r="A396" t="str">
            <v>GrandBudget:</v>
          </cell>
          <cell r="C396" t="str">
            <v>Grand</v>
          </cell>
          <cell r="D396" t="str">
            <v>Budget:</v>
          </cell>
          <cell r="E396">
            <v>569020</v>
          </cell>
          <cell r="F396">
            <v>624853</v>
          </cell>
          <cell r="G396">
            <v>690712</v>
          </cell>
          <cell r="H396">
            <v>745335</v>
          </cell>
          <cell r="I396">
            <v>797512</v>
          </cell>
          <cell r="J396">
            <v>838710</v>
          </cell>
          <cell r="K396">
            <v>971008</v>
          </cell>
          <cell r="L396">
            <v>954339</v>
          </cell>
          <cell r="M396">
            <v>998058</v>
          </cell>
          <cell r="N396">
            <v>1159523</v>
          </cell>
          <cell r="O396">
            <v>1093324</v>
          </cell>
          <cell r="P396">
            <v>830141</v>
          </cell>
          <cell r="Q396">
            <v>10272536</v>
          </cell>
          <cell r="R396" t="str">
            <v>Budget:</v>
          </cell>
          <cell r="S396">
            <v>10272536</v>
          </cell>
          <cell r="U396">
            <v>569020</v>
          </cell>
          <cell r="V396">
            <v>1193873</v>
          </cell>
          <cell r="W396">
            <v>1884585</v>
          </cell>
          <cell r="X396">
            <v>2629920</v>
          </cell>
          <cell r="Y396">
            <v>3427432</v>
          </cell>
          <cell r="Z396">
            <v>4266142</v>
          </cell>
          <cell r="AA396">
            <v>5237150</v>
          </cell>
          <cell r="AB396">
            <v>6191489</v>
          </cell>
          <cell r="AC396">
            <v>7189547</v>
          </cell>
          <cell r="AD396">
            <v>8349070</v>
          </cell>
          <cell r="AE396">
            <v>9442394</v>
          </cell>
          <cell r="AF396">
            <v>10272535</v>
          </cell>
        </row>
        <row r="397">
          <cell r="A397" t="str">
            <v>GrandActual:</v>
          </cell>
          <cell r="C397" t="str">
            <v>Total</v>
          </cell>
          <cell r="D397" t="str">
            <v>Actual:</v>
          </cell>
          <cell r="E397">
            <v>353221</v>
          </cell>
          <cell r="F397">
            <v>413188</v>
          </cell>
          <cell r="G397">
            <v>601664</v>
          </cell>
          <cell r="H397">
            <v>596984</v>
          </cell>
          <cell r="I397">
            <v>808249</v>
          </cell>
          <cell r="J397">
            <v>769348</v>
          </cell>
          <cell r="K397">
            <v>883638</v>
          </cell>
          <cell r="L397">
            <v>366688</v>
          </cell>
          <cell r="M397">
            <v>455978</v>
          </cell>
          <cell r="N397">
            <v>676038</v>
          </cell>
          <cell r="O397">
            <v>814548</v>
          </cell>
          <cell r="P397">
            <v>1577180</v>
          </cell>
          <cell r="Q397">
            <v>8316724</v>
          </cell>
          <cell r="R397" t="str">
            <v>Projection:</v>
          </cell>
          <cell r="S397">
            <v>8352796</v>
          </cell>
          <cell r="U397">
            <v>353221</v>
          </cell>
          <cell r="V397">
            <v>766409</v>
          </cell>
          <cell r="W397">
            <v>1368073</v>
          </cell>
          <cell r="X397">
            <v>1965057</v>
          </cell>
          <cell r="Y397">
            <v>2773306</v>
          </cell>
          <cell r="Z397">
            <v>3542654</v>
          </cell>
          <cell r="AA397">
            <v>4426292</v>
          </cell>
          <cell r="AB397">
            <v>4792980</v>
          </cell>
          <cell r="AC397">
            <v>5248958</v>
          </cell>
          <cell r="AD397">
            <v>5924996</v>
          </cell>
          <cell r="AE397">
            <v>6739544</v>
          </cell>
          <cell r="AF397">
            <v>8316724</v>
          </cell>
        </row>
        <row r="398">
          <cell r="A398" t="str">
            <v>GrandVariance: Fav/(Unfav)</v>
          </cell>
          <cell r="D398" t="str">
            <v>Variance: Fav/(Unfav)</v>
          </cell>
          <cell r="E398">
            <v>215799</v>
          </cell>
          <cell r="F398">
            <v>211664</v>
          </cell>
          <cell r="G398">
            <v>89048</v>
          </cell>
          <cell r="H398">
            <v>148351</v>
          </cell>
          <cell r="I398">
            <v>-10737</v>
          </cell>
          <cell r="J398">
            <v>69362</v>
          </cell>
          <cell r="K398">
            <v>87370</v>
          </cell>
          <cell r="L398">
            <v>587651</v>
          </cell>
          <cell r="M398">
            <v>542080</v>
          </cell>
          <cell r="N398">
            <v>483485</v>
          </cell>
          <cell r="O398">
            <v>278776</v>
          </cell>
          <cell r="P398">
            <v>-747039</v>
          </cell>
          <cell r="Q398">
            <v>1955812</v>
          </cell>
          <cell r="R398" t="str">
            <v>Variance: Fav/(Unfav)</v>
          </cell>
          <cell r="S398">
            <v>1919740</v>
          </cell>
          <cell r="U398">
            <v>215799</v>
          </cell>
          <cell r="V398">
            <v>427463</v>
          </cell>
          <cell r="W398">
            <v>516511</v>
          </cell>
          <cell r="X398">
            <v>664862</v>
          </cell>
          <cell r="Y398">
            <v>654125</v>
          </cell>
          <cell r="Z398">
            <v>723487</v>
          </cell>
          <cell r="AA398">
            <v>810857</v>
          </cell>
          <cell r="AB398">
            <v>1398508</v>
          </cell>
          <cell r="AC398">
            <v>1940588</v>
          </cell>
          <cell r="AD398">
            <v>2424073</v>
          </cell>
          <cell r="AE398">
            <v>2702849</v>
          </cell>
          <cell r="AF398">
            <v>1955810</v>
          </cell>
        </row>
        <row r="406">
          <cell r="A406" t="str">
            <v>NORTH CENTRAL REGIONBudget:</v>
          </cell>
          <cell r="B406" t="str">
            <v>60320S</v>
          </cell>
          <cell r="C406" t="str">
            <v>NORTH CENTRAL REGION</v>
          </cell>
          <cell r="D406" t="str">
            <v>Budget:</v>
          </cell>
          <cell r="E406">
            <v>0</v>
          </cell>
          <cell r="F406">
            <v>21130</v>
          </cell>
          <cell r="G406">
            <v>139707</v>
          </cell>
          <cell r="H406">
            <v>70646</v>
          </cell>
          <cell r="I406">
            <v>3310</v>
          </cell>
          <cell r="J406">
            <v>106216</v>
          </cell>
          <cell r="K406">
            <v>14459</v>
          </cell>
          <cell r="L406">
            <v>23367</v>
          </cell>
          <cell r="M406">
            <v>27492</v>
          </cell>
          <cell r="N406">
            <v>16053</v>
          </cell>
          <cell r="O406">
            <v>9034</v>
          </cell>
          <cell r="P406">
            <v>5062</v>
          </cell>
          <cell r="Q406">
            <v>436475</v>
          </cell>
          <cell r="R406" t="str">
            <v>Budget:</v>
          </cell>
          <cell r="S406">
            <v>436475</v>
          </cell>
          <cell r="U406">
            <v>0</v>
          </cell>
          <cell r="V406">
            <v>21130</v>
          </cell>
          <cell r="W406">
            <v>160837</v>
          </cell>
          <cell r="X406">
            <v>231483</v>
          </cell>
          <cell r="Y406">
            <v>234793</v>
          </cell>
          <cell r="Z406">
            <v>341009</v>
          </cell>
          <cell r="AA406">
            <v>355468</v>
          </cell>
          <cell r="AB406">
            <v>378835</v>
          </cell>
          <cell r="AC406">
            <v>406327</v>
          </cell>
          <cell r="AD406">
            <v>422380</v>
          </cell>
          <cell r="AE406">
            <v>431414</v>
          </cell>
          <cell r="AF406">
            <v>436476</v>
          </cell>
        </row>
        <row r="407">
          <cell r="A407" t="str">
            <v>NORTH CENTRAL REGIONActual:</v>
          </cell>
          <cell r="D407" t="str">
            <v>Actual:</v>
          </cell>
          <cell r="E407">
            <v>51259</v>
          </cell>
          <cell r="F407">
            <v>26789</v>
          </cell>
          <cell r="G407">
            <v>84604</v>
          </cell>
          <cell r="H407">
            <v>-29116</v>
          </cell>
          <cell r="I407">
            <v>97336</v>
          </cell>
          <cell r="J407">
            <v>38565</v>
          </cell>
          <cell r="K407">
            <v>77476</v>
          </cell>
          <cell r="L407">
            <v>11871</v>
          </cell>
          <cell r="M407">
            <v>6945</v>
          </cell>
          <cell r="N407">
            <v>102221</v>
          </cell>
          <cell r="O407">
            <v>122134</v>
          </cell>
          <cell r="P407">
            <v>75157</v>
          </cell>
          <cell r="Q407">
            <v>665240</v>
          </cell>
          <cell r="R407" t="str">
            <v>Projection:</v>
          </cell>
          <cell r="S407">
            <v>467193</v>
          </cell>
          <cell r="U407">
            <v>51259</v>
          </cell>
          <cell r="V407">
            <v>78048</v>
          </cell>
          <cell r="W407">
            <v>162652</v>
          </cell>
          <cell r="X407">
            <v>133536</v>
          </cell>
          <cell r="Y407">
            <v>230872</v>
          </cell>
          <cell r="Z407">
            <v>269437</v>
          </cell>
          <cell r="AA407">
            <v>346913</v>
          </cell>
          <cell r="AB407">
            <v>358784</v>
          </cell>
          <cell r="AC407">
            <v>365729</v>
          </cell>
          <cell r="AD407">
            <v>467950</v>
          </cell>
          <cell r="AE407">
            <v>590084</v>
          </cell>
          <cell r="AF407">
            <v>665241</v>
          </cell>
        </row>
        <row r="408">
          <cell r="A408" t="str">
            <v>NORTH CENTRAL REGIONVariance: Fav/(Unfav)</v>
          </cell>
          <cell r="D408" t="str">
            <v>Variance: Fav/(Unfav)</v>
          </cell>
          <cell r="E408">
            <v>-51259</v>
          </cell>
          <cell r="F408">
            <v>-5659</v>
          </cell>
          <cell r="G408">
            <v>55102</v>
          </cell>
          <cell r="H408">
            <v>99762</v>
          </cell>
          <cell r="I408">
            <v>-94026</v>
          </cell>
          <cell r="J408">
            <v>67651</v>
          </cell>
          <cell r="K408">
            <v>-63016</v>
          </cell>
          <cell r="L408">
            <v>11497</v>
          </cell>
          <cell r="M408">
            <v>20547</v>
          </cell>
          <cell r="N408">
            <v>-86168</v>
          </cell>
          <cell r="O408">
            <v>-113100</v>
          </cell>
          <cell r="P408">
            <v>-70096</v>
          </cell>
          <cell r="Q408">
            <v>-228765</v>
          </cell>
          <cell r="R408" t="str">
            <v>Variance: Fav/(Unfav)</v>
          </cell>
          <cell r="S408">
            <v>-30718</v>
          </cell>
          <cell r="U408">
            <v>-51259</v>
          </cell>
          <cell r="V408">
            <v>-56918</v>
          </cell>
          <cell r="W408">
            <v>-1816</v>
          </cell>
          <cell r="X408">
            <v>97946</v>
          </cell>
          <cell r="Y408">
            <v>3920</v>
          </cell>
          <cell r="Z408">
            <v>71571</v>
          </cell>
          <cell r="AA408">
            <v>8555</v>
          </cell>
          <cell r="AB408">
            <v>20052</v>
          </cell>
          <cell r="AC408">
            <v>40599</v>
          </cell>
          <cell r="AD408">
            <v>-45569</v>
          </cell>
          <cell r="AE408">
            <v>-158669</v>
          </cell>
          <cell r="AF408">
            <v>-228765</v>
          </cell>
        </row>
        <row r="409">
          <cell r="A409" t="str">
            <v>SOUTH CENTRAL REGIONBudget:</v>
          </cell>
          <cell r="B409" t="str">
            <v>60412S</v>
          </cell>
          <cell r="C409" t="str">
            <v>SOUTH CENTRAL REGION</v>
          </cell>
          <cell r="D409" t="str">
            <v>Budget:</v>
          </cell>
          <cell r="E409">
            <v>225335</v>
          </cell>
          <cell r="F409">
            <v>178423</v>
          </cell>
          <cell r="G409">
            <v>124396</v>
          </cell>
          <cell r="H409">
            <v>151410</v>
          </cell>
          <cell r="I409">
            <v>178423</v>
          </cell>
          <cell r="J409">
            <v>151410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1009398</v>
          </cell>
          <cell r="R409" t="str">
            <v>Budget:</v>
          </cell>
          <cell r="S409">
            <v>1009398</v>
          </cell>
          <cell r="U409">
            <v>225335</v>
          </cell>
          <cell r="V409">
            <v>403758</v>
          </cell>
          <cell r="W409">
            <v>528154</v>
          </cell>
          <cell r="X409">
            <v>679564</v>
          </cell>
          <cell r="Y409">
            <v>857987</v>
          </cell>
          <cell r="Z409">
            <v>1009397</v>
          </cell>
          <cell r="AA409">
            <v>1009397</v>
          </cell>
          <cell r="AB409">
            <v>1009397</v>
          </cell>
          <cell r="AC409">
            <v>1009397</v>
          </cell>
          <cell r="AD409">
            <v>1009397</v>
          </cell>
          <cell r="AE409">
            <v>1009397</v>
          </cell>
          <cell r="AF409">
            <v>1009397</v>
          </cell>
        </row>
        <row r="410">
          <cell r="A410" t="str">
            <v>SOUTH CENTRAL REGIONActual:</v>
          </cell>
          <cell r="D410" t="str">
            <v>Actual:</v>
          </cell>
          <cell r="E410">
            <v>103554</v>
          </cell>
          <cell r="F410">
            <v>139991</v>
          </cell>
          <cell r="G410">
            <v>109630</v>
          </cell>
          <cell r="H410">
            <v>15484</v>
          </cell>
          <cell r="I410">
            <v>69874</v>
          </cell>
          <cell r="J410">
            <v>143942</v>
          </cell>
          <cell r="K410">
            <v>51511</v>
          </cell>
          <cell r="L410">
            <v>33725</v>
          </cell>
          <cell r="M410">
            <v>40563</v>
          </cell>
          <cell r="N410">
            <v>-28538</v>
          </cell>
          <cell r="O410">
            <v>203685</v>
          </cell>
          <cell r="P410">
            <v>95234</v>
          </cell>
          <cell r="Q410">
            <v>978657</v>
          </cell>
          <cell r="R410" t="str">
            <v>Projection:</v>
          </cell>
          <cell r="S410">
            <v>544505</v>
          </cell>
          <cell r="U410">
            <v>103554</v>
          </cell>
          <cell r="V410">
            <v>243545</v>
          </cell>
          <cell r="W410">
            <v>353175</v>
          </cell>
          <cell r="X410">
            <v>368659</v>
          </cell>
          <cell r="Y410">
            <v>438533</v>
          </cell>
          <cell r="Z410">
            <v>582475</v>
          </cell>
          <cell r="AA410">
            <v>633986</v>
          </cell>
          <cell r="AB410">
            <v>667711</v>
          </cell>
          <cell r="AC410">
            <v>708274</v>
          </cell>
          <cell r="AD410">
            <v>679736</v>
          </cell>
          <cell r="AE410">
            <v>883421</v>
          </cell>
          <cell r="AF410">
            <v>978655</v>
          </cell>
        </row>
        <row r="411">
          <cell r="A411" t="str">
            <v>SOUTH CENTRAL REGIONVariance: Fav/(Unfav)</v>
          </cell>
          <cell r="D411" t="str">
            <v>Variance: Fav/(Unfav)</v>
          </cell>
          <cell r="E411">
            <v>121781</v>
          </cell>
          <cell r="F411">
            <v>38432</v>
          </cell>
          <cell r="G411">
            <v>14766</v>
          </cell>
          <cell r="H411">
            <v>135926</v>
          </cell>
          <cell r="I411">
            <v>108549</v>
          </cell>
          <cell r="J411">
            <v>7468</v>
          </cell>
          <cell r="K411">
            <v>-51511</v>
          </cell>
          <cell r="L411">
            <v>-33725</v>
          </cell>
          <cell r="M411">
            <v>-40563</v>
          </cell>
          <cell r="N411">
            <v>28538</v>
          </cell>
          <cell r="O411">
            <v>-203685</v>
          </cell>
          <cell r="P411">
            <v>-95234</v>
          </cell>
          <cell r="Q411">
            <v>30741</v>
          </cell>
          <cell r="R411" t="str">
            <v>Variance: Fav/(Unfav)</v>
          </cell>
          <cell r="S411">
            <v>464893</v>
          </cell>
          <cell r="U411">
            <v>121781</v>
          </cell>
          <cell r="V411">
            <v>160213</v>
          </cell>
          <cell r="W411">
            <v>174979</v>
          </cell>
          <cell r="X411">
            <v>310905</v>
          </cell>
          <cell r="Y411">
            <v>419454</v>
          </cell>
          <cell r="Z411">
            <v>426922</v>
          </cell>
          <cell r="AA411">
            <v>375411</v>
          </cell>
          <cell r="AB411">
            <v>341686</v>
          </cell>
          <cell r="AC411">
            <v>301123</v>
          </cell>
          <cell r="AD411">
            <v>329661</v>
          </cell>
          <cell r="AE411">
            <v>125976</v>
          </cell>
          <cell r="AF411">
            <v>30742</v>
          </cell>
        </row>
        <row r="412">
          <cell r="A412" t="str">
            <v>NORTH COASTAL REGIONBudget:</v>
          </cell>
          <cell r="B412" t="str">
            <v>60JY6S</v>
          </cell>
          <cell r="C412" t="str">
            <v>NORTH COASTAL REGION</v>
          </cell>
          <cell r="D412" t="str">
            <v>Budget:</v>
          </cell>
          <cell r="E412">
            <v>0</v>
          </cell>
          <cell r="F412">
            <v>25871</v>
          </cell>
          <cell r="G412">
            <v>126163</v>
          </cell>
          <cell r="H412">
            <v>70157</v>
          </cell>
          <cell r="I412">
            <v>7056</v>
          </cell>
          <cell r="J412">
            <v>50912</v>
          </cell>
          <cell r="K412">
            <v>22173</v>
          </cell>
          <cell r="L412">
            <v>12481</v>
          </cell>
          <cell r="M412">
            <v>17723</v>
          </cell>
          <cell r="N412">
            <v>21822</v>
          </cell>
          <cell r="O412">
            <v>11279</v>
          </cell>
          <cell r="P412">
            <v>1625</v>
          </cell>
          <cell r="Q412">
            <v>367261</v>
          </cell>
          <cell r="R412" t="str">
            <v>Budget:</v>
          </cell>
          <cell r="S412">
            <v>367261</v>
          </cell>
          <cell r="U412">
            <v>0</v>
          </cell>
          <cell r="V412">
            <v>25871</v>
          </cell>
          <cell r="W412">
            <v>152034</v>
          </cell>
          <cell r="X412">
            <v>222191</v>
          </cell>
          <cell r="Y412">
            <v>229247</v>
          </cell>
          <cell r="Z412">
            <v>280159</v>
          </cell>
          <cell r="AA412">
            <v>302332</v>
          </cell>
          <cell r="AB412">
            <v>314813</v>
          </cell>
          <cell r="AC412">
            <v>332536</v>
          </cell>
          <cell r="AD412">
            <v>354358</v>
          </cell>
          <cell r="AE412">
            <v>365637</v>
          </cell>
          <cell r="AF412">
            <v>367262</v>
          </cell>
        </row>
        <row r="413">
          <cell r="A413" t="str">
            <v>NORTH COASTAL REGIONActual:</v>
          </cell>
          <cell r="D413" t="str">
            <v>Actual:</v>
          </cell>
          <cell r="E413">
            <v>28295</v>
          </cell>
          <cell r="F413">
            <v>6330</v>
          </cell>
          <cell r="G413">
            <v>-7321</v>
          </cell>
          <cell r="H413">
            <v>-6265</v>
          </cell>
          <cell r="I413">
            <v>3907</v>
          </cell>
          <cell r="J413">
            <v>53598</v>
          </cell>
          <cell r="K413">
            <v>3272</v>
          </cell>
          <cell r="L413">
            <v>2783</v>
          </cell>
          <cell r="M413">
            <v>0</v>
          </cell>
          <cell r="N413">
            <v>121756</v>
          </cell>
          <cell r="O413">
            <v>-3103</v>
          </cell>
          <cell r="P413">
            <v>283068</v>
          </cell>
          <cell r="Q413">
            <v>486320</v>
          </cell>
          <cell r="R413" t="str">
            <v>Projection:</v>
          </cell>
          <cell r="S413">
            <v>257706</v>
          </cell>
          <cell r="U413">
            <v>28295</v>
          </cell>
          <cell r="V413">
            <v>34625</v>
          </cell>
          <cell r="W413">
            <v>27304</v>
          </cell>
          <cell r="X413">
            <v>21039</v>
          </cell>
          <cell r="Y413">
            <v>24946</v>
          </cell>
          <cell r="Z413">
            <v>78544</v>
          </cell>
          <cell r="AA413">
            <v>81816</v>
          </cell>
          <cell r="AB413">
            <v>84599</v>
          </cell>
          <cell r="AC413">
            <v>84599</v>
          </cell>
          <cell r="AD413">
            <v>206355</v>
          </cell>
          <cell r="AE413">
            <v>203252</v>
          </cell>
          <cell r="AF413">
            <v>486320</v>
          </cell>
        </row>
        <row r="414">
          <cell r="A414" t="str">
            <v>NORTH COASTAL REGIONVariance: Fav/(Unfav)</v>
          </cell>
          <cell r="D414" t="str">
            <v>Variance: Fav/(Unfav)</v>
          </cell>
          <cell r="E414">
            <v>-28295</v>
          </cell>
          <cell r="F414">
            <v>19541</v>
          </cell>
          <cell r="G414">
            <v>133485</v>
          </cell>
          <cell r="H414">
            <v>76423</v>
          </cell>
          <cell r="I414">
            <v>3149</v>
          </cell>
          <cell r="J414">
            <v>-2687</v>
          </cell>
          <cell r="K414">
            <v>18901</v>
          </cell>
          <cell r="L414">
            <v>9698</v>
          </cell>
          <cell r="M414">
            <v>17723</v>
          </cell>
          <cell r="N414">
            <v>-99934</v>
          </cell>
          <cell r="O414">
            <v>14382</v>
          </cell>
          <cell r="P414">
            <v>-281443</v>
          </cell>
          <cell r="Q414">
            <v>-119059</v>
          </cell>
          <cell r="R414" t="str">
            <v>Variance: Fav/(Unfav)</v>
          </cell>
          <cell r="S414">
            <v>109555</v>
          </cell>
          <cell r="U414">
            <v>-28295</v>
          </cell>
          <cell r="V414">
            <v>-8754</v>
          </cell>
          <cell r="W414">
            <v>124731</v>
          </cell>
          <cell r="X414">
            <v>201154</v>
          </cell>
          <cell r="Y414">
            <v>204303</v>
          </cell>
          <cell r="Z414">
            <v>201616</v>
          </cell>
          <cell r="AA414">
            <v>220517</v>
          </cell>
          <cell r="AB414">
            <v>230215</v>
          </cell>
          <cell r="AC414">
            <v>247938</v>
          </cell>
          <cell r="AD414">
            <v>148004</v>
          </cell>
          <cell r="AE414">
            <v>162386</v>
          </cell>
          <cell r="AF414">
            <v>-119057</v>
          </cell>
        </row>
        <row r="415">
          <cell r="A415" t="str">
            <v>SOUTH COASTAL REGIONBudget:</v>
          </cell>
          <cell r="B415" t="str">
            <v>60425S</v>
          </cell>
          <cell r="C415" t="str">
            <v>SOUTH COASTAL REGION</v>
          </cell>
          <cell r="D415" t="str">
            <v>Budget:</v>
          </cell>
          <cell r="E415">
            <v>339967</v>
          </cell>
          <cell r="F415">
            <v>339967</v>
          </cell>
          <cell r="G415">
            <v>339967</v>
          </cell>
          <cell r="H415">
            <v>339967</v>
          </cell>
          <cell r="I415">
            <v>339967</v>
          </cell>
          <cell r="J415">
            <v>339967</v>
          </cell>
          <cell r="K415">
            <v>339967</v>
          </cell>
          <cell r="L415">
            <v>245859</v>
          </cell>
          <cell r="M415">
            <v>245859</v>
          </cell>
          <cell r="N415">
            <v>214447</v>
          </cell>
          <cell r="O415">
            <v>172563</v>
          </cell>
          <cell r="P415">
            <v>141152</v>
          </cell>
          <cell r="Q415">
            <v>3399648</v>
          </cell>
          <cell r="R415" t="str">
            <v>Budget:</v>
          </cell>
          <cell r="S415">
            <v>3399648</v>
          </cell>
          <cell r="U415">
            <v>339967</v>
          </cell>
          <cell r="V415">
            <v>679934</v>
          </cell>
          <cell r="W415">
            <v>1019901</v>
          </cell>
          <cell r="X415">
            <v>1359868</v>
          </cell>
          <cell r="Y415">
            <v>1699835</v>
          </cell>
          <cell r="Z415">
            <v>2039802</v>
          </cell>
          <cell r="AA415">
            <v>2379769</v>
          </cell>
          <cell r="AB415">
            <v>2625628</v>
          </cell>
          <cell r="AC415">
            <v>2871487</v>
          </cell>
          <cell r="AD415">
            <v>3085934</v>
          </cell>
          <cell r="AE415">
            <v>3258497</v>
          </cell>
          <cell r="AF415">
            <v>3399649</v>
          </cell>
        </row>
        <row r="416">
          <cell r="A416" t="str">
            <v>SOUTH COASTAL REGIONActual:</v>
          </cell>
          <cell r="D416" t="str">
            <v>Actual:</v>
          </cell>
          <cell r="E416">
            <v>99794</v>
          </cell>
          <cell r="F416">
            <v>43670</v>
          </cell>
          <cell r="G416">
            <v>42738</v>
          </cell>
          <cell r="H416">
            <v>17537</v>
          </cell>
          <cell r="I416">
            <v>113504</v>
          </cell>
          <cell r="J416">
            <v>78502</v>
          </cell>
          <cell r="K416">
            <v>298388</v>
          </cell>
          <cell r="L416">
            <v>65415</v>
          </cell>
          <cell r="M416">
            <v>60308</v>
          </cell>
          <cell r="N416">
            <v>92020</v>
          </cell>
          <cell r="O416">
            <v>100677</v>
          </cell>
          <cell r="P416">
            <v>1105596</v>
          </cell>
          <cell r="Q416">
            <v>2118149</v>
          </cell>
          <cell r="R416" t="str">
            <v>Projection:</v>
          </cell>
          <cell r="S416">
            <v>2458914</v>
          </cell>
          <cell r="U416">
            <v>99794</v>
          </cell>
          <cell r="V416">
            <v>143464</v>
          </cell>
          <cell r="W416">
            <v>186202</v>
          </cell>
          <cell r="X416">
            <v>203739</v>
          </cell>
          <cell r="Y416">
            <v>317243</v>
          </cell>
          <cell r="Z416">
            <v>395745</v>
          </cell>
          <cell r="AA416">
            <v>694133</v>
          </cell>
          <cell r="AB416">
            <v>759548</v>
          </cell>
          <cell r="AC416">
            <v>819856</v>
          </cell>
          <cell r="AD416">
            <v>911876</v>
          </cell>
          <cell r="AE416">
            <v>1012553</v>
          </cell>
          <cell r="AF416">
            <v>2118149</v>
          </cell>
        </row>
        <row r="417">
          <cell r="A417" t="str">
            <v>SOUTH COASTAL REGIONVariance: Fav/(Unfav)</v>
          </cell>
          <cell r="D417" t="str">
            <v>Variance: Fav/(Unfav)</v>
          </cell>
          <cell r="E417">
            <v>240173</v>
          </cell>
          <cell r="F417">
            <v>296297</v>
          </cell>
          <cell r="G417">
            <v>297229</v>
          </cell>
          <cell r="H417">
            <v>322430</v>
          </cell>
          <cell r="I417">
            <v>226463</v>
          </cell>
          <cell r="J417">
            <v>261465</v>
          </cell>
          <cell r="K417">
            <v>41579</v>
          </cell>
          <cell r="L417">
            <v>180444</v>
          </cell>
          <cell r="M417">
            <v>185552</v>
          </cell>
          <cell r="N417">
            <v>122427</v>
          </cell>
          <cell r="O417">
            <v>71886</v>
          </cell>
          <cell r="P417">
            <v>-964445</v>
          </cell>
          <cell r="Q417">
            <v>1281499</v>
          </cell>
          <cell r="R417" t="str">
            <v>Variance: Fav/(Unfav)</v>
          </cell>
          <cell r="S417">
            <v>940735</v>
          </cell>
          <cell r="U417">
            <v>240173</v>
          </cell>
          <cell r="V417">
            <v>536470</v>
          </cell>
          <cell r="W417">
            <v>833699</v>
          </cell>
          <cell r="X417">
            <v>1156129</v>
          </cell>
          <cell r="Y417">
            <v>1382592</v>
          </cell>
          <cell r="Z417">
            <v>1644057</v>
          </cell>
          <cell r="AA417">
            <v>1685636</v>
          </cell>
          <cell r="AB417">
            <v>1866080</v>
          </cell>
          <cell r="AC417">
            <v>2051632</v>
          </cell>
          <cell r="AD417">
            <v>2174059</v>
          </cell>
          <cell r="AE417">
            <v>2245945</v>
          </cell>
          <cell r="AF417">
            <v>1281500</v>
          </cell>
        </row>
        <row r="418">
          <cell r="A418" t="str">
            <v>DIST OPS &amp; SUPPORTBudget:</v>
          </cell>
          <cell r="B418" t="str">
            <v>60896S</v>
          </cell>
          <cell r="C418" t="str">
            <v>DIST OPS &amp; SUPPORT</v>
          </cell>
          <cell r="D418" t="str">
            <v>Budget: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 t="str">
            <v>Budget:</v>
          </cell>
          <cell r="S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 t="str">
            <v>DIST OPS &amp; SUPPORTActual:</v>
          </cell>
          <cell r="D419" t="str">
            <v>Actual:</v>
          </cell>
          <cell r="E419">
            <v>3808</v>
          </cell>
          <cell r="F419">
            <v>-3808</v>
          </cell>
          <cell r="G419">
            <v>0</v>
          </cell>
          <cell r="H419">
            <v>179</v>
          </cell>
          <cell r="I419">
            <v>5502</v>
          </cell>
          <cell r="J419">
            <v>-5436</v>
          </cell>
          <cell r="K419">
            <v>477</v>
          </cell>
          <cell r="L419">
            <v>912</v>
          </cell>
          <cell r="M419">
            <v>0</v>
          </cell>
          <cell r="N419">
            <v>63</v>
          </cell>
          <cell r="O419">
            <v>2245</v>
          </cell>
          <cell r="P419">
            <v>26514</v>
          </cell>
          <cell r="Q419">
            <v>30456</v>
          </cell>
          <cell r="R419" t="str">
            <v>Projection:</v>
          </cell>
          <cell r="S419">
            <v>0</v>
          </cell>
          <cell r="U419">
            <v>3808</v>
          </cell>
          <cell r="V419">
            <v>0</v>
          </cell>
          <cell r="W419">
            <v>0</v>
          </cell>
          <cell r="X419">
            <v>179</v>
          </cell>
          <cell r="Y419">
            <v>5681</v>
          </cell>
          <cell r="Z419">
            <v>245</v>
          </cell>
          <cell r="AA419">
            <v>722</v>
          </cell>
          <cell r="AB419">
            <v>1634</v>
          </cell>
          <cell r="AC419">
            <v>1634</v>
          </cell>
          <cell r="AD419">
            <v>1697</v>
          </cell>
          <cell r="AE419">
            <v>3942</v>
          </cell>
          <cell r="AF419">
            <v>30456</v>
          </cell>
        </row>
        <row r="420">
          <cell r="A420" t="str">
            <v>DIST OPS &amp; SUPPORTVariance: Fav/(Unfav)</v>
          </cell>
          <cell r="D420" t="str">
            <v>Variance: Fav/(Unfav)</v>
          </cell>
          <cell r="E420">
            <v>-3808</v>
          </cell>
          <cell r="F420">
            <v>3808</v>
          </cell>
          <cell r="G420">
            <v>0</v>
          </cell>
          <cell r="H420">
            <v>-179</v>
          </cell>
          <cell r="I420">
            <v>-5502</v>
          </cell>
          <cell r="J420">
            <v>5436</v>
          </cell>
          <cell r="K420">
            <v>-477</v>
          </cell>
          <cell r="L420">
            <v>-912</v>
          </cell>
          <cell r="M420">
            <v>0</v>
          </cell>
          <cell r="N420">
            <v>-63</v>
          </cell>
          <cell r="O420">
            <v>-2245</v>
          </cell>
          <cell r="P420">
            <v>-26514</v>
          </cell>
          <cell r="Q420">
            <v>-30456</v>
          </cell>
          <cell r="R420" t="str">
            <v>Variance: Fav/(Unfav)</v>
          </cell>
          <cell r="S420">
            <v>0</v>
          </cell>
          <cell r="U420">
            <v>-3808</v>
          </cell>
          <cell r="V420">
            <v>0</v>
          </cell>
          <cell r="W420">
            <v>0</v>
          </cell>
          <cell r="X420">
            <v>-179</v>
          </cell>
          <cell r="Y420">
            <v>-5681</v>
          </cell>
          <cell r="Z420">
            <v>-245</v>
          </cell>
          <cell r="AA420">
            <v>-722</v>
          </cell>
          <cell r="AB420">
            <v>-1634</v>
          </cell>
          <cell r="AC420">
            <v>-1634</v>
          </cell>
          <cell r="AD420">
            <v>-1697</v>
          </cell>
          <cell r="AE420">
            <v>-3942</v>
          </cell>
          <cell r="AF420">
            <v>-30456</v>
          </cell>
        </row>
        <row r="421">
          <cell r="A421" t="str">
            <v>TRANSMISSIONBudget:</v>
          </cell>
          <cell r="B421" t="str">
            <v>60501S</v>
          </cell>
          <cell r="C421" t="str">
            <v>TRANSMISSION</v>
          </cell>
          <cell r="D421" t="str">
            <v>Budget:</v>
          </cell>
          <cell r="E421">
            <v>162376</v>
          </cell>
          <cell r="F421">
            <v>164099</v>
          </cell>
          <cell r="G421">
            <v>612624</v>
          </cell>
          <cell r="H421">
            <v>1634783</v>
          </cell>
          <cell r="I421">
            <v>902634</v>
          </cell>
          <cell r="J421">
            <v>895060</v>
          </cell>
          <cell r="K421">
            <v>298881</v>
          </cell>
          <cell r="L421">
            <v>539591</v>
          </cell>
          <cell r="M421">
            <v>257249</v>
          </cell>
          <cell r="N421">
            <v>973221</v>
          </cell>
          <cell r="O421">
            <v>440117</v>
          </cell>
          <cell r="P421">
            <v>688361</v>
          </cell>
          <cell r="Q421">
            <v>7568997</v>
          </cell>
          <cell r="R421" t="str">
            <v>Budget:</v>
          </cell>
          <cell r="S421">
            <v>7568997</v>
          </cell>
          <cell r="U421">
            <v>162376</v>
          </cell>
          <cell r="V421">
            <v>326475</v>
          </cell>
          <cell r="W421">
            <v>939099</v>
          </cell>
          <cell r="X421">
            <v>2573882</v>
          </cell>
          <cell r="Y421">
            <v>3476516</v>
          </cell>
          <cell r="Z421">
            <v>4371576</v>
          </cell>
          <cell r="AA421">
            <v>4670457</v>
          </cell>
          <cell r="AB421">
            <v>5210048</v>
          </cell>
          <cell r="AC421">
            <v>5467297</v>
          </cell>
          <cell r="AD421">
            <v>6440518</v>
          </cell>
          <cell r="AE421">
            <v>6880635</v>
          </cell>
          <cell r="AF421">
            <v>7568996</v>
          </cell>
        </row>
        <row r="422">
          <cell r="A422" t="str">
            <v>TRANSMISSIONActual:</v>
          </cell>
          <cell r="D422" t="str">
            <v>Actual:</v>
          </cell>
          <cell r="E422">
            <v>234588</v>
          </cell>
          <cell r="F422">
            <v>210971</v>
          </cell>
          <cell r="G422">
            <v>570279</v>
          </cell>
          <cell r="H422">
            <v>2132758</v>
          </cell>
          <cell r="I422">
            <v>441005</v>
          </cell>
          <cell r="J422">
            <v>292175</v>
          </cell>
          <cell r="K422">
            <v>379254</v>
          </cell>
          <cell r="L422">
            <v>155380</v>
          </cell>
          <cell r="M422">
            <v>77884</v>
          </cell>
          <cell r="N422">
            <v>693528</v>
          </cell>
          <cell r="O422">
            <v>341482</v>
          </cell>
          <cell r="P422">
            <v>211811</v>
          </cell>
          <cell r="Q422">
            <v>5741115</v>
          </cell>
          <cell r="R422" t="str">
            <v>Projection:</v>
          </cell>
          <cell r="S422">
            <v>7568997</v>
          </cell>
          <cell r="U422">
            <v>234588</v>
          </cell>
          <cell r="V422">
            <v>445559</v>
          </cell>
          <cell r="W422">
            <v>1015838</v>
          </cell>
          <cell r="X422">
            <v>3148596</v>
          </cell>
          <cell r="Y422">
            <v>3589601</v>
          </cell>
          <cell r="Z422">
            <v>3881776</v>
          </cell>
          <cell r="AA422">
            <v>4261030</v>
          </cell>
          <cell r="AB422">
            <v>4416410</v>
          </cell>
          <cell r="AC422">
            <v>4494294</v>
          </cell>
          <cell r="AD422">
            <v>5187822</v>
          </cell>
          <cell r="AE422">
            <v>5529304</v>
          </cell>
          <cell r="AF422">
            <v>5741115</v>
          </cell>
        </row>
        <row r="423">
          <cell r="A423" t="str">
            <v>TRANSMISSIONVariance: Fav/(Unfav)</v>
          </cell>
          <cell r="D423" t="str">
            <v>Variance: Fav/(Unfav)</v>
          </cell>
          <cell r="E423">
            <v>-72212</v>
          </cell>
          <cell r="F423">
            <v>-46872</v>
          </cell>
          <cell r="G423">
            <v>42345</v>
          </cell>
          <cell r="H423">
            <v>-497975</v>
          </cell>
          <cell r="I423">
            <v>461629</v>
          </cell>
          <cell r="J423">
            <v>602885</v>
          </cell>
          <cell r="K423">
            <v>-80372</v>
          </cell>
          <cell r="L423">
            <v>384210</v>
          </cell>
          <cell r="M423">
            <v>179365</v>
          </cell>
          <cell r="N423">
            <v>279694</v>
          </cell>
          <cell r="O423">
            <v>98634</v>
          </cell>
          <cell r="P423">
            <v>476551</v>
          </cell>
          <cell r="Q423">
            <v>1827882</v>
          </cell>
          <cell r="R423" t="str">
            <v>Variance: Fav/(Unfav)</v>
          </cell>
          <cell r="S423">
            <v>0</v>
          </cell>
          <cell r="U423">
            <v>-72212</v>
          </cell>
          <cell r="V423">
            <v>-119084</v>
          </cell>
          <cell r="W423">
            <v>-76739</v>
          </cell>
          <cell r="X423">
            <v>-574714</v>
          </cell>
          <cell r="Y423">
            <v>-113085</v>
          </cell>
          <cell r="Z423">
            <v>489800</v>
          </cell>
          <cell r="AA423">
            <v>409428</v>
          </cell>
          <cell r="AB423">
            <v>793638</v>
          </cell>
          <cell r="AC423">
            <v>973003</v>
          </cell>
          <cell r="AD423">
            <v>1252697</v>
          </cell>
          <cell r="AE423">
            <v>1351331</v>
          </cell>
          <cell r="AF423">
            <v>1827882</v>
          </cell>
        </row>
        <row r="424">
          <cell r="A424" t="str">
            <v>ENERGY DELIVERY SERVICESBudget:</v>
          </cell>
          <cell r="B424" t="str">
            <v>60228S</v>
          </cell>
          <cell r="C424" t="str">
            <v>ENERGY DELIVERY SERVICES</v>
          </cell>
          <cell r="D424" t="str">
            <v>Budget: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 t="str">
            <v>Budget:</v>
          </cell>
          <cell r="S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 t="str">
            <v>ENERGY DELIVERY SERVICESActual:</v>
          </cell>
          <cell r="D425" t="str">
            <v>Actual:</v>
          </cell>
          <cell r="E425">
            <v>0</v>
          </cell>
          <cell r="F425">
            <v>273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273</v>
          </cell>
          <cell r="R425" t="str">
            <v>Projection:</v>
          </cell>
          <cell r="S425">
            <v>0</v>
          </cell>
          <cell r="U425">
            <v>0</v>
          </cell>
          <cell r="V425">
            <v>273</v>
          </cell>
          <cell r="W425">
            <v>273</v>
          </cell>
          <cell r="X425">
            <v>273</v>
          </cell>
          <cell r="Y425">
            <v>273</v>
          </cell>
          <cell r="Z425">
            <v>273</v>
          </cell>
          <cell r="AA425">
            <v>273</v>
          </cell>
          <cell r="AB425">
            <v>273</v>
          </cell>
          <cell r="AC425">
            <v>273</v>
          </cell>
          <cell r="AD425">
            <v>273</v>
          </cell>
          <cell r="AE425">
            <v>273</v>
          </cell>
          <cell r="AF425">
            <v>273</v>
          </cell>
        </row>
        <row r="426">
          <cell r="A426" t="str">
            <v>ENERGY DELIVERY SERVICESVariance: Fav/(Unfav)</v>
          </cell>
          <cell r="D426" t="str">
            <v>Variance: Fav/(Unfav)</v>
          </cell>
          <cell r="E426">
            <v>0</v>
          </cell>
          <cell r="F426">
            <v>-273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-273</v>
          </cell>
          <cell r="R426" t="str">
            <v>Variance: Fav/(Unfav)</v>
          </cell>
          <cell r="S426">
            <v>0</v>
          </cell>
          <cell r="U426">
            <v>0</v>
          </cell>
          <cell r="V426">
            <v>-273</v>
          </cell>
          <cell r="W426">
            <v>-273</v>
          </cell>
          <cell r="X426">
            <v>-273</v>
          </cell>
          <cell r="Y426">
            <v>-273</v>
          </cell>
          <cell r="Z426">
            <v>-273</v>
          </cell>
          <cell r="AA426">
            <v>-273</v>
          </cell>
          <cell r="AB426">
            <v>-273</v>
          </cell>
          <cell r="AC426">
            <v>-273</v>
          </cell>
          <cell r="AD426">
            <v>-273</v>
          </cell>
          <cell r="AE426">
            <v>-273</v>
          </cell>
          <cell r="AF426">
            <v>-273</v>
          </cell>
        </row>
        <row r="427">
          <cell r="A427" t="str">
            <v>Other Charge By OrgBudget:</v>
          </cell>
          <cell r="B427" t="str">
            <v>Other</v>
          </cell>
          <cell r="C427" t="str">
            <v>Other Charge By Org</v>
          </cell>
          <cell r="D427" t="str">
            <v>Budget: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 t="str">
            <v>Budget:</v>
          </cell>
          <cell r="S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 t="str">
            <v>Other Charge By OrgActual:</v>
          </cell>
          <cell r="D428" t="str">
            <v>Actual:</v>
          </cell>
          <cell r="E428">
            <v>43934</v>
          </cell>
          <cell r="F428">
            <v>46493</v>
          </cell>
          <cell r="G428">
            <v>67719</v>
          </cell>
          <cell r="H428">
            <v>104907</v>
          </cell>
          <cell r="I428">
            <v>67649</v>
          </cell>
          <cell r="J428">
            <v>42239</v>
          </cell>
          <cell r="K428">
            <v>53329</v>
          </cell>
          <cell r="L428">
            <v>19929</v>
          </cell>
          <cell r="M428">
            <v>9953</v>
          </cell>
          <cell r="N428">
            <v>47070</v>
          </cell>
          <cell r="O428">
            <v>18303</v>
          </cell>
          <cell r="P428">
            <v>12797</v>
          </cell>
          <cell r="Q428">
            <v>534323</v>
          </cell>
          <cell r="R428" t="str">
            <v>Projection:</v>
          </cell>
          <cell r="S428">
            <v>53389</v>
          </cell>
          <cell r="U428">
            <v>43934</v>
          </cell>
          <cell r="V428">
            <v>90427</v>
          </cell>
          <cell r="W428">
            <v>158146</v>
          </cell>
          <cell r="X428">
            <v>263053</v>
          </cell>
          <cell r="Y428">
            <v>330702</v>
          </cell>
          <cell r="Z428">
            <v>372941</v>
          </cell>
          <cell r="AA428">
            <v>426270</v>
          </cell>
          <cell r="AB428">
            <v>446199</v>
          </cell>
          <cell r="AC428">
            <v>456152</v>
          </cell>
          <cell r="AD428">
            <v>503222</v>
          </cell>
          <cell r="AE428">
            <v>521525</v>
          </cell>
          <cell r="AF428">
            <v>534322</v>
          </cell>
        </row>
        <row r="429">
          <cell r="A429" t="str">
            <v>Other Charge By OrgVariance: Fav/(Unfav)</v>
          </cell>
          <cell r="D429" t="str">
            <v>Variance: Fav/(Unfav)</v>
          </cell>
          <cell r="E429">
            <v>-43934</v>
          </cell>
          <cell r="F429">
            <v>-46493</v>
          </cell>
          <cell r="G429">
            <v>-67719</v>
          </cell>
          <cell r="H429">
            <v>-104907</v>
          </cell>
          <cell r="I429">
            <v>-67649</v>
          </cell>
          <cell r="J429">
            <v>-42239</v>
          </cell>
          <cell r="K429">
            <v>-53329</v>
          </cell>
          <cell r="L429">
            <v>-19929</v>
          </cell>
          <cell r="M429">
            <v>-9953</v>
          </cell>
          <cell r="N429">
            <v>-47070</v>
          </cell>
          <cell r="O429">
            <v>-18303</v>
          </cell>
          <cell r="P429">
            <v>-12797</v>
          </cell>
          <cell r="Q429">
            <v>-534323</v>
          </cell>
          <cell r="R429" t="str">
            <v>Variance: Fav/(Unfav)</v>
          </cell>
          <cell r="S429">
            <v>-53389</v>
          </cell>
          <cell r="U429">
            <v>-43934</v>
          </cell>
          <cell r="V429">
            <v>-90427</v>
          </cell>
          <cell r="W429">
            <v>-158146</v>
          </cell>
          <cell r="X429">
            <v>-263053</v>
          </cell>
          <cell r="Y429">
            <v>-330702</v>
          </cell>
          <cell r="Z429">
            <v>-372941</v>
          </cell>
          <cell r="AA429">
            <v>-426270</v>
          </cell>
          <cell r="AB429">
            <v>-446199</v>
          </cell>
          <cell r="AC429">
            <v>-456152</v>
          </cell>
          <cell r="AD429">
            <v>-503222</v>
          </cell>
          <cell r="AE429">
            <v>-521525</v>
          </cell>
          <cell r="AF429">
            <v>-534322</v>
          </cell>
        </row>
        <row r="430">
          <cell r="A430" t="str">
            <v>GrandBudget:</v>
          </cell>
          <cell r="C430" t="str">
            <v>Grand</v>
          </cell>
          <cell r="D430" t="str">
            <v>Budget:</v>
          </cell>
          <cell r="E430">
            <v>727679</v>
          </cell>
          <cell r="F430">
            <v>729490</v>
          </cell>
          <cell r="G430">
            <v>1342857</v>
          </cell>
          <cell r="H430">
            <v>2266963</v>
          </cell>
          <cell r="I430">
            <v>1431390</v>
          </cell>
          <cell r="J430">
            <v>1543565</v>
          </cell>
          <cell r="K430">
            <v>675481</v>
          </cell>
          <cell r="L430">
            <v>821299</v>
          </cell>
          <cell r="M430">
            <v>548322</v>
          </cell>
          <cell r="N430">
            <v>1225543</v>
          </cell>
          <cell r="O430">
            <v>632992</v>
          </cell>
          <cell r="P430">
            <v>836199</v>
          </cell>
          <cell r="Q430">
            <v>12781780</v>
          </cell>
          <cell r="R430" t="str">
            <v>Budget:</v>
          </cell>
          <cell r="S430">
            <v>12781780</v>
          </cell>
          <cell r="U430">
            <v>727679</v>
          </cell>
          <cell r="V430">
            <v>1457169</v>
          </cell>
          <cell r="W430">
            <v>2800026</v>
          </cell>
          <cell r="X430">
            <v>5066989</v>
          </cell>
          <cell r="Y430">
            <v>6498379</v>
          </cell>
          <cell r="Z430">
            <v>8041944</v>
          </cell>
          <cell r="AA430">
            <v>8717425</v>
          </cell>
          <cell r="AB430">
            <v>9538724</v>
          </cell>
          <cell r="AC430">
            <v>10087046</v>
          </cell>
          <cell r="AD430">
            <v>11312589</v>
          </cell>
          <cell r="AE430">
            <v>11945581</v>
          </cell>
          <cell r="AF430">
            <v>12781780</v>
          </cell>
        </row>
        <row r="431">
          <cell r="A431" t="str">
            <v>GrandActual:</v>
          </cell>
          <cell r="C431" t="str">
            <v>Total</v>
          </cell>
          <cell r="D431" t="str">
            <v>Actual:</v>
          </cell>
          <cell r="E431">
            <v>565233</v>
          </cell>
          <cell r="F431">
            <v>470710</v>
          </cell>
          <cell r="G431">
            <v>867649</v>
          </cell>
          <cell r="H431">
            <v>2235483</v>
          </cell>
          <cell r="I431">
            <v>798778</v>
          </cell>
          <cell r="J431">
            <v>643585</v>
          </cell>
          <cell r="K431">
            <v>863707</v>
          </cell>
          <cell r="L431">
            <v>290017</v>
          </cell>
          <cell r="M431">
            <v>195653</v>
          </cell>
          <cell r="N431">
            <v>1028119</v>
          </cell>
          <cell r="O431">
            <v>785423</v>
          </cell>
          <cell r="P431">
            <v>1810178</v>
          </cell>
          <cell r="Q431">
            <v>10554534</v>
          </cell>
          <cell r="R431" t="str">
            <v>Projection:</v>
          </cell>
          <cell r="S431">
            <v>11350704</v>
          </cell>
          <cell r="U431">
            <v>565233</v>
          </cell>
          <cell r="V431">
            <v>1035943</v>
          </cell>
          <cell r="W431">
            <v>1903592</v>
          </cell>
          <cell r="X431">
            <v>4139075</v>
          </cell>
          <cell r="Y431">
            <v>4937853</v>
          </cell>
          <cell r="Z431">
            <v>5581438</v>
          </cell>
          <cell r="AA431">
            <v>6445145</v>
          </cell>
          <cell r="AB431">
            <v>6735162</v>
          </cell>
          <cell r="AC431">
            <v>6930815</v>
          </cell>
          <cell r="AD431">
            <v>7958934</v>
          </cell>
          <cell r="AE431">
            <v>8744357</v>
          </cell>
          <cell r="AF431">
            <v>10554535</v>
          </cell>
        </row>
        <row r="432">
          <cell r="A432" t="str">
            <v>GrandVariance: Fav/(Unfav)</v>
          </cell>
          <cell r="D432" t="str">
            <v>Variance: Fav/(Unfav)</v>
          </cell>
          <cell r="E432">
            <v>162446</v>
          </cell>
          <cell r="F432">
            <v>258780</v>
          </cell>
          <cell r="G432">
            <v>475208</v>
          </cell>
          <cell r="H432">
            <v>31480</v>
          </cell>
          <cell r="I432">
            <v>632612</v>
          </cell>
          <cell r="J432">
            <v>899980</v>
          </cell>
          <cell r="K432">
            <v>-188226</v>
          </cell>
          <cell r="L432">
            <v>531282</v>
          </cell>
          <cell r="M432">
            <v>352670</v>
          </cell>
          <cell r="N432">
            <v>197424</v>
          </cell>
          <cell r="O432">
            <v>-152431</v>
          </cell>
          <cell r="P432">
            <v>-973979</v>
          </cell>
          <cell r="Q432">
            <v>2227246</v>
          </cell>
          <cell r="R432" t="str">
            <v>Variance: Fav/(Unfav)</v>
          </cell>
          <cell r="S432">
            <v>1431075</v>
          </cell>
          <cell r="U432">
            <v>162446</v>
          </cell>
          <cell r="V432">
            <v>421226</v>
          </cell>
          <cell r="W432">
            <v>896434</v>
          </cell>
          <cell r="X432">
            <v>927914</v>
          </cell>
          <cell r="Y432">
            <v>1560526</v>
          </cell>
          <cell r="Z432">
            <v>2460506</v>
          </cell>
          <cell r="AA432">
            <v>2272280</v>
          </cell>
          <cell r="AB432">
            <v>2803562</v>
          </cell>
          <cell r="AC432">
            <v>3156232</v>
          </cell>
          <cell r="AD432">
            <v>3353656</v>
          </cell>
          <cell r="AE432">
            <v>3201225</v>
          </cell>
          <cell r="AF432">
            <v>2227246</v>
          </cell>
        </row>
        <row r="443">
          <cell r="A443" t="str">
            <v>NORTH CENTRAL REGIONBudget:</v>
          </cell>
          <cell r="B443" t="str">
            <v>60320S</v>
          </cell>
          <cell r="C443" t="str">
            <v>NORTH CENTRAL REGION</v>
          </cell>
          <cell r="D443" t="str">
            <v>Budget:</v>
          </cell>
          <cell r="E443">
            <v>116666</v>
          </cell>
          <cell r="F443">
            <v>116666</v>
          </cell>
          <cell r="G443">
            <v>116666</v>
          </cell>
          <cell r="H443">
            <v>116666</v>
          </cell>
          <cell r="I443">
            <v>116666</v>
          </cell>
          <cell r="J443">
            <v>116666</v>
          </cell>
          <cell r="K443">
            <v>116666</v>
          </cell>
          <cell r="L443">
            <v>116666</v>
          </cell>
          <cell r="M443">
            <v>116666</v>
          </cell>
          <cell r="N443">
            <v>116666</v>
          </cell>
          <cell r="O443">
            <v>116666</v>
          </cell>
          <cell r="P443">
            <v>116666</v>
          </cell>
          <cell r="Q443">
            <v>1399991</v>
          </cell>
          <cell r="R443" t="str">
            <v>Budget:</v>
          </cell>
          <cell r="S443">
            <v>1399991</v>
          </cell>
          <cell r="U443">
            <v>116666</v>
          </cell>
          <cell r="V443">
            <v>233332</v>
          </cell>
          <cell r="W443">
            <v>349998</v>
          </cell>
          <cell r="X443">
            <v>466664</v>
          </cell>
          <cell r="Y443">
            <v>583330</v>
          </cell>
          <cell r="Z443">
            <v>699996</v>
          </cell>
          <cell r="AA443">
            <v>816662</v>
          </cell>
          <cell r="AB443">
            <v>933328</v>
          </cell>
          <cell r="AC443">
            <v>1049994</v>
          </cell>
          <cell r="AD443">
            <v>1166660</v>
          </cell>
          <cell r="AE443">
            <v>1283326</v>
          </cell>
          <cell r="AF443">
            <v>1399992</v>
          </cell>
        </row>
        <row r="444">
          <cell r="A444" t="str">
            <v>NORTH CENTRAL REGIONActual:</v>
          </cell>
          <cell r="D444" t="str">
            <v>Actual:</v>
          </cell>
          <cell r="E444">
            <v>237278</v>
          </cell>
          <cell r="F444">
            <v>209332</v>
          </cell>
          <cell r="G444">
            <v>175305</v>
          </cell>
          <cell r="H444">
            <v>118689</v>
          </cell>
          <cell r="I444">
            <v>-151089</v>
          </cell>
          <cell r="J444">
            <v>185450</v>
          </cell>
          <cell r="K444">
            <v>145862</v>
          </cell>
          <cell r="L444">
            <v>72404</v>
          </cell>
          <cell r="M444">
            <v>-27044</v>
          </cell>
          <cell r="N444">
            <v>-12927</v>
          </cell>
          <cell r="O444">
            <v>83954</v>
          </cell>
          <cell r="P444">
            <v>139695</v>
          </cell>
          <cell r="Q444">
            <v>1176909</v>
          </cell>
          <cell r="R444" t="str">
            <v>Projection:</v>
          </cell>
          <cell r="S444">
            <v>1799991</v>
          </cell>
          <cell r="U444">
            <v>237278</v>
          </cell>
          <cell r="V444">
            <v>446610</v>
          </cell>
          <cell r="W444">
            <v>621915</v>
          </cell>
          <cell r="X444">
            <v>740604</v>
          </cell>
          <cell r="Y444">
            <v>589515</v>
          </cell>
          <cell r="Z444">
            <v>774965</v>
          </cell>
          <cell r="AA444">
            <v>920827</v>
          </cell>
          <cell r="AB444">
            <v>993231</v>
          </cell>
          <cell r="AC444">
            <v>966187</v>
          </cell>
          <cell r="AD444">
            <v>953260</v>
          </cell>
          <cell r="AE444">
            <v>1037214</v>
          </cell>
          <cell r="AF444">
            <v>1176909</v>
          </cell>
        </row>
        <row r="445">
          <cell r="A445" t="str">
            <v>NORTH CENTRAL REGIONVariance: Fav/(Unfav)</v>
          </cell>
          <cell r="D445" t="str">
            <v>Variance: Fav/(Unfav)</v>
          </cell>
          <cell r="E445">
            <v>-120612</v>
          </cell>
          <cell r="F445">
            <v>-92666</v>
          </cell>
          <cell r="G445">
            <v>-58639</v>
          </cell>
          <cell r="H445">
            <v>-2023</v>
          </cell>
          <cell r="I445">
            <v>267755</v>
          </cell>
          <cell r="J445">
            <v>-68784</v>
          </cell>
          <cell r="K445">
            <v>-29196</v>
          </cell>
          <cell r="L445">
            <v>44262</v>
          </cell>
          <cell r="M445">
            <v>143710</v>
          </cell>
          <cell r="N445">
            <v>129593</v>
          </cell>
          <cell r="O445">
            <v>32711</v>
          </cell>
          <cell r="P445">
            <v>-23029</v>
          </cell>
          <cell r="Q445">
            <v>223082</v>
          </cell>
          <cell r="R445" t="str">
            <v>Variance: Fav/(Unfav)</v>
          </cell>
          <cell r="S445">
            <v>-400000</v>
          </cell>
          <cell r="U445">
            <v>-120612</v>
          </cell>
          <cell r="V445">
            <v>-213278</v>
          </cell>
          <cell r="W445">
            <v>-271917</v>
          </cell>
          <cell r="X445">
            <v>-273940</v>
          </cell>
          <cell r="Y445">
            <v>-6185</v>
          </cell>
          <cell r="Z445">
            <v>-74969</v>
          </cell>
          <cell r="AA445">
            <v>-104165</v>
          </cell>
          <cell r="AB445">
            <v>-59903</v>
          </cell>
          <cell r="AC445">
            <v>83807</v>
          </cell>
          <cell r="AD445">
            <v>213400</v>
          </cell>
          <cell r="AE445">
            <v>246111</v>
          </cell>
          <cell r="AF445">
            <v>223082</v>
          </cell>
        </row>
        <row r="446">
          <cell r="A446" t="str">
            <v>SOUTH CENTRAL REGIONBudget:</v>
          </cell>
          <cell r="B446" t="str">
            <v>60412S</v>
          </cell>
          <cell r="C446" t="str">
            <v>SOUTH CENTRAL REGION</v>
          </cell>
          <cell r="D446" t="str">
            <v>Budget:</v>
          </cell>
          <cell r="E446">
            <v>503049</v>
          </cell>
          <cell r="F446">
            <v>503049</v>
          </cell>
          <cell r="G446">
            <v>476050</v>
          </cell>
          <cell r="H446">
            <v>379411</v>
          </cell>
          <cell r="I446">
            <v>332413</v>
          </cell>
          <cell r="J446">
            <v>332413</v>
          </cell>
          <cell r="K446">
            <v>167909</v>
          </cell>
          <cell r="L446">
            <v>167909</v>
          </cell>
          <cell r="M446">
            <v>179659</v>
          </cell>
          <cell r="N446">
            <v>183183</v>
          </cell>
          <cell r="O446">
            <v>143633</v>
          </cell>
          <cell r="P446">
            <v>131333</v>
          </cell>
          <cell r="Q446">
            <v>3500011</v>
          </cell>
          <cell r="R446" t="str">
            <v>Budget:</v>
          </cell>
          <cell r="S446">
            <v>3500011</v>
          </cell>
          <cell r="U446">
            <v>503049</v>
          </cell>
          <cell r="V446">
            <v>1006098</v>
          </cell>
          <cell r="W446">
            <v>1482148</v>
          </cell>
          <cell r="X446">
            <v>1861559</v>
          </cell>
          <cell r="Y446">
            <v>2193972</v>
          </cell>
          <cell r="Z446">
            <v>2526385</v>
          </cell>
          <cell r="AA446">
            <v>2694294</v>
          </cell>
          <cell r="AB446">
            <v>2862203</v>
          </cell>
          <cell r="AC446">
            <v>3041862</v>
          </cell>
          <cell r="AD446">
            <v>3225045</v>
          </cell>
          <cell r="AE446">
            <v>3368678</v>
          </cell>
          <cell r="AF446">
            <v>3500011</v>
          </cell>
        </row>
        <row r="447">
          <cell r="A447" t="str">
            <v>SOUTH CENTRAL REGIONActual:</v>
          </cell>
          <cell r="D447" t="str">
            <v>Actual:</v>
          </cell>
          <cell r="E447">
            <v>219236</v>
          </cell>
          <cell r="F447">
            <v>675307</v>
          </cell>
          <cell r="G447">
            <v>888806</v>
          </cell>
          <cell r="H447">
            <v>523763</v>
          </cell>
          <cell r="I447">
            <v>248972</v>
          </cell>
          <cell r="J447">
            <v>456285</v>
          </cell>
          <cell r="K447">
            <v>448276</v>
          </cell>
          <cell r="L447">
            <v>79440</v>
          </cell>
          <cell r="M447">
            <v>-170277</v>
          </cell>
          <cell r="N447">
            <v>253100</v>
          </cell>
          <cell r="O447">
            <v>197117</v>
          </cell>
          <cell r="P447">
            <v>471617</v>
          </cell>
          <cell r="Q447">
            <v>4291640</v>
          </cell>
          <cell r="R447" t="str">
            <v>Projection:</v>
          </cell>
          <cell r="S447">
            <v>4400011</v>
          </cell>
          <cell r="U447">
            <v>219236</v>
          </cell>
          <cell r="V447">
            <v>894543</v>
          </cell>
          <cell r="W447">
            <v>1783349</v>
          </cell>
          <cell r="X447">
            <v>2307112</v>
          </cell>
          <cell r="Y447">
            <v>2556084</v>
          </cell>
          <cell r="Z447">
            <v>3012369</v>
          </cell>
          <cell r="AA447">
            <v>3460645</v>
          </cell>
          <cell r="AB447">
            <v>3540085</v>
          </cell>
          <cell r="AC447">
            <v>3369808</v>
          </cell>
          <cell r="AD447">
            <v>3622908</v>
          </cell>
          <cell r="AE447">
            <v>3820025</v>
          </cell>
          <cell r="AF447">
            <v>4291642</v>
          </cell>
        </row>
        <row r="448">
          <cell r="A448" t="str">
            <v>SOUTH CENTRAL REGIONVariance: Fav/(Unfav)</v>
          </cell>
          <cell r="D448" t="str">
            <v>Variance: Fav/(Unfav)</v>
          </cell>
          <cell r="E448">
            <v>283814</v>
          </cell>
          <cell r="F448">
            <v>-172257</v>
          </cell>
          <cell r="G448">
            <v>-412756</v>
          </cell>
          <cell r="H448">
            <v>-144352</v>
          </cell>
          <cell r="I448">
            <v>83441</v>
          </cell>
          <cell r="J448">
            <v>-123872</v>
          </cell>
          <cell r="K448">
            <v>-280366</v>
          </cell>
          <cell r="L448">
            <v>88470</v>
          </cell>
          <cell r="M448">
            <v>349935</v>
          </cell>
          <cell r="N448">
            <v>-69918</v>
          </cell>
          <cell r="O448">
            <v>-53484</v>
          </cell>
          <cell r="P448">
            <v>-340285</v>
          </cell>
          <cell r="Q448">
            <v>-791629</v>
          </cell>
          <cell r="R448" t="str">
            <v>Variance: Fav/(Unfav)</v>
          </cell>
          <cell r="S448">
            <v>-900000</v>
          </cell>
          <cell r="U448">
            <v>283814</v>
          </cell>
          <cell r="V448">
            <v>111557</v>
          </cell>
          <cell r="W448">
            <v>-301199</v>
          </cell>
          <cell r="X448">
            <v>-445551</v>
          </cell>
          <cell r="Y448">
            <v>-362110</v>
          </cell>
          <cell r="Z448">
            <v>-485982</v>
          </cell>
          <cell r="AA448">
            <v>-766348</v>
          </cell>
          <cell r="AB448">
            <v>-677878</v>
          </cell>
          <cell r="AC448">
            <v>-327943</v>
          </cell>
          <cell r="AD448">
            <v>-397861</v>
          </cell>
          <cell r="AE448">
            <v>-451345</v>
          </cell>
          <cell r="AF448">
            <v>-791630</v>
          </cell>
        </row>
        <row r="449">
          <cell r="A449" t="str">
            <v>NORTH COASTAL REGIONBudget:</v>
          </cell>
          <cell r="B449" t="str">
            <v>60JY6S</v>
          </cell>
          <cell r="C449" t="str">
            <v>NORTH COASTAL REGION</v>
          </cell>
          <cell r="D449" t="str">
            <v>Budget:</v>
          </cell>
          <cell r="E449">
            <v>138142</v>
          </cell>
          <cell r="F449">
            <v>138142</v>
          </cell>
          <cell r="G449">
            <v>138142</v>
          </cell>
          <cell r="H449">
            <v>126172</v>
          </cell>
          <cell r="I449">
            <v>126172</v>
          </cell>
          <cell r="J449">
            <v>126172</v>
          </cell>
          <cell r="K449">
            <v>48581</v>
          </cell>
          <cell r="L449">
            <v>48581</v>
          </cell>
          <cell r="M449">
            <v>48581</v>
          </cell>
          <cell r="N449">
            <v>48581</v>
          </cell>
          <cell r="O449">
            <v>34077</v>
          </cell>
          <cell r="P449">
            <v>30087</v>
          </cell>
          <cell r="Q449">
            <v>1051427</v>
          </cell>
          <cell r="R449" t="str">
            <v>Budget:</v>
          </cell>
          <cell r="S449">
            <v>1051427</v>
          </cell>
          <cell r="U449">
            <v>138142</v>
          </cell>
          <cell r="V449">
            <v>276284</v>
          </cell>
          <cell r="W449">
            <v>414426</v>
          </cell>
          <cell r="X449">
            <v>540598</v>
          </cell>
          <cell r="Y449">
            <v>666770</v>
          </cell>
          <cell r="Z449">
            <v>792942</v>
          </cell>
          <cell r="AA449">
            <v>841523</v>
          </cell>
          <cell r="AB449">
            <v>890104</v>
          </cell>
          <cell r="AC449">
            <v>938685</v>
          </cell>
          <cell r="AD449">
            <v>987266</v>
          </cell>
          <cell r="AE449">
            <v>1021343</v>
          </cell>
          <cell r="AF449">
            <v>1051430</v>
          </cell>
        </row>
        <row r="450">
          <cell r="A450" t="str">
            <v>NORTH COASTAL REGIONActual:</v>
          </cell>
          <cell r="D450" t="str">
            <v>Actual:</v>
          </cell>
          <cell r="E450">
            <v>181274</v>
          </cell>
          <cell r="F450">
            <v>198300</v>
          </cell>
          <cell r="G450">
            <v>172718</v>
          </cell>
          <cell r="H450">
            <v>146696</v>
          </cell>
          <cell r="I450">
            <v>304183</v>
          </cell>
          <cell r="J450">
            <v>300659</v>
          </cell>
          <cell r="K450">
            <v>300790</v>
          </cell>
          <cell r="L450">
            <v>-274068</v>
          </cell>
          <cell r="M450">
            <v>-62990</v>
          </cell>
          <cell r="N450">
            <v>646784</v>
          </cell>
          <cell r="O450">
            <v>98668</v>
          </cell>
          <cell r="P450">
            <v>68728</v>
          </cell>
          <cell r="Q450">
            <v>2081742</v>
          </cell>
          <cell r="R450" t="str">
            <v>Projection:</v>
          </cell>
          <cell r="S450">
            <v>2127427</v>
          </cell>
          <cell r="U450">
            <v>181274</v>
          </cell>
          <cell r="V450">
            <v>379574</v>
          </cell>
          <cell r="W450">
            <v>552292</v>
          </cell>
          <cell r="X450">
            <v>698988</v>
          </cell>
          <cell r="Y450">
            <v>1003171</v>
          </cell>
          <cell r="Z450">
            <v>1303830</v>
          </cell>
          <cell r="AA450">
            <v>1604620</v>
          </cell>
          <cell r="AB450">
            <v>1330552</v>
          </cell>
          <cell r="AC450">
            <v>1267562</v>
          </cell>
          <cell r="AD450">
            <v>1914346</v>
          </cell>
          <cell r="AE450">
            <v>2013014</v>
          </cell>
          <cell r="AF450">
            <v>2081742</v>
          </cell>
        </row>
        <row r="451">
          <cell r="A451" t="str">
            <v>NORTH COASTAL REGIONVariance: Fav/(Unfav)</v>
          </cell>
          <cell r="D451" t="str">
            <v>Variance: Fav/(Unfav)</v>
          </cell>
          <cell r="E451">
            <v>-43132</v>
          </cell>
          <cell r="F451">
            <v>-60159</v>
          </cell>
          <cell r="G451">
            <v>-34577</v>
          </cell>
          <cell r="H451">
            <v>-20525</v>
          </cell>
          <cell r="I451">
            <v>-178011</v>
          </cell>
          <cell r="J451">
            <v>-174487</v>
          </cell>
          <cell r="K451">
            <v>-252209</v>
          </cell>
          <cell r="L451">
            <v>322648</v>
          </cell>
          <cell r="M451">
            <v>111571</v>
          </cell>
          <cell r="N451">
            <v>-598203</v>
          </cell>
          <cell r="O451">
            <v>-64591</v>
          </cell>
          <cell r="P451">
            <v>-38641</v>
          </cell>
          <cell r="Q451">
            <v>-1030314</v>
          </cell>
          <cell r="R451" t="str">
            <v>Variance: Fav/(Unfav)</v>
          </cell>
          <cell r="S451">
            <v>-1076000</v>
          </cell>
          <cell r="U451">
            <v>-43132</v>
          </cell>
          <cell r="V451">
            <v>-103291</v>
          </cell>
          <cell r="W451">
            <v>-137868</v>
          </cell>
          <cell r="X451">
            <v>-158393</v>
          </cell>
          <cell r="Y451">
            <v>-336404</v>
          </cell>
          <cell r="Z451">
            <v>-510891</v>
          </cell>
          <cell r="AA451">
            <v>-763100</v>
          </cell>
          <cell r="AB451">
            <v>-440452</v>
          </cell>
          <cell r="AC451">
            <v>-328881</v>
          </cell>
          <cell r="AD451">
            <v>-927084</v>
          </cell>
          <cell r="AE451">
            <v>-991675</v>
          </cell>
          <cell r="AF451">
            <v>-1030316</v>
          </cell>
        </row>
        <row r="452">
          <cell r="A452" t="str">
            <v>SOUTH COASTAL REGIONBudget:</v>
          </cell>
          <cell r="B452" t="str">
            <v>60425S</v>
          </cell>
          <cell r="C452" t="str">
            <v>SOUTH COASTAL REGION</v>
          </cell>
          <cell r="D452" t="str">
            <v>Budget:</v>
          </cell>
          <cell r="E452">
            <v>87500</v>
          </cell>
          <cell r="F452">
            <v>87500</v>
          </cell>
          <cell r="G452">
            <v>87500</v>
          </cell>
          <cell r="H452">
            <v>87500</v>
          </cell>
          <cell r="I452">
            <v>87500</v>
          </cell>
          <cell r="J452">
            <v>87500</v>
          </cell>
          <cell r="K452">
            <v>87500</v>
          </cell>
          <cell r="L452">
            <v>87500</v>
          </cell>
          <cell r="M452">
            <v>87500</v>
          </cell>
          <cell r="N452">
            <v>87500</v>
          </cell>
          <cell r="O452">
            <v>87500</v>
          </cell>
          <cell r="P452">
            <v>87500</v>
          </cell>
          <cell r="Q452">
            <v>1049998</v>
          </cell>
          <cell r="R452" t="str">
            <v>Budget:</v>
          </cell>
          <cell r="S452">
            <v>1049998</v>
          </cell>
          <cell r="U452">
            <v>87500</v>
          </cell>
          <cell r="V452">
            <v>175000</v>
          </cell>
          <cell r="W452">
            <v>262500</v>
          </cell>
          <cell r="X452">
            <v>350000</v>
          </cell>
          <cell r="Y452">
            <v>437500</v>
          </cell>
          <cell r="Z452">
            <v>525000</v>
          </cell>
          <cell r="AA452">
            <v>612500</v>
          </cell>
          <cell r="AB452">
            <v>700000</v>
          </cell>
          <cell r="AC452">
            <v>787500</v>
          </cell>
          <cell r="AD452">
            <v>875000</v>
          </cell>
          <cell r="AE452">
            <v>962500</v>
          </cell>
          <cell r="AF452">
            <v>1050000</v>
          </cell>
        </row>
        <row r="453">
          <cell r="A453" t="str">
            <v>SOUTH COASTAL REGIONActual:</v>
          </cell>
          <cell r="D453" t="str">
            <v>Actual:</v>
          </cell>
          <cell r="E453">
            <v>141516</v>
          </cell>
          <cell r="F453">
            <v>355675</v>
          </cell>
          <cell r="G453">
            <v>270709</v>
          </cell>
          <cell r="H453">
            <v>348065</v>
          </cell>
          <cell r="I453">
            <v>350314</v>
          </cell>
          <cell r="J453">
            <v>503067</v>
          </cell>
          <cell r="K453">
            <v>347352</v>
          </cell>
          <cell r="L453">
            <v>17847</v>
          </cell>
          <cell r="M453">
            <v>100678</v>
          </cell>
          <cell r="N453">
            <v>293793</v>
          </cell>
          <cell r="O453">
            <v>403017</v>
          </cell>
          <cell r="P453">
            <v>887744</v>
          </cell>
          <cell r="Q453">
            <v>4019777</v>
          </cell>
          <cell r="R453" t="str">
            <v>Projection:</v>
          </cell>
          <cell r="S453">
            <v>2999998</v>
          </cell>
          <cell r="U453">
            <v>141516</v>
          </cell>
          <cell r="V453">
            <v>497191</v>
          </cell>
          <cell r="W453">
            <v>767900</v>
          </cell>
          <cell r="X453">
            <v>1115965</v>
          </cell>
          <cell r="Y453">
            <v>1466279</v>
          </cell>
          <cell r="Z453">
            <v>1969346</v>
          </cell>
          <cell r="AA453">
            <v>2316698</v>
          </cell>
          <cell r="AB453">
            <v>2334545</v>
          </cell>
          <cell r="AC453">
            <v>2435223</v>
          </cell>
          <cell r="AD453">
            <v>2729016</v>
          </cell>
          <cell r="AE453">
            <v>3132033</v>
          </cell>
          <cell r="AF453">
            <v>4019777</v>
          </cell>
        </row>
        <row r="454">
          <cell r="A454" t="str">
            <v>SOUTH COASTAL REGIONVariance: Fav/(Unfav)</v>
          </cell>
          <cell r="D454" t="str">
            <v>Variance: Fav/(Unfav)</v>
          </cell>
          <cell r="E454">
            <v>-54016</v>
          </cell>
          <cell r="F454">
            <v>-268175</v>
          </cell>
          <cell r="G454">
            <v>-183209</v>
          </cell>
          <cell r="H454">
            <v>-260565</v>
          </cell>
          <cell r="I454">
            <v>-262814</v>
          </cell>
          <cell r="J454">
            <v>-415567</v>
          </cell>
          <cell r="K454">
            <v>-259852</v>
          </cell>
          <cell r="L454">
            <v>69653</v>
          </cell>
          <cell r="M454">
            <v>-13179</v>
          </cell>
          <cell r="N454">
            <v>-206293</v>
          </cell>
          <cell r="O454">
            <v>-315518</v>
          </cell>
          <cell r="P454">
            <v>-800244</v>
          </cell>
          <cell r="Q454">
            <v>-2969779</v>
          </cell>
          <cell r="R454" t="str">
            <v>Variance: Fav/(Unfav)</v>
          </cell>
          <cell r="S454">
            <v>-1950000</v>
          </cell>
          <cell r="U454">
            <v>-54016</v>
          </cell>
          <cell r="V454">
            <v>-322191</v>
          </cell>
          <cell r="W454">
            <v>-505400</v>
          </cell>
          <cell r="X454">
            <v>-765965</v>
          </cell>
          <cell r="Y454">
            <v>-1028779</v>
          </cell>
          <cell r="Z454">
            <v>-1444346</v>
          </cell>
          <cell r="AA454">
            <v>-1704198</v>
          </cell>
          <cell r="AB454">
            <v>-1634545</v>
          </cell>
          <cell r="AC454">
            <v>-1647724</v>
          </cell>
          <cell r="AD454">
            <v>-1854017</v>
          </cell>
          <cell r="AE454">
            <v>-2169535</v>
          </cell>
          <cell r="AF454">
            <v>-2969779</v>
          </cell>
        </row>
        <row r="455">
          <cell r="A455" t="str">
            <v>DIST OPS &amp; SUPPORTBudget:</v>
          </cell>
          <cell r="B455" t="str">
            <v>60896S</v>
          </cell>
          <cell r="C455" t="str">
            <v>DIST OPS &amp; SUPPORT</v>
          </cell>
          <cell r="D455" t="str">
            <v>Budget: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 t="str">
            <v>Budget:</v>
          </cell>
          <cell r="S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 t="str">
            <v>DIST OPS &amp; SUPPORTActual:</v>
          </cell>
          <cell r="D456" t="str">
            <v>Actual:</v>
          </cell>
          <cell r="E456">
            <v>0</v>
          </cell>
          <cell r="F456">
            <v>28208</v>
          </cell>
          <cell r="G456">
            <v>25031</v>
          </cell>
          <cell r="H456">
            <v>68607</v>
          </cell>
          <cell r="I456">
            <v>64863</v>
          </cell>
          <cell r="J456">
            <v>68692</v>
          </cell>
          <cell r="K456">
            <v>87661</v>
          </cell>
          <cell r="L456">
            <v>63148</v>
          </cell>
          <cell r="M456">
            <v>50815</v>
          </cell>
          <cell r="N456">
            <v>48776</v>
          </cell>
          <cell r="O456">
            <v>69798</v>
          </cell>
          <cell r="P456">
            <v>132320</v>
          </cell>
          <cell r="Q456">
            <v>707919</v>
          </cell>
          <cell r="R456" t="str">
            <v>Projection:</v>
          </cell>
          <cell r="S456">
            <v>146641</v>
          </cell>
          <cell r="U456">
            <v>0</v>
          </cell>
          <cell r="V456">
            <v>28208</v>
          </cell>
          <cell r="W456">
            <v>53239</v>
          </cell>
          <cell r="X456">
            <v>121846</v>
          </cell>
          <cell r="Y456">
            <v>186709</v>
          </cell>
          <cell r="Z456">
            <v>255401</v>
          </cell>
          <cell r="AA456">
            <v>343062</v>
          </cell>
          <cell r="AB456">
            <v>406210</v>
          </cell>
          <cell r="AC456">
            <v>457025</v>
          </cell>
          <cell r="AD456">
            <v>505801</v>
          </cell>
          <cell r="AE456">
            <v>575599</v>
          </cell>
          <cell r="AF456">
            <v>707919</v>
          </cell>
        </row>
        <row r="457">
          <cell r="A457" t="str">
            <v>DIST OPS &amp; SUPPORTVariance: Fav/(Unfav)</v>
          </cell>
          <cell r="D457" t="str">
            <v>Variance: Fav/(Unfav)</v>
          </cell>
          <cell r="E457">
            <v>0</v>
          </cell>
          <cell r="F457">
            <v>-28208</v>
          </cell>
          <cell r="G457">
            <v>-25031</v>
          </cell>
          <cell r="H457">
            <v>-68607</v>
          </cell>
          <cell r="I457">
            <v>-64863</v>
          </cell>
          <cell r="J457">
            <v>-68692</v>
          </cell>
          <cell r="K457">
            <v>-87661</v>
          </cell>
          <cell r="L457">
            <v>-63148</v>
          </cell>
          <cell r="M457">
            <v>-50815</v>
          </cell>
          <cell r="N457">
            <v>-48776</v>
          </cell>
          <cell r="O457">
            <v>-69798</v>
          </cell>
          <cell r="P457">
            <v>-132320</v>
          </cell>
          <cell r="Q457">
            <v>-707919</v>
          </cell>
          <cell r="R457" t="str">
            <v>Variance: Fav/(Unfav)</v>
          </cell>
          <cell r="S457">
            <v>-146641</v>
          </cell>
          <cell r="U457">
            <v>0</v>
          </cell>
          <cell r="V457">
            <v>-28208</v>
          </cell>
          <cell r="W457">
            <v>-53239</v>
          </cell>
          <cell r="X457">
            <v>-121846</v>
          </cell>
          <cell r="Y457">
            <v>-186709</v>
          </cell>
          <cell r="Z457">
            <v>-255401</v>
          </cell>
          <cell r="AA457">
            <v>-343062</v>
          </cell>
          <cell r="AB457">
            <v>-406210</v>
          </cell>
          <cell r="AC457">
            <v>-457025</v>
          </cell>
          <cell r="AD457">
            <v>-505801</v>
          </cell>
          <cell r="AE457">
            <v>-575599</v>
          </cell>
          <cell r="AF457">
            <v>-707919</v>
          </cell>
        </row>
        <row r="458">
          <cell r="A458" t="str">
            <v>TRANSMISSIONBudget:</v>
          </cell>
          <cell r="B458" t="str">
            <v>60501S</v>
          </cell>
          <cell r="C458" t="str">
            <v>TRANSMISSION</v>
          </cell>
          <cell r="D458" t="str">
            <v>Budget: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 t="str">
            <v>Budget:</v>
          </cell>
          <cell r="S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 t="str">
            <v>TRANSMISSIONActual:</v>
          </cell>
          <cell r="D459" t="str">
            <v>Actual:</v>
          </cell>
          <cell r="E459">
            <v>454</v>
          </cell>
          <cell r="F459">
            <v>0</v>
          </cell>
          <cell r="G459">
            <v>0</v>
          </cell>
          <cell r="H459">
            <v>1561</v>
          </cell>
          <cell r="I459">
            <v>900</v>
          </cell>
          <cell r="J459">
            <v>591</v>
          </cell>
          <cell r="K459">
            <v>687</v>
          </cell>
          <cell r="L459">
            <v>440</v>
          </cell>
          <cell r="M459">
            <v>29365</v>
          </cell>
          <cell r="N459">
            <v>0</v>
          </cell>
          <cell r="O459">
            <v>0</v>
          </cell>
          <cell r="P459">
            <v>0</v>
          </cell>
          <cell r="Q459">
            <v>33998</v>
          </cell>
          <cell r="R459" t="str">
            <v>Projection:</v>
          </cell>
          <cell r="S459">
            <v>0</v>
          </cell>
          <cell r="U459">
            <v>454</v>
          </cell>
          <cell r="V459">
            <v>454</v>
          </cell>
          <cell r="W459">
            <v>454</v>
          </cell>
          <cell r="X459">
            <v>2015</v>
          </cell>
          <cell r="Y459">
            <v>2915</v>
          </cell>
          <cell r="Z459">
            <v>3506</v>
          </cell>
          <cell r="AA459">
            <v>4193</v>
          </cell>
          <cell r="AB459">
            <v>4633</v>
          </cell>
          <cell r="AC459">
            <v>33998</v>
          </cell>
          <cell r="AD459">
            <v>33998</v>
          </cell>
          <cell r="AE459">
            <v>33998</v>
          </cell>
          <cell r="AF459">
            <v>33998</v>
          </cell>
        </row>
        <row r="460">
          <cell r="A460" t="str">
            <v>TRANSMISSIONVariance: Fav/(Unfav)</v>
          </cell>
          <cell r="D460" t="str">
            <v>Variance: Fav/(Unfav)</v>
          </cell>
          <cell r="E460">
            <v>-454</v>
          </cell>
          <cell r="F460">
            <v>0</v>
          </cell>
          <cell r="G460">
            <v>0</v>
          </cell>
          <cell r="H460">
            <v>-1561</v>
          </cell>
          <cell r="I460">
            <v>-900</v>
          </cell>
          <cell r="J460">
            <v>-591</v>
          </cell>
          <cell r="K460">
            <v>-687</v>
          </cell>
          <cell r="L460">
            <v>-440</v>
          </cell>
          <cell r="M460">
            <v>-29365</v>
          </cell>
          <cell r="N460">
            <v>0</v>
          </cell>
          <cell r="O460">
            <v>0</v>
          </cell>
          <cell r="P460">
            <v>0</v>
          </cell>
          <cell r="Q460">
            <v>-33998</v>
          </cell>
          <cell r="R460" t="str">
            <v>Variance: Fav/(Unfav)</v>
          </cell>
          <cell r="S460">
            <v>0</v>
          </cell>
          <cell r="U460">
            <v>-454</v>
          </cell>
          <cell r="V460">
            <v>-454</v>
          </cell>
          <cell r="W460">
            <v>-454</v>
          </cell>
          <cell r="X460">
            <v>-2015</v>
          </cell>
          <cell r="Y460">
            <v>-2915</v>
          </cell>
          <cell r="Z460">
            <v>-3506</v>
          </cell>
          <cell r="AA460">
            <v>-4193</v>
          </cell>
          <cell r="AB460">
            <v>-4633</v>
          </cell>
          <cell r="AC460">
            <v>-33998</v>
          </cell>
          <cell r="AD460">
            <v>-33998</v>
          </cell>
          <cell r="AE460">
            <v>-33998</v>
          </cell>
          <cell r="AF460">
            <v>-33998</v>
          </cell>
        </row>
        <row r="461">
          <cell r="A461" t="str">
            <v>Other Charge By OrgBudget:</v>
          </cell>
          <cell r="B461" t="str">
            <v>Other</v>
          </cell>
          <cell r="C461" t="str">
            <v>Other Charge By Org</v>
          </cell>
          <cell r="D461" t="str">
            <v>Budget: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 t="str">
            <v>Budget:</v>
          </cell>
          <cell r="S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 t="str">
            <v>Other Charge By OrgActual:</v>
          </cell>
          <cell r="D462" t="str">
            <v>Actual:</v>
          </cell>
          <cell r="E462">
            <v>77747</v>
          </cell>
          <cell r="F462">
            <v>52145</v>
          </cell>
          <cell r="G462">
            <v>198517</v>
          </cell>
          <cell r="H462">
            <v>37383</v>
          </cell>
          <cell r="I462">
            <v>41586</v>
          </cell>
          <cell r="J462">
            <v>0</v>
          </cell>
          <cell r="K462">
            <v>0</v>
          </cell>
          <cell r="L462">
            <v>8</v>
          </cell>
          <cell r="M462">
            <v>0</v>
          </cell>
          <cell r="N462">
            <v>0</v>
          </cell>
          <cell r="O462">
            <v>0</v>
          </cell>
          <cell r="P462">
            <v>2560</v>
          </cell>
          <cell r="Q462">
            <v>409947</v>
          </cell>
          <cell r="R462" t="str">
            <v>Projection:</v>
          </cell>
          <cell r="S462">
            <v>0</v>
          </cell>
          <cell r="U462">
            <v>77747</v>
          </cell>
          <cell r="V462">
            <v>129892</v>
          </cell>
          <cell r="W462">
            <v>328409</v>
          </cell>
          <cell r="X462">
            <v>365792</v>
          </cell>
          <cell r="Y462">
            <v>407378</v>
          </cell>
          <cell r="Z462">
            <v>407378</v>
          </cell>
          <cell r="AA462">
            <v>407378</v>
          </cell>
          <cell r="AB462">
            <v>407386</v>
          </cell>
          <cell r="AC462">
            <v>407386</v>
          </cell>
          <cell r="AD462">
            <v>407386</v>
          </cell>
          <cell r="AE462">
            <v>407386</v>
          </cell>
          <cell r="AF462">
            <v>409946</v>
          </cell>
        </row>
        <row r="463">
          <cell r="A463" t="str">
            <v>Other Charge By OrgVariance: Fav/(Unfav)</v>
          </cell>
          <cell r="D463" t="str">
            <v>Variance: Fav/(Unfav)</v>
          </cell>
          <cell r="E463">
            <v>-77747</v>
          </cell>
          <cell r="F463">
            <v>-52145</v>
          </cell>
          <cell r="G463">
            <v>-198517</v>
          </cell>
          <cell r="H463">
            <v>-37383</v>
          </cell>
          <cell r="I463">
            <v>-41586</v>
          </cell>
          <cell r="J463">
            <v>0</v>
          </cell>
          <cell r="K463">
            <v>0</v>
          </cell>
          <cell r="L463">
            <v>-8</v>
          </cell>
          <cell r="M463">
            <v>0</v>
          </cell>
          <cell r="N463">
            <v>0</v>
          </cell>
          <cell r="O463">
            <v>0</v>
          </cell>
          <cell r="P463">
            <v>-2560</v>
          </cell>
          <cell r="Q463">
            <v>-409947</v>
          </cell>
          <cell r="R463" t="str">
            <v>Variance: Fav/(Unfav)</v>
          </cell>
          <cell r="S463">
            <v>0</v>
          </cell>
          <cell r="U463">
            <v>-77747</v>
          </cell>
          <cell r="V463">
            <v>-129892</v>
          </cell>
          <cell r="W463">
            <v>-328409</v>
          </cell>
          <cell r="X463">
            <v>-365792</v>
          </cell>
          <cell r="Y463">
            <v>-407378</v>
          </cell>
          <cell r="Z463">
            <v>-407378</v>
          </cell>
          <cell r="AA463">
            <v>-407378</v>
          </cell>
          <cell r="AB463">
            <v>-407386</v>
          </cell>
          <cell r="AC463">
            <v>-407386</v>
          </cell>
          <cell r="AD463">
            <v>-407386</v>
          </cell>
          <cell r="AE463">
            <v>-407386</v>
          </cell>
          <cell r="AF463">
            <v>-409946</v>
          </cell>
        </row>
        <row r="464">
          <cell r="A464" t="str">
            <v>GrandBudget:</v>
          </cell>
          <cell r="C464" t="str">
            <v>Grand</v>
          </cell>
          <cell r="D464" t="str">
            <v>Budget:</v>
          </cell>
          <cell r="E464">
            <v>845357</v>
          </cell>
          <cell r="F464">
            <v>845357</v>
          </cell>
          <cell r="G464">
            <v>818358</v>
          </cell>
          <cell r="H464">
            <v>709748</v>
          </cell>
          <cell r="I464">
            <v>662750</v>
          </cell>
          <cell r="J464">
            <v>662750</v>
          </cell>
          <cell r="K464">
            <v>420656</v>
          </cell>
          <cell r="L464">
            <v>420656</v>
          </cell>
          <cell r="M464">
            <v>432405</v>
          </cell>
          <cell r="N464">
            <v>435929</v>
          </cell>
          <cell r="O464">
            <v>381876</v>
          </cell>
          <cell r="P464">
            <v>365585</v>
          </cell>
          <cell r="Q464">
            <v>7001427</v>
          </cell>
          <cell r="R464" t="str">
            <v>Budget:</v>
          </cell>
          <cell r="S464">
            <v>7001427</v>
          </cell>
          <cell r="U464">
            <v>845357</v>
          </cell>
          <cell r="V464">
            <v>1690714</v>
          </cell>
          <cell r="W464">
            <v>2509072</v>
          </cell>
          <cell r="X464">
            <v>3218820</v>
          </cell>
          <cell r="Y464">
            <v>3881570</v>
          </cell>
          <cell r="Z464">
            <v>4544320</v>
          </cell>
          <cell r="AA464">
            <v>4964976</v>
          </cell>
          <cell r="AB464">
            <v>5385632</v>
          </cell>
          <cell r="AC464">
            <v>5818037</v>
          </cell>
          <cell r="AD464">
            <v>6253966</v>
          </cell>
          <cell r="AE464">
            <v>6635842</v>
          </cell>
          <cell r="AF464">
            <v>7001427</v>
          </cell>
        </row>
        <row r="465">
          <cell r="A465" t="str">
            <v>GrandActual:</v>
          </cell>
          <cell r="C465" t="str">
            <v>Total</v>
          </cell>
          <cell r="D465" t="str">
            <v>Actual:</v>
          </cell>
          <cell r="E465">
            <v>857505</v>
          </cell>
          <cell r="F465">
            <v>1518968</v>
          </cell>
          <cell r="G465">
            <v>1731086</v>
          </cell>
          <cell r="H465">
            <v>1244765</v>
          </cell>
          <cell r="I465">
            <v>859728</v>
          </cell>
          <cell r="J465">
            <v>1514744</v>
          </cell>
          <cell r="K465">
            <v>1330627</v>
          </cell>
          <cell r="L465">
            <v>-40781</v>
          </cell>
          <cell r="M465">
            <v>-79453</v>
          </cell>
          <cell r="N465">
            <v>1229525</v>
          </cell>
          <cell r="O465">
            <v>852554</v>
          </cell>
          <cell r="P465">
            <v>1702664</v>
          </cell>
          <cell r="Q465">
            <v>12721932</v>
          </cell>
          <cell r="R465" t="str">
            <v>Projection:</v>
          </cell>
          <cell r="S465">
            <v>11474068</v>
          </cell>
          <cell r="U465">
            <v>857505</v>
          </cell>
          <cell r="V465">
            <v>2376473</v>
          </cell>
          <cell r="W465">
            <v>4107559</v>
          </cell>
          <cell r="X465">
            <v>5352324</v>
          </cell>
          <cell r="Y465">
            <v>6212052</v>
          </cell>
          <cell r="Z465">
            <v>7726796</v>
          </cell>
          <cell r="AA465">
            <v>9057423</v>
          </cell>
          <cell r="AB465">
            <v>9016642</v>
          </cell>
          <cell r="AC465">
            <v>8937189</v>
          </cell>
          <cell r="AD465">
            <v>10166714</v>
          </cell>
          <cell r="AE465">
            <v>11019268</v>
          </cell>
          <cell r="AF465">
            <v>12721932</v>
          </cell>
        </row>
        <row r="466">
          <cell r="A466" t="str">
            <v>GrandVariance: Fav/(Unfav)</v>
          </cell>
          <cell r="D466" t="str">
            <v>Variance: Fav/(Unfav)</v>
          </cell>
          <cell r="E466">
            <v>-12148</v>
          </cell>
          <cell r="F466">
            <v>-673611</v>
          </cell>
          <cell r="G466">
            <v>-912728</v>
          </cell>
          <cell r="H466">
            <v>-535017</v>
          </cell>
          <cell r="I466">
            <v>-196978</v>
          </cell>
          <cell r="J466">
            <v>-851994</v>
          </cell>
          <cell r="K466">
            <v>-909972</v>
          </cell>
          <cell r="L466">
            <v>461437</v>
          </cell>
          <cell r="M466">
            <v>511858</v>
          </cell>
          <cell r="N466">
            <v>-793596</v>
          </cell>
          <cell r="O466">
            <v>-470679</v>
          </cell>
          <cell r="P466">
            <v>-1337079</v>
          </cell>
          <cell r="Q466">
            <v>-5720506</v>
          </cell>
          <cell r="R466" t="str">
            <v>Variance: Fav/(Unfav)</v>
          </cell>
          <cell r="S466">
            <v>-4472641</v>
          </cell>
          <cell r="U466">
            <v>-12148</v>
          </cell>
          <cell r="V466">
            <v>-685759</v>
          </cell>
          <cell r="W466">
            <v>-1598487</v>
          </cell>
          <cell r="X466">
            <v>-2133504</v>
          </cell>
          <cell r="Y466">
            <v>-2330482</v>
          </cell>
          <cell r="Z466">
            <v>-3182476</v>
          </cell>
          <cell r="AA466">
            <v>-4092448</v>
          </cell>
          <cell r="AB466">
            <v>-3631011</v>
          </cell>
          <cell r="AC466">
            <v>-3119153</v>
          </cell>
          <cell r="AD466">
            <v>-3912749</v>
          </cell>
          <cell r="AE466">
            <v>-4383428</v>
          </cell>
          <cell r="AF466">
            <v>-5720507</v>
          </cell>
        </row>
        <row r="471">
          <cell r="A471" t="str">
            <v>METERSBudget:</v>
          </cell>
          <cell r="C471" t="str">
            <v>METERS</v>
          </cell>
          <cell r="D471" t="str">
            <v>Budget:</v>
          </cell>
          <cell r="E471">
            <v>223215</v>
          </cell>
          <cell r="F471">
            <v>500595</v>
          </cell>
          <cell r="G471">
            <v>673408</v>
          </cell>
          <cell r="H471">
            <v>192165</v>
          </cell>
          <cell r="I471">
            <v>360870</v>
          </cell>
          <cell r="J471">
            <v>360149</v>
          </cell>
          <cell r="K471">
            <v>449535</v>
          </cell>
          <cell r="L471">
            <v>134205</v>
          </cell>
          <cell r="M471">
            <v>415349</v>
          </cell>
          <cell r="N471">
            <v>225975</v>
          </cell>
          <cell r="O471">
            <v>143175</v>
          </cell>
          <cell r="P471">
            <v>251474</v>
          </cell>
          <cell r="Q471">
            <v>3930116</v>
          </cell>
          <cell r="R471" t="str">
            <v>Budget:</v>
          </cell>
          <cell r="S471">
            <v>3930116</v>
          </cell>
          <cell r="U471">
            <v>223215</v>
          </cell>
          <cell r="V471">
            <v>723810</v>
          </cell>
          <cell r="W471">
            <v>1397218</v>
          </cell>
          <cell r="X471">
            <v>1589383</v>
          </cell>
          <cell r="Y471">
            <v>1950253</v>
          </cell>
          <cell r="Z471">
            <v>2310402</v>
          </cell>
          <cell r="AA471">
            <v>2759937</v>
          </cell>
          <cell r="AB471">
            <v>2894142</v>
          </cell>
          <cell r="AC471">
            <v>3309491</v>
          </cell>
          <cell r="AD471">
            <v>3535466</v>
          </cell>
          <cell r="AE471">
            <v>3678641</v>
          </cell>
          <cell r="AF471">
            <v>3930115</v>
          </cell>
        </row>
        <row r="472">
          <cell r="A472" t="str">
            <v>METERSActual:</v>
          </cell>
          <cell r="D472" t="str">
            <v>Actual:</v>
          </cell>
          <cell r="E472">
            <v>81164</v>
          </cell>
          <cell r="F472">
            <v>484178</v>
          </cell>
          <cell r="G472">
            <v>302485</v>
          </cell>
          <cell r="H472">
            <v>304942</v>
          </cell>
          <cell r="I472">
            <v>449322</v>
          </cell>
          <cell r="J472">
            <v>311333</v>
          </cell>
          <cell r="K472">
            <v>297586</v>
          </cell>
          <cell r="L472">
            <v>348382</v>
          </cell>
          <cell r="M472">
            <v>354246</v>
          </cell>
          <cell r="N472">
            <v>461231</v>
          </cell>
          <cell r="O472">
            <v>403184</v>
          </cell>
          <cell r="P472">
            <v>509055</v>
          </cell>
          <cell r="Q472">
            <v>4307107</v>
          </cell>
          <cell r="R472" t="str">
            <v>Projection:</v>
          </cell>
          <cell r="S472">
            <v>3930116</v>
          </cell>
          <cell r="U472">
            <v>81164</v>
          </cell>
          <cell r="V472">
            <v>565342</v>
          </cell>
          <cell r="W472">
            <v>867827</v>
          </cell>
          <cell r="X472">
            <v>1172769</v>
          </cell>
          <cell r="Y472">
            <v>1622091</v>
          </cell>
          <cell r="Z472">
            <v>1933424</v>
          </cell>
          <cell r="AA472">
            <v>2231010</v>
          </cell>
          <cell r="AB472">
            <v>2579392</v>
          </cell>
          <cell r="AC472">
            <v>2933638</v>
          </cell>
          <cell r="AD472">
            <v>3394869</v>
          </cell>
          <cell r="AE472">
            <v>3798053</v>
          </cell>
          <cell r="AF472">
            <v>4307108</v>
          </cell>
        </row>
        <row r="473">
          <cell r="A473" t="str">
            <v>METERSVariance: Fav/(Unfav)</v>
          </cell>
          <cell r="D473" t="str">
            <v>Variance: Fav/(Unfav)</v>
          </cell>
          <cell r="E473">
            <v>142052</v>
          </cell>
          <cell r="F473">
            <v>16417</v>
          </cell>
          <cell r="G473">
            <v>370923</v>
          </cell>
          <cell r="H473">
            <v>-112777</v>
          </cell>
          <cell r="I473">
            <v>-88451</v>
          </cell>
          <cell r="J473">
            <v>48816</v>
          </cell>
          <cell r="K473">
            <v>151949</v>
          </cell>
          <cell r="L473">
            <v>-214176</v>
          </cell>
          <cell r="M473">
            <v>61103</v>
          </cell>
          <cell r="N473">
            <v>-235256</v>
          </cell>
          <cell r="O473">
            <v>-260009</v>
          </cell>
          <cell r="P473">
            <v>-257581</v>
          </cell>
          <cell r="Q473">
            <v>-376991</v>
          </cell>
          <cell r="R473" t="str">
            <v>Variance: Fav/(Unfav)</v>
          </cell>
          <cell r="S473">
            <v>0</v>
          </cell>
          <cell r="U473">
            <v>142052</v>
          </cell>
          <cell r="V473">
            <v>158469</v>
          </cell>
          <cell r="W473">
            <v>529392</v>
          </cell>
          <cell r="X473">
            <v>416615</v>
          </cell>
          <cell r="Y473">
            <v>328164</v>
          </cell>
          <cell r="Z473">
            <v>376980</v>
          </cell>
          <cell r="AA473">
            <v>528929</v>
          </cell>
          <cell r="AB473">
            <v>314753</v>
          </cell>
          <cell r="AC473">
            <v>375856</v>
          </cell>
          <cell r="AD473">
            <v>140600</v>
          </cell>
          <cell r="AE473">
            <v>-119409</v>
          </cell>
          <cell r="AF473">
            <v>-376990</v>
          </cell>
        </row>
        <row r="474">
          <cell r="A474" t="str">
            <v>TRANSFORMERS-OHBudget:</v>
          </cell>
          <cell r="C474" t="str">
            <v>TRANSFORMERS-OH</v>
          </cell>
          <cell r="D474" t="str">
            <v>Budget:</v>
          </cell>
          <cell r="E474">
            <v>338839</v>
          </cell>
          <cell r="F474">
            <v>385255</v>
          </cell>
          <cell r="G474">
            <v>348122</v>
          </cell>
          <cell r="H474">
            <v>315631</v>
          </cell>
          <cell r="I474">
            <v>385255</v>
          </cell>
          <cell r="J474">
            <v>464162</v>
          </cell>
          <cell r="K474">
            <v>431671</v>
          </cell>
          <cell r="L474">
            <v>454878</v>
          </cell>
          <cell r="M474">
            <v>408462</v>
          </cell>
          <cell r="N474">
            <v>417746</v>
          </cell>
          <cell r="O474">
            <v>375971</v>
          </cell>
          <cell r="P474">
            <v>315631</v>
          </cell>
          <cell r="Q474">
            <v>4641623</v>
          </cell>
          <cell r="R474" t="str">
            <v>Budget:</v>
          </cell>
          <cell r="S474">
            <v>4641623</v>
          </cell>
          <cell r="U474">
            <v>338839</v>
          </cell>
          <cell r="V474">
            <v>724094</v>
          </cell>
          <cell r="W474">
            <v>1072216</v>
          </cell>
          <cell r="X474">
            <v>1387847</v>
          </cell>
          <cell r="Y474">
            <v>1773102</v>
          </cell>
          <cell r="Z474">
            <v>2237264</v>
          </cell>
          <cell r="AA474">
            <v>2668935</v>
          </cell>
          <cell r="AB474">
            <v>3123813</v>
          </cell>
          <cell r="AC474">
            <v>3532275</v>
          </cell>
          <cell r="AD474">
            <v>3950021</v>
          </cell>
          <cell r="AE474">
            <v>4325992</v>
          </cell>
          <cell r="AF474">
            <v>4641623</v>
          </cell>
        </row>
        <row r="475">
          <cell r="A475" t="str">
            <v>TRANSFORMERS-OHActual:</v>
          </cell>
          <cell r="D475" t="str">
            <v>Actual:</v>
          </cell>
          <cell r="E475">
            <v>330729</v>
          </cell>
          <cell r="F475">
            <v>320182</v>
          </cell>
          <cell r="G475">
            <v>278351</v>
          </cell>
          <cell r="H475">
            <v>465579</v>
          </cell>
          <cell r="I475">
            <v>548772</v>
          </cell>
          <cell r="J475">
            <v>320098</v>
          </cell>
          <cell r="K475">
            <v>444554</v>
          </cell>
          <cell r="L475">
            <v>1124230</v>
          </cell>
          <cell r="M475">
            <v>1684041</v>
          </cell>
          <cell r="N475">
            <v>-959387</v>
          </cell>
          <cell r="O475">
            <v>199697</v>
          </cell>
          <cell r="P475">
            <v>824612</v>
          </cell>
          <cell r="Q475">
            <v>5581458</v>
          </cell>
          <cell r="R475" t="str">
            <v>Projection:</v>
          </cell>
          <cell r="S475">
            <v>5325623</v>
          </cell>
          <cell r="U475">
            <v>330729</v>
          </cell>
          <cell r="V475">
            <v>650911</v>
          </cell>
          <cell r="W475">
            <v>929262</v>
          </cell>
          <cell r="X475">
            <v>1394841</v>
          </cell>
          <cell r="Y475">
            <v>1943613</v>
          </cell>
          <cell r="Z475">
            <v>2263711</v>
          </cell>
          <cell r="AA475">
            <v>2708265</v>
          </cell>
          <cell r="AB475">
            <v>3832495</v>
          </cell>
          <cell r="AC475">
            <v>5516536</v>
          </cell>
          <cell r="AD475">
            <v>4557149</v>
          </cell>
          <cell r="AE475">
            <v>4756846</v>
          </cell>
          <cell r="AF475">
            <v>5581458</v>
          </cell>
        </row>
        <row r="476">
          <cell r="A476" t="str">
            <v>TRANSFORMERS-OHVariance: Fav/(Unfav)</v>
          </cell>
          <cell r="D476" t="str">
            <v>Variance: Fav/(Unfav)</v>
          </cell>
          <cell r="E476">
            <v>8110</v>
          </cell>
          <cell r="F476">
            <v>65073</v>
          </cell>
          <cell r="G476">
            <v>69770</v>
          </cell>
          <cell r="H476">
            <v>-149948</v>
          </cell>
          <cell r="I476">
            <v>-163517</v>
          </cell>
          <cell r="J476">
            <v>144064</v>
          </cell>
          <cell r="K476">
            <v>-12883</v>
          </cell>
          <cell r="L476">
            <v>-669352</v>
          </cell>
          <cell r="M476">
            <v>-1275579</v>
          </cell>
          <cell r="N476">
            <v>1377133</v>
          </cell>
          <cell r="O476">
            <v>176274</v>
          </cell>
          <cell r="P476">
            <v>-508982</v>
          </cell>
          <cell r="Q476">
            <v>-939835</v>
          </cell>
          <cell r="R476" t="str">
            <v>Variance: Fav/(Unfav)</v>
          </cell>
          <cell r="S476">
            <v>-684000</v>
          </cell>
          <cell r="U476">
            <v>8110</v>
          </cell>
          <cell r="V476">
            <v>73183</v>
          </cell>
          <cell r="W476">
            <v>142953</v>
          </cell>
          <cell r="X476">
            <v>-6995</v>
          </cell>
          <cell r="Y476">
            <v>-170512</v>
          </cell>
          <cell r="Z476">
            <v>-26448</v>
          </cell>
          <cell r="AA476">
            <v>-39331</v>
          </cell>
          <cell r="AB476">
            <v>-708683</v>
          </cell>
          <cell r="AC476">
            <v>-1984262</v>
          </cell>
          <cell r="AD476">
            <v>-607129</v>
          </cell>
          <cell r="AE476">
            <v>-430855</v>
          </cell>
          <cell r="AF476">
            <v>-939837</v>
          </cell>
        </row>
        <row r="477">
          <cell r="A477" t="str">
            <v>TRANSFORMERS-UGBudget:</v>
          </cell>
          <cell r="C477" t="str">
            <v>TRANSFORMERS-UG</v>
          </cell>
          <cell r="D477" t="str">
            <v>Budget:</v>
          </cell>
          <cell r="E477">
            <v>843335</v>
          </cell>
          <cell r="F477">
            <v>957859</v>
          </cell>
          <cell r="G477">
            <v>866240</v>
          </cell>
          <cell r="H477">
            <v>786073</v>
          </cell>
          <cell r="I477">
            <v>957859</v>
          </cell>
          <cell r="J477">
            <v>1152551</v>
          </cell>
          <cell r="K477">
            <v>1072384</v>
          </cell>
          <cell r="L477">
            <v>1129646</v>
          </cell>
          <cell r="M477">
            <v>1015121</v>
          </cell>
          <cell r="N477">
            <v>1038026</v>
          </cell>
          <cell r="O477">
            <v>934954</v>
          </cell>
          <cell r="P477">
            <v>786073</v>
          </cell>
          <cell r="Q477">
            <v>11540120</v>
          </cell>
          <cell r="R477" t="str">
            <v>Budget:</v>
          </cell>
          <cell r="S477">
            <v>11540120</v>
          </cell>
          <cell r="U477">
            <v>843335</v>
          </cell>
          <cell r="V477">
            <v>1801194</v>
          </cell>
          <cell r="W477">
            <v>2667434</v>
          </cell>
          <cell r="X477">
            <v>3453507</v>
          </cell>
          <cell r="Y477">
            <v>4411366</v>
          </cell>
          <cell r="Z477">
            <v>5563917</v>
          </cell>
          <cell r="AA477">
            <v>6636301</v>
          </cell>
          <cell r="AB477">
            <v>7765947</v>
          </cell>
          <cell r="AC477">
            <v>8781068</v>
          </cell>
          <cell r="AD477">
            <v>9819094</v>
          </cell>
          <cell r="AE477">
            <v>10754048</v>
          </cell>
          <cell r="AF477">
            <v>11540121</v>
          </cell>
        </row>
        <row r="478">
          <cell r="A478" t="str">
            <v>TRANSFORMERS-UGActual:</v>
          </cell>
          <cell r="D478" t="str">
            <v>Actual:</v>
          </cell>
          <cell r="E478">
            <v>350011</v>
          </cell>
          <cell r="F478">
            <v>818026</v>
          </cell>
          <cell r="G478">
            <v>980967</v>
          </cell>
          <cell r="H478">
            <v>747014</v>
          </cell>
          <cell r="I478">
            <v>941189</v>
          </cell>
          <cell r="J478">
            <v>790842</v>
          </cell>
          <cell r="K478">
            <v>522759</v>
          </cell>
          <cell r="L478">
            <v>634907</v>
          </cell>
          <cell r="M478">
            <v>685738</v>
          </cell>
          <cell r="N478">
            <v>948160</v>
          </cell>
          <cell r="O478">
            <v>701579</v>
          </cell>
          <cell r="P478">
            <v>1069269</v>
          </cell>
          <cell r="Q478">
            <v>9190462</v>
          </cell>
          <cell r="R478" t="str">
            <v>Projection:</v>
          </cell>
          <cell r="S478">
            <v>10058120</v>
          </cell>
          <cell r="U478">
            <v>350011</v>
          </cell>
          <cell r="V478">
            <v>1168037</v>
          </cell>
          <cell r="W478">
            <v>2149004</v>
          </cell>
          <cell r="X478">
            <v>2896018</v>
          </cell>
          <cell r="Y478">
            <v>3837207</v>
          </cell>
          <cell r="Z478">
            <v>4628049</v>
          </cell>
          <cell r="AA478">
            <v>5150808</v>
          </cell>
          <cell r="AB478">
            <v>5785715</v>
          </cell>
          <cell r="AC478">
            <v>6471453</v>
          </cell>
          <cell r="AD478">
            <v>7419613</v>
          </cell>
          <cell r="AE478">
            <v>8121192</v>
          </cell>
          <cell r="AF478">
            <v>9190461</v>
          </cell>
        </row>
        <row r="479">
          <cell r="A479" t="str">
            <v>TRANSFORMERS-UGVariance: Fav/(Unfav)</v>
          </cell>
          <cell r="D479" t="str">
            <v>Variance: Fav/(Unfav)</v>
          </cell>
          <cell r="E479">
            <v>493324</v>
          </cell>
          <cell r="F479">
            <v>139833</v>
          </cell>
          <cell r="G479">
            <v>-114727</v>
          </cell>
          <cell r="H479">
            <v>39058</v>
          </cell>
          <cell r="I479">
            <v>16670</v>
          </cell>
          <cell r="J479">
            <v>361709</v>
          </cell>
          <cell r="K479">
            <v>549624</v>
          </cell>
          <cell r="L479">
            <v>494739</v>
          </cell>
          <cell r="M479">
            <v>329383</v>
          </cell>
          <cell r="N479">
            <v>89866</v>
          </cell>
          <cell r="O479">
            <v>233375</v>
          </cell>
          <cell r="P479">
            <v>-283197</v>
          </cell>
          <cell r="Q479">
            <v>2349658</v>
          </cell>
          <cell r="R479" t="str">
            <v>Variance: Fav/(Unfav)</v>
          </cell>
          <cell r="S479">
            <v>1482000</v>
          </cell>
          <cell r="U479">
            <v>493324</v>
          </cell>
          <cell r="V479">
            <v>633157</v>
          </cell>
          <cell r="W479">
            <v>518430</v>
          </cell>
          <cell r="X479">
            <v>557488</v>
          </cell>
          <cell r="Y479">
            <v>574158</v>
          </cell>
          <cell r="Z479">
            <v>935867</v>
          </cell>
          <cell r="AA479">
            <v>1485491</v>
          </cell>
          <cell r="AB479">
            <v>1980230</v>
          </cell>
          <cell r="AC479">
            <v>2309613</v>
          </cell>
          <cell r="AD479">
            <v>2399479</v>
          </cell>
          <cell r="AE479">
            <v>2632854</v>
          </cell>
          <cell r="AF479">
            <v>2349657</v>
          </cell>
        </row>
        <row r="480">
          <cell r="C480" t="str">
            <v>Grand</v>
          </cell>
          <cell r="D480" t="str">
            <v>Budget:</v>
          </cell>
          <cell r="E480">
            <v>1405389</v>
          </cell>
          <cell r="F480">
            <v>1843709</v>
          </cell>
          <cell r="G480">
            <v>1887770</v>
          </cell>
          <cell r="H480">
            <v>1293868</v>
          </cell>
          <cell r="I480">
            <v>1703985</v>
          </cell>
          <cell r="J480">
            <v>1976862</v>
          </cell>
          <cell r="K480">
            <v>1953590</v>
          </cell>
          <cell r="L480">
            <v>1718729</v>
          </cell>
          <cell r="M480">
            <v>1838932</v>
          </cell>
          <cell r="N480">
            <v>1681748</v>
          </cell>
          <cell r="O480">
            <v>1454100</v>
          </cell>
          <cell r="P480">
            <v>1353177</v>
          </cell>
          <cell r="Q480">
            <v>20111858</v>
          </cell>
          <cell r="R480" t="str">
            <v>Budget:</v>
          </cell>
          <cell r="S480">
            <v>20111858</v>
          </cell>
          <cell r="U480">
            <v>1405389</v>
          </cell>
          <cell r="V480">
            <v>3249098</v>
          </cell>
          <cell r="W480">
            <v>5136868</v>
          </cell>
          <cell r="X480">
            <v>6430736</v>
          </cell>
          <cell r="Y480">
            <v>8134721</v>
          </cell>
          <cell r="Z480">
            <v>10111583</v>
          </cell>
          <cell r="AA480">
            <v>12065173</v>
          </cell>
          <cell r="AB480">
            <v>13783902</v>
          </cell>
          <cell r="AC480">
            <v>15622834</v>
          </cell>
          <cell r="AD480">
            <v>17304582</v>
          </cell>
          <cell r="AE480">
            <v>18758682</v>
          </cell>
          <cell r="AF480">
            <v>20111859</v>
          </cell>
        </row>
        <row r="481">
          <cell r="C481" t="str">
            <v>Total</v>
          </cell>
          <cell r="D481" t="str">
            <v>Actual:</v>
          </cell>
          <cell r="E481">
            <v>761903</v>
          </cell>
          <cell r="F481">
            <v>1622386</v>
          </cell>
          <cell r="G481">
            <v>1561803</v>
          </cell>
          <cell r="H481">
            <v>1517535</v>
          </cell>
          <cell r="I481">
            <v>1939283</v>
          </cell>
          <cell r="J481">
            <v>1422273</v>
          </cell>
          <cell r="K481">
            <v>1264899</v>
          </cell>
          <cell r="L481">
            <v>2107519</v>
          </cell>
          <cell r="M481">
            <v>2724025</v>
          </cell>
          <cell r="N481">
            <v>450004</v>
          </cell>
          <cell r="O481">
            <v>1304459</v>
          </cell>
          <cell r="P481">
            <v>2402937</v>
          </cell>
          <cell r="Q481">
            <v>19079026</v>
          </cell>
          <cell r="R481" t="str">
            <v>Projection:</v>
          </cell>
          <cell r="S481">
            <v>19313858</v>
          </cell>
          <cell r="U481">
            <v>761903</v>
          </cell>
          <cell r="V481">
            <v>2384289</v>
          </cell>
          <cell r="W481">
            <v>3946092</v>
          </cell>
          <cell r="X481">
            <v>5463627</v>
          </cell>
          <cell r="Y481">
            <v>7402910</v>
          </cell>
          <cell r="Z481">
            <v>8825183</v>
          </cell>
          <cell r="AA481">
            <v>10090082</v>
          </cell>
          <cell r="AB481">
            <v>12197601</v>
          </cell>
          <cell r="AC481">
            <v>14921626</v>
          </cell>
          <cell r="AD481">
            <v>15371630</v>
          </cell>
          <cell r="AE481">
            <v>16676089</v>
          </cell>
          <cell r="AF481">
            <v>19079026</v>
          </cell>
        </row>
        <row r="482">
          <cell r="D482" t="str">
            <v>Variance: Fav/(Unfav)</v>
          </cell>
          <cell r="E482">
            <v>643486</v>
          </cell>
          <cell r="F482">
            <v>221323</v>
          </cell>
          <cell r="G482">
            <v>325966</v>
          </cell>
          <cell r="H482">
            <v>-223667</v>
          </cell>
          <cell r="I482">
            <v>-235299</v>
          </cell>
          <cell r="J482">
            <v>554589</v>
          </cell>
          <cell r="K482">
            <v>688691</v>
          </cell>
          <cell r="L482">
            <v>-388790</v>
          </cell>
          <cell r="M482">
            <v>-885093</v>
          </cell>
          <cell r="N482">
            <v>1231744</v>
          </cell>
          <cell r="O482">
            <v>149641</v>
          </cell>
          <cell r="P482">
            <v>-1049760</v>
          </cell>
          <cell r="Q482">
            <v>1032832</v>
          </cell>
          <cell r="R482" t="str">
            <v>Variance: Fav/(Unfav)</v>
          </cell>
          <cell r="S482">
            <v>798000</v>
          </cell>
          <cell r="U482">
            <v>643486</v>
          </cell>
          <cell r="V482">
            <v>864809</v>
          </cell>
          <cell r="W482">
            <v>1190775</v>
          </cell>
          <cell r="X482">
            <v>967108</v>
          </cell>
          <cell r="Y482">
            <v>731809</v>
          </cell>
          <cell r="Z482">
            <v>1286398</v>
          </cell>
          <cell r="AA482">
            <v>1975089</v>
          </cell>
          <cell r="AB482">
            <v>1586299</v>
          </cell>
          <cell r="AC482">
            <v>701206</v>
          </cell>
          <cell r="AD482">
            <v>1932950</v>
          </cell>
          <cell r="AE482">
            <v>2082591</v>
          </cell>
          <cell r="AF482">
            <v>1032831</v>
          </cell>
        </row>
        <row r="486">
          <cell r="A486" t="str">
            <v>NORTH CENTRAL REGIONRecashflow</v>
          </cell>
          <cell r="B486" t="str">
            <v>60320S</v>
          </cell>
          <cell r="C486" t="str">
            <v>NORTH CENTRAL REGION</v>
          </cell>
          <cell r="D486" t="str">
            <v>Recashflow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L486">
            <v>3616.9280360000002</v>
          </cell>
          <cell r="M486">
            <v>3033.1548559999997</v>
          </cell>
          <cell r="N486">
            <v>1309.251896</v>
          </cell>
          <cell r="O486">
            <v>1825.7302460000001</v>
          </cell>
          <cell r="P486">
            <v>2249.290966</v>
          </cell>
        </row>
        <row r="487">
          <cell r="A487" t="str">
            <v>SOUTH CENTRAL REGIONRecashflow</v>
          </cell>
          <cell r="B487" t="str">
            <v>60412S</v>
          </cell>
          <cell r="C487" t="str">
            <v>SOUTH CENTRAL REGION</v>
          </cell>
          <cell r="D487" t="str">
            <v>Recashflow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L487">
            <v>3271</v>
          </cell>
          <cell r="M487">
            <v>2799.25</v>
          </cell>
          <cell r="N487">
            <v>1624.9326666666666</v>
          </cell>
          <cell r="O487">
            <v>1761.3166666666666</v>
          </cell>
          <cell r="P487">
            <v>1584.3166666666666</v>
          </cell>
        </row>
        <row r="489">
          <cell r="A489" t="str">
            <v>COASTAL REGIONRecashflow</v>
          </cell>
          <cell r="B489" t="str">
            <v>60425S</v>
          </cell>
          <cell r="C489" t="str">
            <v>COASTAL REGION</v>
          </cell>
          <cell r="D489" t="str">
            <v>Recashflow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L489">
            <v>3744.9920320911983</v>
          </cell>
          <cell r="M489">
            <v>2707</v>
          </cell>
          <cell r="N489">
            <v>1780</v>
          </cell>
          <cell r="O489">
            <v>2103</v>
          </cell>
          <cell r="P489">
            <v>2496</v>
          </cell>
        </row>
        <row r="490">
          <cell r="A490" t="str">
            <v>TRANSMISSIONRecashflow</v>
          </cell>
          <cell r="B490" t="str">
            <v>60501S</v>
          </cell>
          <cell r="C490" t="str">
            <v>TRANSMISSION</v>
          </cell>
          <cell r="D490" t="str">
            <v>Recashflow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L490">
            <v>4985.7160000000003</v>
          </cell>
          <cell r="M490">
            <v>4786.585</v>
          </cell>
          <cell r="N490">
            <v>2857.8110000000001</v>
          </cell>
          <cell r="O490">
            <v>3233.4479999999999</v>
          </cell>
          <cell r="P490">
            <v>1774</v>
          </cell>
        </row>
        <row r="491">
          <cell r="A491" t="str">
            <v>DIST OPS &amp; SUPPORTRecashflow</v>
          </cell>
          <cell r="B491" t="str">
            <v>60896S</v>
          </cell>
          <cell r="C491" t="str">
            <v>DIST OPS &amp; SUPPORT</v>
          </cell>
          <cell r="D491" t="str">
            <v>Recashflow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L491">
            <v>4759.8669999999993</v>
          </cell>
          <cell r="M491">
            <v>5421.8249999999998</v>
          </cell>
          <cell r="N491">
            <v>5890.6930000000002</v>
          </cell>
          <cell r="O491">
            <v>4406.1130000000003</v>
          </cell>
          <cell r="P491">
            <v>3218.6880000000001</v>
          </cell>
        </row>
        <row r="492">
          <cell r="A492" t="str">
            <v>CTE PROJECT MANAGEMENTRecashflow</v>
          </cell>
          <cell r="B492" t="str">
            <v>60JE3S</v>
          </cell>
          <cell r="C492" t="str">
            <v>CTE PROJECT MANAGEMENT</v>
          </cell>
          <cell r="D492" t="str">
            <v>Recashflow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L492">
            <v>1772.3</v>
          </cell>
          <cell r="M492">
            <v>2689.3</v>
          </cell>
          <cell r="N492">
            <v>2537.4349999999999</v>
          </cell>
          <cell r="O492">
            <v>1994.4159999999999</v>
          </cell>
          <cell r="P492">
            <v>1232.999</v>
          </cell>
        </row>
        <row r="493">
          <cell r="A493" t="str">
            <v>ENERGY DELIVERY ADMINRecashflow</v>
          </cell>
          <cell r="B493" t="str">
            <v>60440D</v>
          </cell>
          <cell r="C493" t="str">
            <v>ENERGY DELIVERY ADMIN</v>
          </cell>
          <cell r="D493" t="str">
            <v>Recashflow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L493">
            <v>403</v>
          </cell>
          <cell r="M493">
            <v>459.85714285714289</v>
          </cell>
          <cell r="N493">
            <v>539.85714285714289</v>
          </cell>
          <cell r="O493">
            <v>965.85714285714278</v>
          </cell>
          <cell r="P493">
            <v>577.85714285714289</v>
          </cell>
        </row>
        <row r="494">
          <cell r="A494" t="str">
            <v>ENERGY DELIVERY SERVICESRecashflow</v>
          </cell>
          <cell r="B494" t="str">
            <v>60228S</v>
          </cell>
          <cell r="C494" t="str">
            <v>ENERGY DELIVERY SERVICES</v>
          </cell>
          <cell r="D494" t="str">
            <v>Recashflow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L494">
            <v>25</v>
          </cell>
          <cell r="M494">
            <v>25</v>
          </cell>
          <cell r="N494">
            <v>25</v>
          </cell>
          <cell r="O494">
            <v>25</v>
          </cell>
          <cell r="P494">
            <v>35</v>
          </cell>
        </row>
        <row r="498">
          <cell r="A498" t="str">
            <v>RESTORATION By VP</v>
          </cell>
          <cell r="B498" t="str">
            <v>Org #</v>
          </cell>
          <cell r="C498" t="str">
            <v>Charge To Org</v>
          </cell>
          <cell r="E498" t="str">
            <v>Jan</v>
          </cell>
          <cell r="F498" t="str">
            <v>Feb</v>
          </cell>
          <cell r="G498" t="str">
            <v>Mar</v>
          </cell>
          <cell r="H498" t="str">
            <v>Apr</v>
          </cell>
          <cell r="I498" t="str">
            <v>May</v>
          </cell>
          <cell r="J498" t="str">
            <v>Jun</v>
          </cell>
          <cell r="K498" t="str">
            <v>Jul</v>
          </cell>
          <cell r="L498" t="str">
            <v>Aug</v>
          </cell>
          <cell r="M498" t="str">
            <v>Sep</v>
          </cell>
          <cell r="N498" t="str">
            <v>Oct</v>
          </cell>
          <cell r="O498" t="str">
            <v>Nov</v>
          </cell>
          <cell r="P498" t="str">
            <v>Dec</v>
          </cell>
          <cell r="Q498" t="str">
            <v>YTD</v>
          </cell>
          <cell r="S498" t="str">
            <v>Annual</v>
          </cell>
          <cell r="U498" t="str">
            <v>Jan</v>
          </cell>
          <cell r="V498" t="str">
            <v>Feb</v>
          </cell>
          <cell r="W498" t="str">
            <v>Mar</v>
          </cell>
          <cell r="X498" t="str">
            <v>Apr</v>
          </cell>
          <cell r="Y498" t="str">
            <v>May</v>
          </cell>
          <cell r="Z498" t="str">
            <v>Jun</v>
          </cell>
          <cell r="AA498" t="str">
            <v>Jul</v>
          </cell>
          <cell r="AB498" t="str">
            <v>Aug</v>
          </cell>
          <cell r="AC498" t="str">
            <v>Sep</v>
          </cell>
          <cell r="AD498" t="str">
            <v>Oct</v>
          </cell>
          <cell r="AE498" t="str">
            <v>Nov</v>
          </cell>
          <cell r="AF498" t="str">
            <v>Dec</v>
          </cell>
        </row>
        <row r="499">
          <cell r="A499" t="str">
            <v>NORTH CENTRAL REGIONBudget:</v>
          </cell>
          <cell r="B499" t="str">
            <v>60320S</v>
          </cell>
          <cell r="C499" t="str">
            <v>NORTH CENTRAL REGION</v>
          </cell>
          <cell r="D499" t="str">
            <v>Budget:</v>
          </cell>
          <cell r="E499">
            <v>519730</v>
          </cell>
          <cell r="F499">
            <v>519730</v>
          </cell>
          <cell r="G499">
            <v>545115</v>
          </cell>
          <cell r="H499">
            <v>519748</v>
          </cell>
          <cell r="I499">
            <v>621299</v>
          </cell>
          <cell r="J499">
            <v>778792</v>
          </cell>
          <cell r="K499">
            <v>731626</v>
          </cell>
          <cell r="L499">
            <v>672068</v>
          </cell>
          <cell r="M499">
            <v>711508</v>
          </cell>
          <cell r="N499">
            <v>494359</v>
          </cell>
          <cell r="O499">
            <v>545133</v>
          </cell>
          <cell r="P499">
            <v>675687</v>
          </cell>
          <cell r="Q499">
            <v>7334799</v>
          </cell>
          <cell r="R499" t="str">
            <v>Budget:</v>
          </cell>
          <cell r="S499">
            <v>7334799</v>
          </cell>
          <cell r="U499">
            <v>519730</v>
          </cell>
          <cell r="V499">
            <v>1039460</v>
          </cell>
          <cell r="W499">
            <v>1584575</v>
          </cell>
          <cell r="X499">
            <v>2104323</v>
          </cell>
          <cell r="Y499">
            <v>2725622</v>
          </cell>
          <cell r="Z499">
            <v>3504414</v>
          </cell>
          <cell r="AA499">
            <v>4236040</v>
          </cell>
          <cell r="AB499">
            <v>4908108</v>
          </cell>
          <cell r="AC499">
            <v>5619616</v>
          </cell>
          <cell r="AD499">
            <v>6113975</v>
          </cell>
          <cell r="AE499">
            <v>6659108</v>
          </cell>
          <cell r="AF499">
            <v>7334795</v>
          </cell>
        </row>
        <row r="500">
          <cell r="A500" t="str">
            <v>NORTH CENTRAL REGIONActual:</v>
          </cell>
          <cell r="D500" t="str">
            <v>Actual:</v>
          </cell>
          <cell r="E500">
            <v>492751</v>
          </cell>
          <cell r="F500">
            <v>450790</v>
          </cell>
          <cell r="G500">
            <v>471346</v>
          </cell>
          <cell r="H500">
            <v>587638</v>
          </cell>
          <cell r="I500">
            <v>561183</v>
          </cell>
          <cell r="J500">
            <v>685285</v>
          </cell>
          <cell r="K500">
            <v>1385202</v>
          </cell>
          <cell r="L500">
            <v>490847</v>
          </cell>
          <cell r="M500">
            <v>265315</v>
          </cell>
          <cell r="N500">
            <v>500892</v>
          </cell>
          <cell r="O500">
            <v>674956</v>
          </cell>
          <cell r="P500">
            <v>995634</v>
          </cell>
          <cell r="Q500">
            <v>7561839</v>
          </cell>
          <cell r="R500" t="str">
            <v>Projection:</v>
          </cell>
          <cell r="S500">
            <v>6848877</v>
          </cell>
          <cell r="U500">
            <v>492751</v>
          </cell>
          <cell r="V500">
            <v>943541</v>
          </cell>
          <cell r="W500">
            <v>1414887</v>
          </cell>
          <cell r="X500">
            <v>2002525</v>
          </cell>
          <cell r="Y500">
            <v>2563708</v>
          </cell>
          <cell r="Z500">
            <v>3248993</v>
          </cell>
          <cell r="AA500">
            <v>4634195</v>
          </cell>
          <cell r="AB500">
            <v>5125042</v>
          </cell>
          <cell r="AC500">
            <v>5390357</v>
          </cell>
          <cell r="AD500">
            <v>5891249</v>
          </cell>
          <cell r="AE500">
            <v>6566205</v>
          </cell>
          <cell r="AF500">
            <v>7561839</v>
          </cell>
        </row>
        <row r="501">
          <cell r="A501" t="str">
            <v>NORTH CENTRAL REGIONVariance: Fav/(Unfav)</v>
          </cell>
          <cell r="D501" t="str">
            <v>Variance: Fav/(Unfav)</v>
          </cell>
          <cell r="E501">
            <v>26979</v>
          </cell>
          <cell r="F501">
            <v>68941</v>
          </cell>
          <cell r="G501">
            <v>73769</v>
          </cell>
          <cell r="H501">
            <v>-67890</v>
          </cell>
          <cell r="I501">
            <v>60117</v>
          </cell>
          <cell r="J501">
            <v>93508</v>
          </cell>
          <cell r="K501">
            <v>-653576</v>
          </cell>
          <cell r="L501">
            <v>181222</v>
          </cell>
          <cell r="M501">
            <v>446193</v>
          </cell>
          <cell r="N501">
            <v>-6532</v>
          </cell>
          <cell r="O501">
            <v>-129822</v>
          </cell>
          <cell r="P501">
            <v>-319947</v>
          </cell>
          <cell r="Q501">
            <v>-227040</v>
          </cell>
          <cell r="R501" t="str">
            <v>Variance: Fav/(Unfav)</v>
          </cell>
          <cell r="S501">
            <v>485921</v>
          </cell>
          <cell r="U501">
            <v>26979</v>
          </cell>
          <cell r="V501">
            <v>95920</v>
          </cell>
          <cell r="W501">
            <v>169689</v>
          </cell>
          <cell r="X501">
            <v>101799</v>
          </cell>
          <cell r="Y501">
            <v>161916</v>
          </cell>
          <cell r="Z501">
            <v>255424</v>
          </cell>
          <cell r="AA501">
            <v>-398152</v>
          </cell>
          <cell r="AB501">
            <v>-216930</v>
          </cell>
          <cell r="AC501">
            <v>229263</v>
          </cell>
          <cell r="AD501">
            <v>222731</v>
          </cell>
          <cell r="AE501">
            <v>92909</v>
          </cell>
          <cell r="AF501">
            <v>-227038</v>
          </cell>
        </row>
        <row r="502">
          <cell r="A502" t="str">
            <v>SOUTH CENTRAL REGIONBudget:</v>
          </cell>
          <cell r="B502" t="str">
            <v>60412S</v>
          </cell>
          <cell r="C502" t="str">
            <v>SOUTH CENTRAL REGION</v>
          </cell>
          <cell r="D502" t="str">
            <v>Budget:</v>
          </cell>
          <cell r="E502">
            <v>422470</v>
          </cell>
          <cell r="F502">
            <v>407884</v>
          </cell>
          <cell r="G502">
            <v>374438</v>
          </cell>
          <cell r="H502">
            <v>437818</v>
          </cell>
          <cell r="I502">
            <v>446305</v>
          </cell>
          <cell r="J502">
            <v>495440</v>
          </cell>
          <cell r="K502">
            <v>560251</v>
          </cell>
          <cell r="L502">
            <v>576648</v>
          </cell>
          <cell r="M502">
            <v>481593</v>
          </cell>
          <cell r="N502">
            <v>402526</v>
          </cell>
          <cell r="O502">
            <v>402526</v>
          </cell>
          <cell r="P502">
            <v>429709</v>
          </cell>
          <cell r="Q502">
            <v>5437608</v>
          </cell>
          <cell r="R502" t="str">
            <v>Budget:</v>
          </cell>
          <cell r="S502">
            <v>5437608</v>
          </cell>
          <cell r="U502">
            <v>422470</v>
          </cell>
          <cell r="V502">
            <v>830354</v>
          </cell>
          <cell r="W502">
            <v>1204792</v>
          </cell>
          <cell r="X502">
            <v>1642610</v>
          </cell>
          <cell r="Y502">
            <v>2088915</v>
          </cell>
          <cell r="Z502">
            <v>2584355</v>
          </cell>
          <cell r="AA502">
            <v>3144606</v>
          </cell>
          <cell r="AB502">
            <v>3721254</v>
          </cell>
          <cell r="AC502">
            <v>4202847</v>
          </cell>
          <cell r="AD502">
            <v>4605373</v>
          </cell>
          <cell r="AE502">
            <v>5007899</v>
          </cell>
          <cell r="AF502">
            <v>5437608</v>
          </cell>
        </row>
        <row r="503">
          <cell r="A503" t="str">
            <v>SOUTH CENTRAL REGIONActual:</v>
          </cell>
          <cell r="D503" t="str">
            <v>Actual:</v>
          </cell>
          <cell r="E503">
            <v>521830</v>
          </cell>
          <cell r="F503">
            <v>555402</v>
          </cell>
          <cell r="G503">
            <v>521181</v>
          </cell>
          <cell r="H503">
            <v>494331</v>
          </cell>
          <cell r="I503">
            <v>424836</v>
          </cell>
          <cell r="J503">
            <v>459995</v>
          </cell>
          <cell r="K503">
            <v>998327</v>
          </cell>
          <cell r="L503">
            <v>292909</v>
          </cell>
          <cell r="M503">
            <v>107294</v>
          </cell>
          <cell r="N503">
            <v>170600</v>
          </cell>
          <cell r="O503">
            <v>290559</v>
          </cell>
          <cell r="P503">
            <v>556404</v>
          </cell>
          <cell r="Q503">
            <v>5393668</v>
          </cell>
          <cell r="R503" t="str">
            <v>Projection:</v>
          </cell>
          <cell r="S503">
            <v>4881561</v>
          </cell>
          <cell r="U503">
            <v>521830</v>
          </cell>
          <cell r="V503">
            <v>1077232</v>
          </cell>
          <cell r="W503">
            <v>1598413</v>
          </cell>
          <cell r="X503">
            <v>2092744</v>
          </cell>
          <cell r="Y503">
            <v>2517580</v>
          </cell>
          <cell r="Z503">
            <v>2977575</v>
          </cell>
          <cell r="AA503">
            <v>3975902</v>
          </cell>
          <cell r="AB503">
            <v>4268811</v>
          </cell>
          <cell r="AC503">
            <v>4376105</v>
          </cell>
          <cell r="AD503">
            <v>4546705</v>
          </cell>
          <cell r="AE503">
            <v>4837264</v>
          </cell>
          <cell r="AF503">
            <v>5393668</v>
          </cell>
        </row>
        <row r="504">
          <cell r="A504" t="str">
            <v>SOUTH CENTRAL REGIONVariance: Fav/(Unfav)</v>
          </cell>
          <cell r="D504" t="str">
            <v>Variance: Fav/(Unfav)</v>
          </cell>
          <cell r="E504">
            <v>-99360</v>
          </cell>
          <cell r="F504">
            <v>-147518</v>
          </cell>
          <cell r="G504">
            <v>-146743</v>
          </cell>
          <cell r="H504">
            <v>-56513</v>
          </cell>
          <cell r="I504">
            <v>21470</v>
          </cell>
          <cell r="J504">
            <v>35445</v>
          </cell>
          <cell r="K504">
            <v>-438076</v>
          </cell>
          <cell r="L504">
            <v>283739</v>
          </cell>
          <cell r="M504">
            <v>374300</v>
          </cell>
          <cell r="N504">
            <v>231925</v>
          </cell>
          <cell r="O504">
            <v>111967</v>
          </cell>
          <cell r="P504">
            <v>-126695</v>
          </cell>
          <cell r="Q504">
            <v>43940</v>
          </cell>
          <cell r="R504" t="str">
            <v>Variance: Fav/(Unfav)</v>
          </cell>
          <cell r="S504">
            <v>556047</v>
          </cell>
          <cell r="U504">
            <v>-99360</v>
          </cell>
          <cell r="V504">
            <v>-246878</v>
          </cell>
          <cell r="W504">
            <v>-393621</v>
          </cell>
          <cell r="X504">
            <v>-450134</v>
          </cell>
          <cell r="Y504">
            <v>-428664</v>
          </cell>
          <cell r="Z504">
            <v>-393219</v>
          </cell>
          <cell r="AA504">
            <v>-831295</v>
          </cell>
          <cell r="AB504">
            <v>-547556</v>
          </cell>
          <cell r="AC504">
            <v>-173256</v>
          </cell>
          <cell r="AD504">
            <v>58669</v>
          </cell>
          <cell r="AE504">
            <v>170636</v>
          </cell>
          <cell r="AF504">
            <v>43941</v>
          </cell>
        </row>
        <row r="505">
          <cell r="A505" t="str">
            <v>NORTH COASTAL REGIONBudget:</v>
          </cell>
          <cell r="B505" t="str">
            <v>60JY6S</v>
          </cell>
          <cell r="C505" t="str">
            <v>NORTH COASTAL REGION</v>
          </cell>
          <cell r="D505" t="str">
            <v>Budget:</v>
          </cell>
          <cell r="E505">
            <v>126397</v>
          </cell>
          <cell r="F505">
            <v>126397</v>
          </cell>
          <cell r="G505">
            <v>130350</v>
          </cell>
          <cell r="H505">
            <v>126397</v>
          </cell>
          <cell r="I505">
            <v>286235</v>
          </cell>
          <cell r="J505">
            <v>401264</v>
          </cell>
          <cell r="K505">
            <v>488590</v>
          </cell>
          <cell r="L505">
            <v>564247</v>
          </cell>
          <cell r="M505">
            <v>390299</v>
          </cell>
          <cell r="N505">
            <v>122442</v>
          </cell>
          <cell r="O505">
            <v>148351</v>
          </cell>
          <cell r="P505">
            <v>155340</v>
          </cell>
          <cell r="Q505">
            <v>3066308</v>
          </cell>
          <cell r="R505" t="str">
            <v>Budget:</v>
          </cell>
          <cell r="S505">
            <v>3066308</v>
          </cell>
          <cell r="U505">
            <v>126397</v>
          </cell>
          <cell r="V505">
            <v>252794</v>
          </cell>
          <cell r="W505">
            <v>383144</v>
          </cell>
          <cell r="X505">
            <v>509541</v>
          </cell>
          <cell r="Y505">
            <v>795776</v>
          </cell>
          <cell r="Z505">
            <v>1197040</v>
          </cell>
          <cell r="AA505">
            <v>1685630</v>
          </cell>
          <cell r="AB505">
            <v>2249877</v>
          </cell>
          <cell r="AC505">
            <v>2640176</v>
          </cell>
          <cell r="AD505">
            <v>2762618</v>
          </cell>
          <cell r="AE505">
            <v>2910969</v>
          </cell>
          <cell r="AF505">
            <v>3066309</v>
          </cell>
        </row>
        <row r="506">
          <cell r="A506" t="str">
            <v>NORTH COASTAL REGIONActual:</v>
          </cell>
          <cell r="D506" t="str">
            <v>Actual:</v>
          </cell>
          <cell r="E506">
            <v>216075</v>
          </cell>
          <cell r="F506">
            <v>182050</v>
          </cell>
          <cell r="G506">
            <v>215503</v>
          </cell>
          <cell r="H506">
            <v>223079</v>
          </cell>
          <cell r="I506">
            <v>209769</v>
          </cell>
          <cell r="J506">
            <v>306426</v>
          </cell>
          <cell r="K506">
            <v>670800</v>
          </cell>
          <cell r="L506">
            <v>274344</v>
          </cell>
          <cell r="M506">
            <v>164478</v>
          </cell>
          <cell r="N506">
            <v>247821</v>
          </cell>
          <cell r="O506">
            <v>205119</v>
          </cell>
          <cell r="P506">
            <v>302450</v>
          </cell>
          <cell r="Q506">
            <v>3217913</v>
          </cell>
          <cell r="R506" t="str">
            <v>Projection:</v>
          </cell>
          <cell r="S506">
            <v>2750887</v>
          </cell>
          <cell r="U506">
            <v>216075</v>
          </cell>
          <cell r="V506">
            <v>398125</v>
          </cell>
          <cell r="W506">
            <v>613628</v>
          </cell>
          <cell r="X506">
            <v>836707</v>
          </cell>
          <cell r="Y506">
            <v>1046476</v>
          </cell>
          <cell r="Z506">
            <v>1352902</v>
          </cell>
          <cell r="AA506">
            <v>2023702</v>
          </cell>
          <cell r="AB506">
            <v>2298046</v>
          </cell>
          <cell r="AC506">
            <v>2462524</v>
          </cell>
          <cell r="AD506">
            <v>2710345</v>
          </cell>
          <cell r="AE506">
            <v>2915464</v>
          </cell>
          <cell r="AF506">
            <v>3217914</v>
          </cell>
        </row>
        <row r="507">
          <cell r="A507" t="str">
            <v>NORTH COASTAL REGIONVariance: Fav/(Unfav)</v>
          </cell>
          <cell r="D507" t="str">
            <v>Variance: Fav/(Unfav)</v>
          </cell>
          <cell r="E507">
            <v>-89678</v>
          </cell>
          <cell r="F507">
            <v>-55653</v>
          </cell>
          <cell r="G507">
            <v>-85153</v>
          </cell>
          <cell r="H507">
            <v>-96682</v>
          </cell>
          <cell r="I507">
            <v>76466</v>
          </cell>
          <cell r="J507">
            <v>94837</v>
          </cell>
          <cell r="K507">
            <v>-182209</v>
          </cell>
          <cell r="L507">
            <v>289904</v>
          </cell>
          <cell r="M507">
            <v>225821</v>
          </cell>
          <cell r="N507">
            <v>-125380</v>
          </cell>
          <cell r="O507">
            <v>-56768</v>
          </cell>
          <cell r="P507">
            <v>-147111</v>
          </cell>
          <cell r="Q507">
            <v>-151605</v>
          </cell>
          <cell r="R507" t="str">
            <v>Variance: Fav/(Unfav)</v>
          </cell>
          <cell r="S507">
            <v>315421</v>
          </cell>
          <cell r="U507">
            <v>-89678</v>
          </cell>
          <cell r="V507">
            <v>-145331</v>
          </cell>
          <cell r="W507">
            <v>-230484</v>
          </cell>
          <cell r="X507">
            <v>-327166</v>
          </cell>
          <cell r="Y507">
            <v>-250700</v>
          </cell>
          <cell r="Z507">
            <v>-155863</v>
          </cell>
          <cell r="AA507">
            <v>-338072</v>
          </cell>
          <cell r="AB507">
            <v>-48168</v>
          </cell>
          <cell r="AC507">
            <v>177653</v>
          </cell>
          <cell r="AD507">
            <v>52273</v>
          </cell>
          <cell r="AE507">
            <v>-4495</v>
          </cell>
          <cell r="AF507">
            <v>-151606</v>
          </cell>
        </row>
        <row r="508">
          <cell r="A508" t="str">
            <v>SOUTH COASTAL REGIONBudget:</v>
          </cell>
          <cell r="B508" t="str">
            <v>60425S</v>
          </cell>
          <cell r="C508" t="str">
            <v>SOUTH COASTAL REGION</v>
          </cell>
          <cell r="D508" t="str">
            <v>Budget:</v>
          </cell>
          <cell r="E508">
            <v>362811</v>
          </cell>
          <cell r="F508">
            <v>362811</v>
          </cell>
          <cell r="G508">
            <v>362811</v>
          </cell>
          <cell r="H508">
            <v>504575</v>
          </cell>
          <cell r="I508">
            <v>609023</v>
          </cell>
          <cell r="J508">
            <v>700880</v>
          </cell>
          <cell r="K508">
            <v>934511</v>
          </cell>
          <cell r="L508">
            <v>1097250</v>
          </cell>
          <cell r="M508">
            <v>913535</v>
          </cell>
          <cell r="N508">
            <v>362811</v>
          </cell>
          <cell r="O508">
            <v>650536</v>
          </cell>
          <cell r="P508">
            <v>646340</v>
          </cell>
          <cell r="Q508">
            <v>7507892</v>
          </cell>
          <cell r="R508" t="str">
            <v>Budget:</v>
          </cell>
          <cell r="S508">
            <v>7507892</v>
          </cell>
          <cell r="U508">
            <v>362811</v>
          </cell>
          <cell r="V508">
            <v>725622</v>
          </cell>
          <cell r="W508">
            <v>1088433</v>
          </cell>
          <cell r="X508">
            <v>1593008</v>
          </cell>
          <cell r="Y508">
            <v>2202031</v>
          </cell>
          <cell r="Z508">
            <v>2902911</v>
          </cell>
          <cell r="AA508">
            <v>3837422</v>
          </cell>
          <cell r="AB508">
            <v>4934672</v>
          </cell>
          <cell r="AC508">
            <v>5848207</v>
          </cell>
          <cell r="AD508">
            <v>6211018</v>
          </cell>
          <cell r="AE508">
            <v>6861554</v>
          </cell>
          <cell r="AF508">
            <v>7507894</v>
          </cell>
        </row>
        <row r="509">
          <cell r="A509" t="str">
            <v>SOUTH COASTAL REGIONActual:</v>
          </cell>
          <cell r="D509" t="str">
            <v>Actual:</v>
          </cell>
          <cell r="E509">
            <v>511104</v>
          </cell>
          <cell r="F509">
            <v>486986</v>
          </cell>
          <cell r="G509">
            <v>550867</v>
          </cell>
          <cell r="H509">
            <v>720706</v>
          </cell>
          <cell r="I509">
            <v>644155</v>
          </cell>
          <cell r="J509">
            <v>632335</v>
          </cell>
          <cell r="K509">
            <v>1316882</v>
          </cell>
          <cell r="L509">
            <v>804335</v>
          </cell>
          <cell r="M509">
            <v>487383</v>
          </cell>
          <cell r="N509">
            <v>541593</v>
          </cell>
          <cell r="O509">
            <v>858739</v>
          </cell>
          <cell r="P509">
            <v>2111040</v>
          </cell>
          <cell r="Q509">
            <v>9666125</v>
          </cell>
          <cell r="R509" t="str">
            <v>Projection:</v>
          </cell>
          <cell r="S509">
            <v>7869022</v>
          </cell>
          <cell r="U509">
            <v>511104</v>
          </cell>
          <cell r="V509">
            <v>998090</v>
          </cell>
          <cell r="W509">
            <v>1548957</v>
          </cell>
          <cell r="X509">
            <v>2269663</v>
          </cell>
          <cell r="Y509">
            <v>2913818</v>
          </cell>
          <cell r="Z509">
            <v>3546153</v>
          </cell>
          <cell r="AA509">
            <v>4863035</v>
          </cell>
          <cell r="AB509">
            <v>5667370</v>
          </cell>
          <cell r="AC509">
            <v>6154753</v>
          </cell>
          <cell r="AD509">
            <v>6696346</v>
          </cell>
          <cell r="AE509">
            <v>7555085</v>
          </cell>
          <cell r="AF509">
            <v>9666125</v>
          </cell>
        </row>
        <row r="510">
          <cell r="A510" t="str">
            <v>SOUTH COASTAL REGIONVariance: Fav/(Unfav)</v>
          </cell>
          <cell r="D510" t="str">
            <v>Variance: Fav/(Unfav)</v>
          </cell>
          <cell r="E510">
            <v>-148294</v>
          </cell>
          <cell r="F510">
            <v>-124176</v>
          </cell>
          <cell r="G510">
            <v>-188056</v>
          </cell>
          <cell r="H510">
            <v>-216132</v>
          </cell>
          <cell r="I510">
            <v>-35132</v>
          </cell>
          <cell r="J510">
            <v>68545</v>
          </cell>
          <cell r="K510">
            <v>-382371</v>
          </cell>
          <cell r="L510">
            <v>292914</v>
          </cell>
          <cell r="M510">
            <v>426153</v>
          </cell>
          <cell r="N510">
            <v>-178782</v>
          </cell>
          <cell r="O510">
            <v>-208203</v>
          </cell>
          <cell r="P510">
            <v>-1464700</v>
          </cell>
          <cell r="Q510">
            <v>-2158233</v>
          </cell>
          <cell r="R510" t="str">
            <v>Variance: Fav/(Unfav)</v>
          </cell>
          <cell r="S510">
            <v>-361130</v>
          </cell>
          <cell r="U510">
            <v>-148294</v>
          </cell>
          <cell r="V510">
            <v>-272470</v>
          </cell>
          <cell r="W510">
            <v>-460526</v>
          </cell>
          <cell r="X510">
            <v>-676658</v>
          </cell>
          <cell r="Y510">
            <v>-711790</v>
          </cell>
          <cell r="Z510">
            <v>-643245</v>
          </cell>
          <cell r="AA510">
            <v>-1025616</v>
          </cell>
          <cell r="AB510">
            <v>-732702</v>
          </cell>
          <cell r="AC510">
            <v>-306549</v>
          </cell>
          <cell r="AD510">
            <v>-485331</v>
          </cell>
          <cell r="AE510">
            <v>-693534</v>
          </cell>
          <cell r="AF510">
            <v>-2158234</v>
          </cell>
        </row>
        <row r="511">
          <cell r="A511" t="str">
            <v>DIST OPS &amp; SUPPORTBudget:</v>
          </cell>
          <cell r="B511" t="str">
            <v>60896S</v>
          </cell>
          <cell r="C511" t="str">
            <v>DIST OPS &amp; SUPPORT</v>
          </cell>
          <cell r="D511" t="str">
            <v>Budget:</v>
          </cell>
          <cell r="E511">
            <v>17807</v>
          </cell>
          <cell r="F511">
            <v>19794</v>
          </cell>
          <cell r="G511">
            <v>23851</v>
          </cell>
          <cell r="H511">
            <v>25285</v>
          </cell>
          <cell r="I511">
            <v>27825</v>
          </cell>
          <cell r="J511">
            <v>29490</v>
          </cell>
          <cell r="K511">
            <v>32892</v>
          </cell>
          <cell r="L511">
            <v>32055</v>
          </cell>
          <cell r="M511">
            <v>32673</v>
          </cell>
          <cell r="N511">
            <v>37518</v>
          </cell>
          <cell r="O511">
            <v>36035</v>
          </cell>
          <cell r="P511">
            <v>27454</v>
          </cell>
          <cell r="Q511">
            <v>342680</v>
          </cell>
          <cell r="R511" t="str">
            <v>Budget:</v>
          </cell>
          <cell r="S511">
            <v>342680</v>
          </cell>
          <cell r="U511">
            <v>17807</v>
          </cell>
          <cell r="V511">
            <v>37601</v>
          </cell>
          <cell r="W511">
            <v>61452</v>
          </cell>
          <cell r="X511">
            <v>86737</v>
          </cell>
          <cell r="Y511">
            <v>114562</v>
          </cell>
          <cell r="Z511">
            <v>144052</v>
          </cell>
          <cell r="AA511">
            <v>176944</v>
          </cell>
          <cell r="AB511">
            <v>208999</v>
          </cell>
          <cell r="AC511">
            <v>241672</v>
          </cell>
          <cell r="AD511">
            <v>279190</v>
          </cell>
          <cell r="AE511">
            <v>315225</v>
          </cell>
          <cell r="AF511">
            <v>342679</v>
          </cell>
        </row>
        <row r="512">
          <cell r="A512" t="str">
            <v>DIST OPS &amp; SUPPORTActual:</v>
          </cell>
          <cell r="D512" t="str">
            <v>Actual:</v>
          </cell>
          <cell r="E512">
            <v>16994</v>
          </cell>
          <cell r="F512">
            <v>52106</v>
          </cell>
          <cell r="G512">
            <v>71485</v>
          </cell>
          <cell r="H512">
            <v>45073</v>
          </cell>
          <cell r="I512">
            <v>54255</v>
          </cell>
          <cell r="J512">
            <v>114738</v>
          </cell>
          <cell r="K512">
            <v>-59298</v>
          </cell>
          <cell r="L512">
            <v>15039</v>
          </cell>
          <cell r="M512">
            <v>10832</v>
          </cell>
          <cell r="N512">
            <v>138243</v>
          </cell>
          <cell r="O512">
            <v>196119</v>
          </cell>
          <cell r="P512">
            <v>40250</v>
          </cell>
          <cell r="Q512">
            <v>695835</v>
          </cell>
          <cell r="R512" t="str">
            <v>Projection:</v>
          </cell>
          <cell r="S512">
            <v>342680</v>
          </cell>
          <cell r="U512">
            <v>16994</v>
          </cell>
          <cell r="V512">
            <v>69100</v>
          </cell>
          <cell r="W512">
            <v>140585</v>
          </cell>
          <cell r="X512">
            <v>185658</v>
          </cell>
          <cell r="Y512">
            <v>239913</v>
          </cell>
          <cell r="Z512">
            <v>354651</v>
          </cell>
          <cell r="AA512">
            <v>295353</v>
          </cell>
          <cell r="AB512">
            <v>310392</v>
          </cell>
          <cell r="AC512">
            <v>321224</v>
          </cell>
          <cell r="AD512">
            <v>459467</v>
          </cell>
          <cell r="AE512">
            <v>655586</v>
          </cell>
          <cell r="AF512">
            <v>695836</v>
          </cell>
        </row>
        <row r="513">
          <cell r="A513" t="str">
            <v>DIST OPS &amp; SUPPORTVariance: Fav/(Unfav)</v>
          </cell>
          <cell r="D513" t="str">
            <v>Variance: Fav/(Unfav)</v>
          </cell>
          <cell r="E513">
            <v>813</v>
          </cell>
          <cell r="F513">
            <v>-32313</v>
          </cell>
          <cell r="G513">
            <v>-47634</v>
          </cell>
          <cell r="H513">
            <v>-19788</v>
          </cell>
          <cell r="I513">
            <v>-26429</v>
          </cell>
          <cell r="J513">
            <v>-85248</v>
          </cell>
          <cell r="K513">
            <v>92190</v>
          </cell>
          <cell r="L513">
            <v>17017</v>
          </cell>
          <cell r="M513">
            <v>21841</v>
          </cell>
          <cell r="N513">
            <v>-100724</v>
          </cell>
          <cell r="O513">
            <v>-160083</v>
          </cell>
          <cell r="P513">
            <v>-12796</v>
          </cell>
          <cell r="Q513">
            <v>-353155</v>
          </cell>
          <cell r="R513" t="str">
            <v>Variance: Fav/(Unfav)</v>
          </cell>
          <cell r="S513">
            <v>0</v>
          </cell>
          <cell r="U513">
            <v>813</v>
          </cell>
          <cell r="V513">
            <v>-31500</v>
          </cell>
          <cell r="W513">
            <v>-79134</v>
          </cell>
          <cell r="X513">
            <v>-98922</v>
          </cell>
          <cell r="Y513">
            <v>-125351</v>
          </cell>
          <cell r="Z513">
            <v>-210599</v>
          </cell>
          <cell r="AA513">
            <v>-118409</v>
          </cell>
          <cell r="AB513">
            <v>-101392</v>
          </cell>
          <cell r="AC513">
            <v>-79551</v>
          </cell>
          <cell r="AD513">
            <v>-180275</v>
          </cell>
          <cell r="AE513">
            <v>-340358</v>
          </cell>
          <cell r="AF513">
            <v>-353154</v>
          </cell>
        </row>
        <row r="514">
          <cell r="A514" t="str">
            <v>CTE PROJECT MANAGEMENTBudget:</v>
          </cell>
          <cell r="B514" t="str">
            <v>60JE3S</v>
          </cell>
          <cell r="C514" t="str">
            <v>CTE PROJECT MANAGEMENT</v>
          </cell>
          <cell r="D514" t="str">
            <v>Budget: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 t="str">
            <v>Budget:</v>
          </cell>
          <cell r="S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 t="str">
            <v>CTE PROJECT MANAGEMENTActual:</v>
          </cell>
          <cell r="D515" t="str">
            <v>Actual:</v>
          </cell>
          <cell r="E515">
            <v>617</v>
          </cell>
          <cell r="F515">
            <v>873</v>
          </cell>
          <cell r="G515">
            <v>0</v>
          </cell>
          <cell r="H515">
            <v>47</v>
          </cell>
          <cell r="I515">
            <v>5335</v>
          </cell>
          <cell r="J515">
            <v>1396</v>
          </cell>
          <cell r="K515">
            <v>0</v>
          </cell>
          <cell r="L515">
            <v>0</v>
          </cell>
          <cell r="M515">
            <v>9</v>
          </cell>
          <cell r="N515">
            <v>1368</v>
          </cell>
          <cell r="O515">
            <v>0</v>
          </cell>
          <cell r="P515">
            <v>428</v>
          </cell>
          <cell r="Q515">
            <v>10074</v>
          </cell>
          <cell r="R515" t="str">
            <v>Projection:</v>
          </cell>
          <cell r="S515">
            <v>0</v>
          </cell>
          <cell r="U515">
            <v>617</v>
          </cell>
          <cell r="V515">
            <v>1490</v>
          </cell>
          <cell r="W515">
            <v>1490</v>
          </cell>
          <cell r="X515">
            <v>1537</v>
          </cell>
          <cell r="Y515">
            <v>6872</v>
          </cell>
          <cell r="Z515">
            <v>8268</v>
          </cell>
          <cell r="AA515">
            <v>8268</v>
          </cell>
          <cell r="AB515">
            <v>8268</v>
          </cell>
          <cell r="AC515">
            <v>8277</v>
          </cell>
          <cell r="AD515">
            <v>9645</v>
          </cell>
          <cell r="AE515">
            <v>9645</v>
          </cell>
          <cell r="AF515">
            <v>10073</v>
          </cell>
        </row>
        <row r="516">
          <cell r="A516" t="str">
            <v>CTE PROJECT MANAGEMENTVariance: Fav/(Unfav)</v>
          </cell>
          <cell r="D516" t="str">
            <v>Variance: Fav/(Unfav)</v>
          </cell>
          <cell r="E516">
            <v>-617</v>
          </cell>
          <cell r="F516">
            <v>-873</v>
          </cell>
          <cell r="G516">
            <v>0</v>
          </cell>
          <cell r="H516">
            <v>-47</v>
          </cell>
          <cell r="I516">
            <v>-5335</v>
          </cell>
          <cell r="J516">
            <v>-1396</v>
          </cell>
          <cell r="K516">
            <v>0</v>
          </cell>
          <cell r="L516">
            <v>0</v>
          </cell>
          <cell r="M516">
            <v>-9</v>
          </cell>
          <cell r="N516">
            <v>-1368</v>
          </cell>
          <cell r="O516">
            <v>0</v>
          </cell>
          <cell r="P516">
            <v>-428</v>
          </cell>
          <cell r="Q516">
            <v>-10074</v>
          </cell>
          <cell r="R516" t="str">
            <v>Variance: Fav/(Unfav)</v>
          </cell>
          <cell r="S516">
            <v>0</v>
          </cell>
          <cell r="U516">
            <v>-617</v>
          </cell>
          <cell r="V516">
            <v>-1490</v>
          </cell>
          <cell r="W516">
            <v>-1490</v>
          </cell>
          <cell r="X516">
            <v>-1537</v>
          </cell>
          <cell r="Y516">
            <v>-6872</v>
          </cell>
          <cell r="Z516">
            <v>-8268</v>
          </cell>
          <cell r="AA516">
            <v>-8268</v>
          </cell>
          <cell r="AB516">
            <v>-8268</v>
          </cell>
          <cell r="AC516">
            <v>-8277</v>
          </cell>
          <cell r="AD516">
            <v>-9645</v>
          </cell>
          <cell r="AE516">
            <v>-9645</v>
          </cell>
          <cell r="AF516">
            <v>-10073</v>
          </cell>
        </row>
        <row r="517">
          <cell r="C517" t="str">
            <v>Grand</v>
          </cell>
          <cell r="D517" t="str">
            <v>Budget:</v>
          </cell>
          <cell r="E517">
            <v>1449214</v>
          </cell>
          <cell r="F517">
            <v>1436616</v>
          </cell>
          <cell r="G517">
            <v>1436565</v>
          </cell>
          <cell r="H517">
            <v>1613823</v>
          </cell>
          <cell r="I517">
            <v>1990688</v>
          </cell>
          <cell r="J517">
            <v>2405866</v>
          </cell>
          <cell r="K517">
            <v>2747871</v>
          </cell>
          <cell r="L517">
            <v>2942268</v>
          </cell>
          <cell r="M517">
            <v>2529609</v>
          </cell>
          <cell r="N517">
            <v>1419655</v>
          </cell>
          <cell r="O517">
            <v>1782581</v>
          </cell>
          <cell r="P517">
            <v>1934530</v>
          </cell>
          <cell r="Q517">
            <v>23689286</v>
          </cell>
          <cell r="R517" t="str">
            <v>Budget:</v>
          </cell>
          <cell r="S517">
            <v>23689286</v>
          </cell>
          <cell r="U517">
            <v>1449214</v>
          </cell>
          <cell r="V517">
            <v>2885830</v>
          </cell>
          <cell r="W517">
            <v>4322395</v>
          </cell>
          <cell r="X517">
            <v>5936218</v>
          </cell>
          <cell r="Y517">
            <v>7926906</v>
          </cell>
          <cell r="Z517">
            <v>10332772</v>
          </cell>
          <cell r="AA517">
            <v>13080643</v>
          </cell>
          <cell r="AB517">
            <v>16022911</v>
          </cell>
          <cell r="AC517">
            <v>18552520</v>
          </cell>
          <cell r="AD517">
            <v>19972175</v>
          </cell>
          <cell r="AE517">
            <v>21754756</v>
          </cell>
          <cell r="AF517">
            <v>23689286</v>
          </cell>
        </row>
        <row r="518">
          <cell r="C518" t="str">
            <v>Total</v>
          </cell>
          <cell r="D518" t="str">
            <v>Actual:</v>
          </cell>
          <cell r="E518">
            <v>1759372</v>
          </cell>
          <cell r="F518">
            <v>1728207</v>
          </cell>
          <cell r="G518">
            <v>1830382</v>
          </cell>
          <cell r="H518">
            <v>2070874</v>
          </cell>
          <cell r="I518">
            <v>1899532</v>
          </cell>
          <cell r="J518">
            <v>2200175</v>
          </cell>
          <cell r="K518">
            <v>4311913</v>
          </cell>
          <cell r="L518">
            <v>1877473</v>
          </cell>
          <cell r="M518">
            <v>1035311</v>
          </cell>
          <cell r="N518">
            <v>1600517</v>
          </cell>
          <cell r="O518">
            <v>2225490</v>
          </cell>
          <cell r="P518">
            <v>4006207</v>
          </cell>
          <cell r="Q518">
            <v>26545453</v>
          </cell>
          <cell r="R518" t="str">
            <v>Projection:</v>
          </cell>
          <cell r="S518">
            <v>22693027</v>
          </cell>
          <cell r="U518">
            <v>1759372</v>
          </cell>
          <cell r="V518">
            <v>3487579</v>
          </cell>
          <cell r="W518">
            <v>5317961</v>
          </cell>
          <cell r="X518">
            <v>7388835</v>
          </cell>
          <cell r="Y518">
            <v>9288367</v>
          </cell>
          <cell r="Z518">
            <v>11488542</v>
          </cell>
          <cell r="AA518">
            <v>15800455</v>
          </cell>
          <cell r="AB518">
            <v>17677928</v>
          </cell>
          <cell r="AC518">
            <v>18713239</v>
          </cell>
          <cell r="AD518">
            <v>20313756</v>
          </cell>
          <cell r="AE518">
            <v>22539246</v>
          </cell>
          <cell r="AF518">
            <v>26545453</v>
          </cell>
        </row>
        <row r="519">
          <cell r="D519" t="str">
            <v>Variance: Fav/(Unfav)</v>
          </cell>
          <cell r="E519">
            <v>-310157</v>
          </cell>
          <cell r="F519">
            <v>-291591</v>
          </cell>
          <cell r="G519">
            <v>-393817</v>
          </cell>
          <cell r="H519">
            <v>-457051</v>
          </cell>
          <cell r="I519">
            <v>91156</v>
          </cell>
          <cell r="J519">
            <v>205691</v>
          </cell>
          <cell r="K519">
            <v>-1564042</v>
          </cell>
          <cell r="L519">
            <v>1064795</v>
          </cell>
          <cell r="M519">
            <v>1494298</v>
          </cell>
          <cell r="N519">
            <v>-180862</v>
          </cell>
          <cell r="O519">
            <v>-442909</v>
          </cell>
          <cell r="P519">
            <v>-2071677</v>
          </cell>
          <cell r="Q519">
            <v>-2856166</v>
          </cell>
          <cell r="R519" t="str">
            <v>Variance: Fav/(Unfav)</v>
          </cell>
          <cell r="S519">
            <v>996259</v>
          </cell>
          <cell r="U519">
            <v>-310157</v>
          </cell>
          <cell r="V519">
            <v>-601748</v>
          </cell>
          <cell r="W519">
            <v>-995565</v>
          </cell>
          <cell r="X519">
            <v>-1452616</v>
          </cell>
          <cell r="Y519">
            <v>-1361460</v>
          </cell>
          <cell r="Z519">
            <v>-1155769</v>
          </cell>
          <cell r="AA519">
            <v>-2719811</v>
          </cell>
          <cell r="AB519">
            <v>-1655016</v>
          </cell>
          <cell r="AC519">
            <v>-160718</v>
          </cell>
          <cell r="AD519">
            <v>-341580</v>
          </cell>
          <cell r="AE519">
            <v>-784489</v>
          </cell>
          <cell r="AF519">
            <v>-2856166</v>
          </cell>
        </row>
        <row r="542">
          <cell r="A542" t="str">
            <v>NORTH CENTRAL REGIONBudget:</v>
          </cell>
          <cell r="B542" t="str">
            <v>NORTH CENTRAL REGION</v>
          </cell>
          <cell r="C542" t="str">
            <v>Grow</v>
          </cell>
          <cell r="D542" t="str">
            <v>Budget:</v>
          </cell>
          <cell r="E542">
            <v>1122666</v>
          </cell>
          <cell r="F542">
            <v>1122666</v>
          </cell>
          <cell r="G542">
            <v>1716768</v>
          </cell>
          <cell r="H542">
            <v>1281130</v>
          </cell>
          <cell r="I542">
            <v>1200374</v>
          </cell>
          <cell r="J542">
            <v>1106545</v>
          </cell>
          <cell r="K542">
            <v>1425534</v>
          </cell>
          <cell r="L542">
            <v>1183585</v>
          </cell>
          <cell r="M542">
            <v>1106758</v>
          </cell>
          <cell r="N542">
            <v>1140294</v>
          </cell>
          <cell r="O542">
            <v>1195054</v>
          </cell>
          <cell r="P542">
            <v>1257266</v>
          </cell>
          <cell r="Q542">
            <v>14858639</v>
          </cell>
          <cell r="R542" t="str">
            <v>Budget:</v>
          </cell>
          <cell r="S542">
            <v>14858639</v>
          </cell>
          <cell r="U542">
            <v>1122666</v>
          </cell>
          <cell r="V542">
            <v>2245332</v>
          </cell>
          <cell r="W542">
            <v>3962100</v>
          </cell>
          <cell r="X542">
            <v>5243230</v>
          </cell>
          <cell r="Y542">
            <v>6443604</v>
          </cell>
          <cell r="Z542">
            <v>7550149</v>
          </cell>
          <cell r="AA542">
            <v>8975683</v>
          </cell>
          <cell r="AB542">
            <v>10159268</v>
          </cell>
          <cell r="AC542">
            <v>11266026</v>
          </cell>
          <cell r="AD542">
            <v>12406320</v>
          </cell>
          <cell r="AE542">
            <v>13601374</v>
          </cell>
          <cell r="AF542">
            <v>14858640</v>
          </cell>
        </row>
        <row r="543">
          <cell r="A543" t="str">
            <v>NORTH CENTRAL REGIONActual:</v>
          </cell>
          <cell r="D543" t="str">
            <v>Actual:</v>
          </cell>
          <cell r="E543">
            <v>484174</v>
          </cell>
          <cell r="F543">
            <v>1281644</v>
          </cell>
          <cell r="G543">
            <v>2337129</v>
          </cell>
          <cell r="H543">
            <v>1354044</v>
          </cell>
          <cell r="I543">
            <v>1278681</v>
          </cell>
          <cell r="J543">
            <v>1278538</v>
          </cell>
          <cell r="K543">
            <v>1498127</v>
          </cell>
          <cell r="L543">
            <v>626979</v>
          </cell>
          <cell r="M543">
            <v>401194</v>
          </cell>
          <cell r="N543">
            <v>1247182</v>
          </cell>
          <cell r="O543">
            <v>1126916</v>
          </cell>
          <cell r="P543">
            <v>1445019</v>
          </cell>
          <cell r="Q543">
            <v>14359628</v>
          </cell>
          <cell r="R543" t="str">
            <v>Projection:</v>
          </cell>
          <cell r="S543">
            <v>15129366</v>
          </cell>
          <cell r="U543">
            <v>484174</v>
          </cell>
          <cell r="V543">
            <v>1765818</v>
          </cell>
          <cell r="W543">
            <v>4102947</v>
          </cell>
          <cell r="X543">
            <v>5456991</v>
          </cell>
          <cell r="Y543">
            <v>6735672</v>
          </cell>
          <cell r="Z543">
            <v>8014210</v>
          </cell>
          <cell r="AA543">
            <v>9512337</v>
          </cell>
          <cell r="AB543">
            <v>10139316</v>
          </cell>
          <cell r="AC543">
            <v>10540510</v>
          </cell>
          <cell r="AD543">
            <v>11787692</v>
          </cell>
          <cell r="AE543">
            <v>12914608</v>
          </cell>
          <cell r="AF543">
            <v>14359627</v>
          </cell>
        </row>
        <row r="544">
          <cell r="A544" t="str">
            <v>NORTH CENTRAL REGIONVariance: Fav/(Unfav)</v>
          </cell>
          <cell r="D544" t="str">
            <v>Variance: Fav/(Unfav)</v>
          </cell>
          <cell r="E544">
            <v>638492</v>
          </cell>
          <cell r="F544">
            <v>-158978</v>
          </cell>
          <cell r="G544">
            <v>-620361</v>
          </cell>
          <cell r="H544">
            <v>-72914</v>
          </cell>
          <cell r="I544">
            <v>-78308</v>
          </cell>
          <cell r="J544">
            <v>-171994</v>
          </cell>
          <cell r="K544">
            <v>-72593</v>
          </cell>
          <cell r="L544">
            <v>556605</v>
          </cell>
          <cell r="M544">
            <v>705564</v>
          </cell>
          <cell r="N544">
            <v>-106889</v>
          </cell>
          <cell r="O544">
            <v>68137</v>
          </cell>
          <cell r="P544">
            <v>-187753</v>
          </cell>
          <cell r="Q544">
            <v>499010</v>
          </cell>
          <cell r="R544" t="str">
            <v>Variance: Fav/(Unfav)</v>
          </cell>
          <cell r="S544">
            <v>-270728</v>
          </cell>
          <cell r="U544">
            <v>638492</v>
          </cell>
          <cell r="V544">
            <v>479514</v>
          </cell>
          <cell r="W544">
            <v>-140847</v>
          </cell>
          <cell r="X544">
            <v>-213761</v>
          </cell>
          <cell r="Y544">
            <v>-292069</v>
          </cell>
          <cell r="Z544">
            <v>-464063</v>
          </cell>
          <cell r="AA544">
            <v>-536656</v>
          </cell>
          <cell r="AB544">
            <v>19949</v>
          </cell>
          <cell r="AC544">
            <v>725513</v>
          </cell>
          <cell r="AD544">
            <v>618624</v>
          </cell>
          <cell r="AE544">
            <v>686761</v>
          </cell>
          <cell r="AF544">
            <v>499008</v>
          </cell>
        </row>
        <row r="545">
          <cell r="A545" t="str">
            <v>SOUTH CENTRAL REGIONBudget:</v>
          </cell>
          <cell r="B545" t="str">
            <v>SOUTH CENTRAL REGION</v>
          </cell>
          <cell r="D545" t="str">
            <v>Budget:</v>
          </cell>
          <cell r="E545">
            <v>2108236</v>
          </cell>
          <cell r="F545">
            <v>2178970</v>
          </cell>
          <cell r="G545">
            <v>2932824</v>
          </cell>
          <cell r="H545">
            <v>2172253</v>
          </cell>
          <cell r="I545">
            <v>2040812</v>
          </cell>
          <cell r="J545">
            <v>2030331</v>
          </cell>
          <cell r="K545">
            <v>2308101</v>
          </cell>
          <cell r="L545">
            <v>2201228</v>
          </cell>
          <cell r="M545">
            <v>2051660</v>
          </cell>
          <cell r="N545">
            <v>2061302</v>
          </cell>
          <cell r="O545">
            <v>1909845</v>
          </cell>
          <cell r="P545">
            <v>2039352</v>
          </cell>
          <cell r="Q545">
            <v>26034912</v>
          </cell>
          <cell r="R545" t="str">
            <v>Budget:</v>
          </cell>
          <cell r="S545">
            <v>26034912</v>
          </cell>
          <cell r="U545">
            <v>2108236</v>
          </cell>
          <cell r="V545">
            <v>4287206</v>
          </cell>
          <cell r="W545">
            <v>7220030</v>
          </cell>
          <cell r="X545">
            <v>9392283</v>
          </cell>
          <cell r="Y545">
            <v>11433095</v>
          </cell>
          <cell r="Z545">
            <v>13463426</v>
          </cell>
          <cell r="AA545">
            <v>15771527</v>
          </cell>
          <cell r="AB545">
            <v>17972755</v>
          </cell>
          <cell r="AC545">
            <v>20024415</v>
          </cell>
          <cell r="AD545">
            <v>22085717</v>
          </cell>
          <cell r="AE545">
            <v>23995562</v>
          </cell>
          <cell r="AF545">
            <v>26034914</v>
          </cell>
        </row>
        <row r="546">
          <cell r="A546" t="str">
            <v>SOUTH CENTRAL REGIONActual:</v>
          </cell>
          <cell r="D546" t="str">
            <v>Actual:</v>
          </cell>
          <cell r="E546">
            <v>1435156</v>
          </cell>
          <cell r="F546">
            <v>1937562</v>
          </cell>
          <cell r="G546">
            <v>3400876</v>
          </cell>
          <cell r="H546">
            <v>2833200</v>
          </cell>
          <cell r="I546">
            <v>2660018</v>
          </cell>
          <cell r="J546">
            <v>2752364</v>
          </cell>
          <cell r="K546">
            <v>1892413</v>
          </cell>
          <cell r="L546">
            <v>1677592</v>
          </cell>
          <cell r="M546">
            <v>685083</v>
          </cell>
          <cell r="N546">
            <v>1418935</v>
          </cell>
          <cell r="O546">
            <v>2111208</v>
          </cell>
          <cell r="P546">
            <v>3033105</v>
          </cell>
          <cell r="Q546">
            <v>25837513</v>
          </cell>
          <cell r="R546" t="str">
            <v>Projection:</v>
          </cell>
          <cell r="S546">
            <v>26516616</v>
          </cell>
          <cell r="U546">
            <v>1435156</v>
          </cell>
          <cell r="V546">
            <v>3372718</v>
          </cell>
          <cell r="W546">
            <v>6773594</v>
          </cell>
          <cell r="X546">
            <v>9606794</v>
          </cell>
          <cell r="Y546">
            <v>12266812</v>
          </cell>
          <cell r="Z546">
            <v>15019176</v>
          </cell>
          <cell r="AA546">
            <v>16911589</v>
          </cell>
          <cell r="AB546">
            <v>18589181</v>
          </cell>
          <cell r="AC546">
            <v>19274264</v>
          </cell>
          <cell r="AD546">
            <v>20693199</v>
          </cell>
          <cell r="AE546">
            <v>22804407</v>
          </cell>
          <cell r="AF546">
            <v>25837512</v>
          </cell>
        </row>
        <row r="547">
          <cell r="A547" t="str">
            <v>SOUTH CENTRAL REGIONVariance: Fav/(Unfav)</v>
          </cell>
          <cell r="D547" t="str">
            <v>Variance: Fav/(Unfav)</v>
          </cell>
          <cell r="E547">
            <v>673080</v>
          </cell>
          <cell r="F547">
            <v>241407</v>
          </cell>
          <cell r="G547">
            <v>-468052</v>
          </cell>
          <cell r="H547">
            <v>-660948</v>
          </cell>
          <cell r="I547">
            <v>-619206</v>
          </cell>
          <cell r="J547">
            <v>-722032</v>
          </cell>
          <cell r="K547">
            <v>415688</v>
          </cell>
          <cell r="L547">
            <v>523636</v>
          </cell>
          <cell r="M547">
            <v>1366577</v>
          </cell>
          <cell r="N547">
            <v>642367</v>
          </cell>
          <cell r="O547">
            <v>-201364</v>
          </cell>
          <cell r="P547">
            <v>-993753</v>
          </cell>
          <cell r="Q547">
            <v>197399</v>
          </cell>
          <cell r="R547" t="str">
            <v>Variance: Fav/(Unfav)</v>
          </cell>
          <cell r="S547">
            <v>-481704</v>
          </cell>
          <cell r="U547">
            <v>673080</v>
          </cell>
          <cell r="V547">
            <v>914487</v>
          </cell>
          <cell r="W547">
            <v>446435</v>
          </cell>
          <cell r="X547">
            <v>-214513</v>
          </cell>
          <cell r="Y547">
            <v>-833719</v>
          </cell>
          <cell r="Z547">
            <v>-1555751</v>
          </cell>
          <cell r="AA547">
            <v>-1140063</v>
          </cell>
          <cell r="AB547">
            <v>-616427</v>
          </cell>
          <cell r="AC547">
            <v>750150</v>
          </cell>
          <cell r="AD547">
            <v>1392517</v>
          </cell>
          <cell r="AE547">
            <v>1191153</v>
          </cell>
          <cell r="AF547">
            <v>197400</v>
          </cell>
        </row>
        <row r="548">
          <cell r="A548" t="str">
            <v>NORTH COASTAL REGIONBudget:</v>
          </cell>
          <cell r="B548" t="str">
            <v>NORTH COASTAL REGION</v>
          </cell>
          <cell r="D548" t="str">
            <v>Budget:</v>
          </cell>
          <cell r="E548">
            <v>765851</v>
          </cell>
          <cell r="F548">
            <v>791120</v>
          </cell>
          <cell r="G548">
            <v>1303389</v>
          </cell>
          <cell r="H548">
            <v>878272</v>
          </cell>
          <cell r="I548">
            <v>840056</v>
          </cell>
          <cell r="J548">
            <v>775111</v>
          </cell>
          <cell r="K548">
            <v>908848</v>
          </cell>
          <cell r="L548">
            <v>763145</v>
          </cell>
          <cell r="M548">
            <v>775996</v>
          </cell>
          <cell r="N548">
            <v>846242</v>
          </cell>
          <cell r="O548">
            <v>847720</v>
          </cell>
          <cell r="P548">
            <v>940206</v>
          </cell>
          <cell r="Q548">
            <v>10435956</v>
          </cell>
          <cell r="R548" t="str">
            <v>Budget:</v>
          </cell>
          <cell r="S548">
            <v>10435956</v>
          </cell>
          <cell r="U548">
            <v>765851</v>
          </cell>
          <cell r="V548">
            <v>1556971</v>
          </cell>
          <cell r="W548">
            <v>2860360</v>
          </cell>
          <cell r="X548">
            <v>3738632</v>
          </cell>
          <cell r="Y548">
            <v>4578688</v>
          </cell>
          <cell r="Z548">
            <v>5353799</v>
          </cell>
          <cell r="AA548">
            <v>6262647</v>
          </cell>
          <cell r="AB548">
            <v>7025792</v>
          </cell>
          <cell r="AC548">
            <v>7801788</v>
          </cell>
          <cell r="AD548">
            <v>8648030</v>
          </cell>
          <cell r="AE548">
            <v>9495750</v>
          </cell>
          <cell r="AF548">
            <v>10435956</v>
          </cell>
        </row>
        <row r="549">
          <cell r="A549" t="str">
            <v>NORTH COASTAL REGIONActual:</v>
          </cell>
          <cell r="D549" t="str">
            <v>Actual:</v>
          </cell>
          <cell r="E549">
            <v>657726</v>
          </cell>
          <cell r="F549">
            <v>1007954</v>
          </cell>
          <cell r="G549">
            <v>1466019</v>
          </cell>
          <cell r="H549">
            <v>1000621</v>
          </cell>
          <cell r="I549">
            <v>903835</v>
          </cell>
          <cell r="J549">
            <v>1109372</v>
          </cell>
          <cell r="K549">
            <v>1333956</v>
          </cell>
          <cell r="L549">
            <v>418246</v>
          </cell>
          <cell r="M549">
            <v>646584</v>
          </cell>
          <cell r="N549">
            <v>1159840</v>
          </cell>
          <cell r="O549">
            <v>1574514</v>
          </cell>
          <cell r="P549">
            <v>1936619</v>
          </cell>
          <cell r="Q549">
            <v>13215284</v>
          </cell>
          <cell r="R549" t="str">
            <v>Projection:</v>
          </cell>
          <cell r="S549">
            <v>10032037</v>
          </cell>
          <cell r="U549">
            <v>657726</v>
          </cell>
          <cell r="V549">
            <v>1665680</v>
          </cell>
          <cell r="W549">
            <v>3131699</v>
          </cell>
          <cell r="X549">
            <v>4132320</v>
          </cell>
          <cell r="Y549">
            <v>5036155</v>
          </cell>
          <cell r="Z549">
            <v>6145527</v>
          </cell>
          <cell r="AA549">
            <v>7479483</v>
          </cell>
          <cell r="AB549">
            <v>7897729</v>
          </cell>
          <cell r="AC549">
            <v>8544313</v>
          </cell>
          <cell r="AD549">
            <v>9704153</v>
          </cell>
          <cell r="AE549">
            <v>11278667</v>
          </cell>
          <cell r="AF549">
            <v>13215286</v>
          </cell>
        </row>
        <row r="550">
          <cell r="A550" t="str">
            <v>NORTH COASTAL REGIONVariance: Fav/(Unfav)</v>
          </cell>
          <cell r="D550" t="str">
            <v>Variance: Fav/(Unfav)</v>
          </cell>
          <cell r="E550">
            <v>108125</v>
          </cell>
          <cell r="F550">
            <v>-216834</v>
          </cell>
          <cell r="G550">
            <v>-162630</v>
          </cell>
          <cell r="H550">
            <v>-122349</v>
          </cell>
          <cell r="I550">
            <v>-63779</v>
          </cell>
          <cell r="J550">
            <v>-334261</v>
          </cell>
          <cell r="K550">
            <v>-425108</v>
          </cell>
          <cell r="L550">
            <v>344899</v>
          </cell>
          <cell r="M550">
            <v>129412</v>
          </cell>
          <cell r="N550">
            <v>-313598</v>
          </cell>
          <cell r="O550">
            <v>-726794</v>
          </cell>
          <cell r="P550">
            <v>-996413</v>
          </cell>
          <cell r="Q550">
            <v>-2779328</v>
          </cell>
          <cell r="R550" t="str">
            <v>Variance: Fav/(Unfav)</v>
          </cell>
          <cell r="S550">
            <v>403919</v>
          </cell>
          <cell r="U550">
            <v>108125</v>
          </cell>
          <cell r="V550">
            <v>-108709</v>
          </cell>
          <cell r="W550">
            <v>-271339</v>
          </cell>
          <cell r="X550">
            <v>-393688</v>
          </cell>
          <cell r="Y550">
            <v>-457467</v>
          </cell>
          <cell r="Z550">
            <v>-791728</v>
          </cell>
          <cell r="AA550">
            <v>-1216836</v>
          </cell>
          <cell r="AB550">
            <v>-871937</v>
          </cell>
          <cell r="AC550">
            <v>-742525</v>
          </cell>
          <cell r="AD550">
            <v>-1056123</v>
          </cell>
          <cell r="AE550">
            <v>-1782917</v>
          </cell>
          <cell r="AF550">
            <v>-2779330</v>
          </cell>
        </row>
        <row r="551">
          <cell r="A551" t="str">
            <v>SOUTH COASTAL REGIONBudget:</v>
          </cell>
          <cell r="B551" t="str">
            <v>SOUTH COASTAL REGION</v>
          </cell>
          <cell r="D551" t="str">
            <v>Budget:</v>
          </cell>
          <cell r="E551">
            <v>1304387</v>
          </cell>
          <cell r="F551">
            <v>1373218</v>
          </cell>
          <cell r="G551">
            <v>1774423</v>
          </cell>
          <cell r="H551">
            <v>1474789</v>
          </cell>
          <cell r="I551">
            <v>1435297</v>
          </cell>
          <cell r="J551">
            <v>1332443</v>
          </cell>
          <cell r="K551">
            <v>1435332</v>
          </cell>
          <cell r="L551">
            <v>1293531</v>
          </cell>
          <cell r="M551">
            <v>1342639</v>
          </cell>
          <cell r="N551">
            <v>1500111</v>
          </cell>
          <cell r="O551">
            <v>1437118</v>
          </cell>
          <cell r="P551">
            <v>1514266</v>
          </cell>
          <cell r="Q551">
            <v>17217553</v>
          </cell>
          <cell r="R551" t="str">
            <v>Budget:</v>
          </cell>
          <cell r="S551">
            <v>17217553</v>
          </cell>
          <cell r="U551">
            <v>1304387</v>
          </cell>
          <cell r="V551">
            <v>2677605</v>
          </cell>
          <cell r="W551">
            <v>4452028</v>
          </cell>
          <cell r="X551">
            <v>5926817</v>
          </cell>
          <cell r="Y551">
            <v>7362114</v>
          </cell>
          <cell r="Z551">
            <v>8694557</v>
          </cell>
          <cell r="AA551">
            <v>10129889</v>
          </cell>
          <cell r="AB551">
            <v>11423420</v>
          </cell>
          <cell r="AC551">
            <v>12766059</v>
          </cell>
          <cell r="AD551">
            <v>14266170</v>
          </cell>
          <cell r="AE551">
            <v>15703288</v>
          </cell>
          <cell r="AF551">
            <v>17217554</v>
          </cell>
        </row>
        <row r="552">
          <cell r="A552" t="str">
            <v>SOUTH COASTAL REGIONActual:</v>
          </cell>
          <cell r="D552" t="str">
            <v>Actual:</v>
          </cell>
          <cell r="E552">
            <v>1276592</v>
          </cell>
          <cell r="F552">
            <v>431860</v>
          </cell>
          <cell r="G552">
            <v>3323223</v>
          </cell>
          <cell r="H552">
            <v>1706577</v>
          </cell>
          <cell r="I552">
            <v>2376580</v>
          </cell>
          <cell r="J552">
            <v>1953073</v>
          </cell>
          <cell r="K552">
            <v>1932982</v>
          </cell>
          <cell r="L552">
            <v>1171877</v>
          </cell>
          <cell r="M552">
            <v>1194535</v>
          </cell>
          <cell r="N552">
            <v>1055486</v>
          </cell>
          <cell r="O552">
            <v>1529945</v>
          </cell>
          <cell r="P552">
            <v>2237983</v>
          </cell>
          <cell r="Q552">
            <v>20190712</v>
          </cell>
          <cell r="R552" t="str">
            <v>Projection:</v>
          </cell>
          <cell r="S552">
            <v>18602072</v>
          </cell>
          <cell r="U552">
            <v>1276592</v>
          </cell>
          <cell r="V552">
            <v>1708452</v>
          </cell>
          <cell r="W552">
            <v>5031675</v>
          </cell>
          <cell r="X552">
            <v>6738252</v>
          </cell>
          <cell r="Y552">
            <v>9114832</v>
          </cell>
          <cell r="Z552">
            <v>11067905</v>
          </cell>
          <cell r="AA552">
            <v>13000887</v>
          </cell>
          <cell r="AB552">
            <v>14172764</v>
          </cell>
          <cell r="AC552">
            <v>15367299</v>
          </cell>
          <cell r="AD552">
            <v>16422785</v>
          </cell>
          <cell r="AE552">
            <v>17952730</v>
          </cell>
          <cell r="AF552">
            <v>20190713</v>
          </cell>
        </row>
        <row r="553">
          <cell r="A553" t="str">
            <v>SOUTH COASTAL REGIONVariance: Fav/(Unfav)</v>
          </cell>
          <cell r="D553" t="str">
            <v>Variance: Fav/(Unfav)</v>
          </cell>
          <cell r="E553">
            <v>27795</v>
          </cell>
          <cell r="F553">
            <v>941358</v>
          </cell>
          <cell r="G553">
            <v>-1548800</v>
          </cell>
          <cell r="H553">
            <v>-231787</v>
          </cell>
          <cell r="I553">
            <v>-941283</v>
          </cell>
          <cell r="J553">
            <v>-620630</v>
          </cell>
          <cell r="K553">
            <v>-497650</v>
          </cell>
          <cell r="L553">
            <v>121654</v>
          </cell>
          <cell r="M553">
            <v>148104</v>
          </cell>
          <cell r="N553">
            <v>444624</v>
          </cell>
          <cell r="O553">
            <v>-92827</v>
          </cell>
          <cell r="P553">
            <v>-723717</v>
          </cell>
          <cell r="Q553">
            <v>-2973159</v>
          </cell>
          <cell r="R553" t="str">
            <v>Variance: Fav/(Unfav)</v>
          </cell>
          <cell r="S553">
            <v>-1384518</v>
          </cell>
          <cell r="U553">
            <v>27795</v>
          </cell>
          <cell r="V553">
            <v>969153</v>
          </cell>
          <cell r="W553">
            <v>-579647</v>
          </cell>
          <cell r="X553">
            <v>-811434</v>
          </cell>
          <cell r="Y553">
            <v>-1752717</v>
          </cell>
          <cell r="Z553">
            <v>-2373347</v>
          </cell>
          <cell r="AA553">
            <v>-2870997</v>
          </cell>
          <cell r="AB553">
            <v>-2749343</v>
          </cell>
          <cell r="AC553">
            <v>-2601239</v>
          </cell>
          <cell r="AD553">
            <v>-2156615</v>
          </cell>
          <cell r="AE553">
            <v>-2249442</v>
          </cell>
          <cell r="AF553">
            <v>-2973159</v>
          </cell>
        </row>
        <row r="554">
          <cell r="A554" t="str">
            <v>DIST OPS &amp; SUPPORTBudget:</v>
          </cell>
          <cell r="B554" t="str">
            <v>DIST OPS &amp; SUPPORT</v>
          </cell>
          <cell r="D554" t="str">
            <v>Budget:</v>
          </cell>
          <cell r="E554">
            <v>2258892</v>
          </cell>
          <cell r="F554">
            <v>2704807</v>
          </cell>
          <cell r="G554">
            <v>3366140</v>
          </cell>
          <cell r="H554">
            <v>3699010</v>
          </cell>
          <cell r="I554">
            <v>3278223</v>
          </cell>
          <cell r="J554">
            <v>3667282</v>
          </cell>
          <cell r="K554">
            <v>2812838</v>
          </cell>
          <cell r="L554">
            <v>2703307</v>
          </cell>
          <cell r="M554">
            <v>2554990</v>
          </cell>
          <cell r="N554">
            <v>3086912</v>
          </cell>
          <cell r="O554">
            <v>2258381</v>
          </cell>
          <cell r="P554">
            <v>2357979</v>
          </cell>
          <cell r="Q554">
            <v>34748762</v>
          </cell>
          <cell r="R554" t="str">
            <v>Budget:</v>
          </cell>
          <cell r="S554">
            <v>34748762</v>
          </cell>
          <cell r="U554">
            <v>2258892</v>
          </cell>
          <cell r="V554">
            <v>4963699</v>
          </cell>
          <cell r="W554">
            <v>8329839</v>
          </cell>
          <cell r="X554">
            <v>12028849</v>
          </cell>
          <cell r="Y554">
            <v>15307072</v>
          </cell>
          <cell r="Z554">
            <v>18974354</v>
          </cell>
          <cell r="AA554">
            <v>21787192</v>
          </cell>
          <cell r="AB554">
            <v>24490499</v>
          </cell>
          <cell r="AC554">
            <v>27045489</v>
          </cell>
          <cell r="AD554">
            <v>30132401</v>
          </cell>
          <cell r="AE554">
            <v>32390782</v>
          </cell>
          <cell r="AF554">
            <v>34748761</v>
          </cell>
        </row>
        <row r="555">
          <cell r="A555" t="str">
            <v>DIST OPS &amp; SUPPORTActual:</v>
          </cell>
          <cell r="D555" t="str">
            <v>Actual:</v>
          </cell>
          <cell r="E555">
            <v>1571628</v>
          </cell>
          <cell r="F555">
            <v>2234527</v>
          </cell>
          <cell r="G555">
            <v>2595337</v>
          </cell>
          <cell r="H555">
            <v>3942241</v>
          </cell>
          <cell r="I555">
            <v>3192418</v>
          </cell>
          <cell r="J555">
            <v>1950746</v>
          </cell>
          <cell r="K555">
            <v>2282219</v>
          </cell>
          <cell r="L555">
            <v>2483537</v>
          </cell>
          <cell r="M555">
            <v>2962879</v>
          </cell>
          <cell r="N555">
            <v>1677751</v>
          </cell>
          <cell r="O555">
            <v>2275473</v>
          </cell>
          <cell r="P555">
            <v>5119539</v>
          </cell>
          <cell r="Q555">
            <v>32288294</v>
          </cell>
          <cell r="R555" t="str">
            <v>Projection:</v>
          </cell>
          <cell r="S555">
            <v>32488642</v>
          </cell>
          <cell r="U555">
            <v>1571628</v>
          </cell>
          <cell r="V555">
            <v>3806155</v>
          </cell>
          <cell r="W555">
            <v>6401492</v>
          </cell>
          <cell r="X555">
            <v>10343733</v>
          </cell>
          <cell r="Y555">
            <v>13536151</v>
          </cell>
          <cell r="Z555">
            <v>15486897</v>
          </cell>
          <cell r="AA555">
            <v>17769116</v>
          </cell>
          <cell r="AB555">
            <v>20252653</v>
          </cell>
          <cell r="AC555">
            <v>23215532</v>
          </cell>
          <cell r="AD555">
            <v>24893283</v>
          </cell>
          <cell r="AE555">
            <v>27168756</v>
          </cell>
          <cell r="AF555">
            <v>32288295</v>
          </cell>
        </row>
        <row r="556">
          <cell r="A556" t="str">
            <v>DIST OPS &amp; SUPPORTVariance: Fav/(Unfav)</v>
          </cell>
          <cell r="D556" t="str">
            <v>Variance: Fav/(Unfav)</v>
          </cell>
          <cell r="E556">
            <v>687264</v>
          </cell>
          <cell r="F556">
            <v>470280</v>
          </cell>
          <cell r="G556">
            <v>770803</v>
          </cell>
          <cell r="H556">
            <v>-243230</v>
          </cell>
          <cell r="I556">
            <v>85806</v>
          </cell>
          <cell r="J556">
            <v>1716537</v>
          </cell>
          <cell r="K556">
            <v>530619</v>
          </cell>
          <cell r="L556">
            <v>219770</v>
          </cell>
          <cell r="M556">
            <v>-407889</v>
          </cell>
          <cell r="N556">
            <v>1409160</v>
          </cell>
          <cell r="O556">
            <v>-17091</v>
          </cell>
          <cell r="P556">
            <v>-2761561</v>
          </cell>
          <cell r="Q556">
            <v>2460468</v>
          </cell>
          <cell r="R556" t="str">
            <v>Variance: Fav/(Unfav)</v>
          </cell>
          <cell r="S556">
            <v>2260120</v>
          </cell>
          <cell r="U556">
            <v>687264</v>
          </cell>
          <cell r="V556">
            <v>1157544</v>
          </cell>
          <cell r="W556">
            <v>1928347</v>
          </cell>
          <cell r="X556">
            <v>1685117</v>
          </cell>
          <cell r="Y556">
            <v>1770923</v>
          </cell>
          <cell r="Z556">
            <v>3487460</v>
          </cell>
          <cell r="AA556">
            <v>4018079</v>
          </cell>
          <cell r="AB556">
            <v>4237849</v>
          </cell>
          <cell r="AC556">
            <v>3829960</v>
          </cell>
          <cell r="AD556">
            <v>5239120</v>
          </cell>
          <cell r="AE556">
            <v>5222029</v>
          </cell>
          <cell r="AF556">
            <v>2460468</v>
          </cell>
        </row>
        <row r="557">
          <cell r="A557" t="str">
            <v>TRANSMISSIONBudget:</v>
          </cell>
          <cell r="B557" t="str">
            <v>TRANSMISSION</v>
          </cell>
          <cell r="D557" t="str">
            <v>Budget:</v>
          </cell>
          <cell r="E557">
            <v>1064167</v>
          </cell>
          <cell r="F557">
            <v>960432</v>
          </cell>
          <cell r="G557">
            <v>2642898</v>
          </cell>
          <cell r="H557">
            <v>2118733</v>
          </cell>
          <cell r="I557">
            <v>1358638</v>
          </cell>
          <cell r="J557">
            <v>1570341</v>
          </cell>
          <cell r="K557">
            <v>2565901</v>
          </cell>
          <cell r="L557">
            <v>2287844</v>
          </cell>
          <cell r="M557">
            <v>2381726</v>
          </cell>
          <cell r="N557">
            <v>4251069</v>
          </cell>
          <cell r="O557">
            <v>2804899</v>
          </cell>
          <cell r="P557">
            <v>3125469</v>
          </cell>
          <cell r="Q557">
            <v>27132116</v>
          </cell>
          <cell r="R557" t="str">
            <v>Budget:</v>
          </cell>
          <cell r="S557">
            <v>27132116</v>
          </cell>
          <cell r="U557">
            <v>1064167</v>
          </cell>
          <cell r="V557">
            <v>2024599</v>
          </cell>
          <cell r="W557">
            <v>4667497</v>
          </cell>
          <cell r="X557">
            <v>6786230</v>
          </cell>
          <cell r="Y557">
            <v>8144868</v>
          </cell>
          <cell r="Z557">
            <v>9715209</v>
          </cell>
          <cell r="AA557">
            <v>12281110</v>
          </cell>
          <cell r="AB557">
            <v>14568954</v>
          </cell>
          <cell r="AC557">
            <v>16950680</v>
          </cell>
          <cell r="AD557">
            <v>21201749</v>
          </cell>
          <cell r="AE557">
            <v>24006648</v>
          </cell>
          <cell r="AF557">
            <v>27132117</v>
          </cell>
        </row>
        <row r="558">
          <cell r="A558" t="str">
            <v>TRANSMISSIONActual:</v>
          </cell>
          <cell r="D558" t="str">
            <v>Actual:</v>
          </cell>
          <cell r="E558">
            <v>1385415</v>
          </cell>
          <cell r="F558">
            <v>564713</v>
          </cell>
          <cell r="G558">
            <v>1063352</v>
          </cell>
          <cell r="H558">
            <v>1906812</v>
          </cell>
          <cell r="I558">
            <v>2147242</v>
          </cell>
          <cell r="J558">
            <v>2821381</v>
          </cell>
          <cell r="K558">
            <v>623552</v>
          </cell>
          <cell r="L558">
            <v>1915515</v>
          </cell>
          <cell r="M558">
            <v>1312182</v>
          </cell>
          <cell r="N558">
            <v>1766812</v>
          </cell>
          <cell r="O558">
            <v>1581915</v>
          </cell>
          <cell r="P558">
            <v>5140688</v>
          </cell>
          <cell r="Q558">
            <v>22229579</v>
          </cell>
          <cell r="R558" t="str">
            <v>Projection:</v>
          </cell>
          <cell r="S558">
            <v>26672464</v>
          </cell>
          <cell r="U558">
            <v>1385415</v>
          </cell>
          <cell r="V558">
            <v>1950128</v>
          </cell>
          <cell r="W558">
            <v>3013480</v>
          </cell>
          <cell r="X558">
            <v>4920292</v>
          </cell>
          <cell r="Y558">
            <v>7067534</v>
          </cell>
          <cell r="Z558">
            <v>9888915</v>
          </cell>
          <cell r="AA558">
            <v>10512467</v>
          </cell>
          <cell r="AB558">
            <v>12427982</v>
          </cell>
          <cell r="AC558">
            <v>13740164</v>
          </cell>
          <cell r="AD558">
            <v>15506976</v>
          </cell>
          <cell r="AE558">
            <v>17088891</v>
          </cell>
          <cell r="AF558">
            <v>22229579</v>
          </cell>
        </row>
        <row r="559">
          <cell r="A559" t="str">
            <v>TRANSMISSIONVariance: Fav/(Unfav)</v>
          </cell>
          <cell r="D559" t="str">
            <v>Variance: Fav/(Unfav)</v>
          </cell>
          <cell r="E559">
            <v>-321248</v>
          </cell>
          <cell r="F559">
            <v>395720</v>
          </cell>
          <cell r="G559">
            <v>1579546</v>
          </cell>
          <cell r="H559">
            <v>211921</v>
          </cell>
          <cell r="I559">
            <v>-788604</v>
          </cell>
          <cell r="J559">
            <v>-1251040</v>
          </cell>
          <cell r="K559">
            <v>1942349</v>
          </cell>
          <cell r="L559">
            <v>372329</v>
          </cell>
          <cell r="M559">
            <v>1069545</v>
          </cell>
          <cell r="N559">
            <v>2484257</v>
          </cell>
          <cell r="O559">
            <v>1222983</v>
          </cell>
          <cell r="P559">
            <v>-2015219</v>
          </cell>
          <cell r="Q559">
            <v>4902537</v>
          </cell>
          <cell r="R559" t="str">
            <v>Variance: Fav/(Unfav)</v>
          </cell>
          <cell r="S559">
            <v>459652</v>
          </cell>
          <cell r="U559">
            <v>-321248</v>
          </cell>
          <cell r="V559">
            <v>74472</v>
          </cell>
          <cell r="W559">
            <v>1654018</v>
          </cell>
          <cell r="X559">
            <v>1865939</v>
          </cell>
          <cell r="Y559">
            <v>1077335</v>
          </cell>
          <cell r="Z559">
            <v>-173705</v>
          </cell>
          <cell r="AA559">
            <v>1768644</v>
          </cell>
          <cell r="AB559">
            <v>2140973</v>
          </cell>
          <cell r="AC559">
            <v>3210518</v>
          </cell>
          <cell r="AD559">
            <v>5694775</v>
          </cell>
          <cell r="AE559">
            <v>6917758</v>
          </cell>
          <cell r="AF559">
            <v>4902539</v>
          </cell>
        </row>
        <row r="560">
          <cell r="A560" t="str">
            <v>CTE PROJECT MANAGEMENTBudget:</v>
          </cell>
          <cell r="B560" t="str">
            <v>CTE PROJECT MANAGEMENT</v>
          </cell>
          <cell r="D560" t="str">
            <v>Budget: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 t="str">
            <v>Budget:</v>
          </cell>
          <cell r="S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 t="str">
            <v>CTE PROJECT MANAGEMENTActual:</v>
          </cell>
          <cell r="D561" t="str">
            <v>Actual: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827</v>
          </cell>
          <cell r="J561">
            <v>80</v>
          </cell>
          <cell r="K561">
            <v>0</v>
          </cell>
          <cell r="L561">
            <v>688</v>
          </cell>
          <cell r="M561">
            <v>0</v>
          </cell>
          <cell r="N561">
            <v>0</v>
          </cell>
          <cell r="O561">
            <v>6077</v>
          </cell>
          <cell r="P561">
            <v>0</v>
          </cell>
          <cell r="Q561">
            <v>7671</v>
          </cell>
          <cell r="R561" t="str">
            <v>Projection:</v>
          </cell>
          <cell r="S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827</v>
          </cell>
          <cell r="Z561">
            <v>907</v>
          </cell>
          <cell r="AA561">
            <v>907</v>
          </cell>
          <cell r="AB561">
            <v>1595</v>
          </cell>
          <cell r="AC561">
            <v>1595</v>
          </cell>
          <cell r="AD561">
            <v>1595</v>
          </cell>
          <cell r="AE561">
            <v>7672</v>
          </cell>
          <cell r="AF561">
            <v>7672</v>
          </cell>
        </row>
        <row r="562">
          <cell r="A562" t="str">
            <v>CTE PROJECT MANAGEMENTVariance: Fav/(Unfav)</v>
          </cell>
          <cell r="D562" t="str">
            <v>Variance: Fav/(Unfav)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-827</v>
          </cell>
          <cell r="J562">
            <v>-80</v>
          </cell>
          <cell r="K562">
            <v>0</v>
          </cell>
          <cell r="L562">
            <v>-688</v>
          </cell>
          <cell r="M562">
            <v>0</v>
          </cell>
          <cell r="N562">
            <v>0</v>
          </cell>
          <cell r="O562">
            <v>-6077</v>
          </cell>
          <cell r="P562">
            <v>0</v>
          </cell>
          <cell r="Q562">
            <v>-7671</v>
          </cell>
          <cell r="R562" t="str">
            <v>Variance: Fav/(Unfav)</v>
          </cell>
          <cell r="S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-827</v>
          </cell>
          <cell r="Z562">
            <v>-907</v>
          </cell>
          <cell r="AA562">
            <v>-907</v>
          </cell>
          <cell r="AB562">
            <v>-1595</v>
          </cell>
          <cell r="AC562">
            <v>-1595</v>
          </cell>
          <cell r="AD562">
            <v>-1595</v>
          </cell>
          <cell r="AE562">
            <v>-7672</v>
          </cell>
          <cell r="AF562">
            <v>-7672</v>
          </cell>
        </row>
        <row r="563">
          <cell r="A563" t="str">
            <v>ENERGY DELIVERY ADMINBudget:</v>
          </cell>
          <cell r="B563" t="str">
            <v>ENERGY DELIVERY ADMIN</v>
          </cell>
          <cell r="D563" t="str">
            <v>Budget: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 t="str">
            <v>Budget:</v>
          </cell>
          <cell r="S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 t="str">
            <v>ENERGY DELIVERY ADMINActual:</v>
          </cell>
          <cell r="D564" t="str">
            <v>Actual:</v>
          </cell>
          <cell r="E564">
            <v>-1315</v>
          </cell>
          <cell r="F564">
            <v>-65406</v>
          </cell>
          <cell r="G564">
            <v>64620</v>
          </cell>
          <cell r="H564">
            <v>14570</v>
          </cell>
          <cell r="I564">
            <v>-17504</v>
          </cell>
          <cell r="J564">
            <v>-13714</v>
          </cell>
          <cell r="K564">
            <v>-1962</v>
          </cell>
          <cell r="L564">
            <v>-1431</v>
          </cell>
          <cell r="M564">
            <v>-43813</v>
          </cell>
          <cell r="N564">
            <v>0</v>
          </cell>
          <cell r="O564">
            <v>-5725</v>
          </cell>
          <cell r="P564">
            <v>14572</v>
          </cell>
          <cell r="Q564">
            <v>-57105</v>
          </cell>
          <cell r="R564" t="str">
            <v>Projection:</v>
          </cell>
          <cell r="S564">
            <v>0</v>
          </cell>
          <cell r="U564">
            <v>-1315</v>
          </cell>
          <cell r="V564">
            <v>-66721</v>
          </cell>
          <cell r="W564">
            <v>-2101</v>
          </cell>
          <cell r="X564">
            <v>12469</v>
          </cell>
          <cell r="Y564">
            <v>-5035</v>
          </cell>
          <cell r="Z564">
            <v>-18749</v>
          </cell>
          <cell r="AA564">
            <v>-20711</v>
          </cell>
          <cell r="AB564">
            <v>-22142</v>
          </cell>
          <cell r="AC564">
            <v>-65955</v>
          </cell>
          <cell r="AD564">
            <v>-65955</v>
          </cell>
          <cell r="AE564">
            <v>-71680</v>
          </cell>
          <cell r="AF564">
            <v>-57108</v>
          </cell>
        </row>
        <row r="565">
          <cell r="A565" t="str">
            <v>ENERGY DELIVERY ADMINVariance: Fav/(Unfav)</v>
          </cell>
          <cell r="D565" t="str">
            <v>Variance: Fav/(Unfav)</v>
          </cell>
          <cell r="E565">
            <v>1315</v>
          </cell>
          <cell r="F565">
            <v>65406</v>
          </cell>
          <cell r="G565">
            <v>-64620</v>
          </cell>
          <cell r="H565">
            <v>-14570</v>
          </cell>
          <cell r="I565">
            <v>17504</v>
          </cell>
          <cell r="J565">
            <v>13714</v>
          </cell>
          <cell r="K565">
            <v>1962</v>
          </cell>
          <cell r="L565">
            <v>1431</v>
          </cell>
          <cell r="M565">
            <v>43813</v>
          </cell>
          <cell r="N565">
            <v>0</v>
          </cell>
          <cell r="O565">
            <v>5725</v>
          </cell>
          <cell r="P565">
            <v>-14572</v>
          </cell>
          <cell r="Q565">
            <v>57105</v>
          </cell>
          <cell r="R565" t="str">
            <v>Variance: Fav/(Unfav)</v>
          </cell>
          <cell r="S565">
            <v>0</v>
          </cell>
          <cell r="U565">
            <v>1315</v>
          </cell>
          <cell r="V565">
            <v>66721</v>
          </cell>
          <cell r="W565">
            <v>2101</v>
          </cell>
          <cell r="X565">
            <v>-12469</v>
          </cell>
          <cell r="Y565">
            <v>5035</v>
          </cell>
          <cell r="Z565">
            <v>18749</v>
          </cell>
          <cell r="AA565">
            <v>20711</v>
          </cell>
          <cell r="AB565">
            <v>22142</v>
          </cell>
          <cell r="AC565">
            <v>65955</v>
          </cell>
          <cell r="AD565">
            <v>65955</v>
          </cell>
          <cell r="AE565">
            <v>71680</v>
          </cell>
          <cell r="AF565">
            <v>57108</v>
          </cell>
        </row>
        <row r="566">
          <cell r="A566" t="str">
            <v>ENERGY DELIVERY SERVICESBudget:</v>
          </cell>
          <cell r="B566" t="str">
            <v>ENERGY DELIVERY SERVICES</v>
          </cell>
          <cell r="D566" t="str">
            <v>Budget: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 t="str">
            <v>Budget:</v>
          </cell>
          <cell r="S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 t="str">
            <v>ENERGY DELIVERY SERVICESActual:</v>
          </cell>
          <cell r="D567" t="str">
            <v>Actual: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 t="str">
            <v>Projection:</v>
          </cell>
          <cell r="S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 t="str">
            <v>ENERGY DELIVERY SERVICESVariance: Fav/(Unfav)</v>
          </cell>
          <cell r="D568" t="str">
            <v>Variance: Fav/(Unfav)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 t="str">
            <v>Variance: Fav/(Unfav)</v>
          </cell>
          <cell r="S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 t="str">
            <v>ED MANAGER BUSINESS OPERATIONSBudget:</v>
          </cell>
          <cell r="B569" t="str">
            <v>ED MANAGER BUSINESS OPERATIONS</v>
          </cell>
          <cell r="D569" t="str">
            <v>Budget: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 t="str">
            <v>Budget:</v>
          </cell>
          <cell r="S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 t="str">
            <v>ED MANAGER BUSINESS OPERATIONSActual:</v>
          </cell>
          <cell r="D570" t="str">
            <v>Actual: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 t="str">
            <v>Projection:</v>
          </cell>
          <cell r="S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 t="str">
            <v>ED MANAGER BUSINESS OPERATIONSVariance: Fav/(Unfav)</v>
          </cell>
          <cell r="D571" t="str">
            <v>Variance: Fav/(Unfav)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 t="str">
            <v>Variance: Fav/(Unfav)</v>
          </cell>
          <cell r="S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 t="str">
            <v>Budget:</v>
          </cell>
          <cell r="D572" t="str">
            <v>Budget:</v>
          </cell>
          <cell r="E572">
            <v>8624199</v>
          </cell>
          <cell r="F572">
            <v>9131214</v>
          </cell>
          <cell r="G572">
            <v>13736441</v>
          </cell>
          <cell r="H572">
            <v>11624188</v>
          </cell>
          <cell r="I572">
            <v>10153400</v>
          </cell>
          <cell r="J572">
            <v>10482052</v>
          </cell>
          <cell r="K572">
            <v>11456554</v>
          </cell>
          <cell r="L572">
            <v>10432639</v>
          </cell>
          <cell r="M572">
            <v>10213770</v>
          </cell>
          <cell r="N572">
            <v>12885929</v>
          </cell>
          <cell r="O572">
            <v>10453017</v>
          </cell>
          <cell r="P572">
            <v>11234536</v>
          </cell>
          <cell r="Q572">
            <v>130427938</v>
          </cell>
          <cell r="R572" t="str">
            <v>Budget:</v>
          </cell>
          <cell r="S572">
            <v>130427938</v>
          </cell>
          <cell r="U572">
            <v>8624199</v>
          </cell>
          <cell r="V572">
            <v>17755413</v>
          </cell>
          <cell r="W572">
            <v>31491854</v>
          </cell>
          <cell r="X572">
            <v>43116042</v>
          </cell>
          <cell r="Y572">
            <v>53269442</v>
          </cell>
          <cell r="Z572">
            <v>63751494</v>
          </cell>
          <cell r="AA572">
            <v>75208048</v>
          </cell>
          <cell r="AB572">
            <v>85640687</v>
          </cell>
          <cell r="AC572">
            <v>95854457</v>
          </cell>
          <cell r="AD572">
            <v>108740386</v>
          </cell>
          <cell r="AE572">
            <v>119193403</v>
          </cell>
          <cell r="AF572">
            <v>130427939</v>
          </cell>
        </row>
        <row r="573">
          <cell r="A573" t="str">
            <v>Actual:</v>
          </cell>
          <cell r="D573" t="str">
            <v>Actual:</v>
          </cell>
          <cell r="E573">
            <v>6809377</v>
          </cell>
          <cell r="F573">
            <v>7392855</v>
          </cell>
          <cell r="G573">
            <v>14250556</v>
          </cell>
          <cell r="H573">
            <v>12758065</v>
          </cell>
          <cell r="I573">
            <v>12542097</v>
          </cell>
          <cell r="J573">
            <v>11851838</v>
          </cell>
          <cell r="K573">
            <v>9561287</v>
          </cell>
          <cell r="L573">
            <v>8293003</v>
          </cell>
          <cell r="M573">
            <v>7158643</v>
          </cell>
          <cell r="N573">
            <v>8326007</v>
          </cell>
          <cell r="O573">
            <v>10200324</v>
          </cell>
          <cell r="P573">
            <v>18927525</v>
          </cell>
          <cell r="Q573">
            <v>128071577</v>
          </cell>
          <cell r="R573" t="str">
            <v>Projection:</v>
          </cell>
          <cell r="S573">
            <v>129441198</v>
          </cell>
          <cell r="U573">
            <v>6809377</v>
          </cell>
          <cell r="V573">
            <v>14202232</v>
          </cell>
          <cell r="W573">
            <v>28452788</v>
          </cell>
          <cell r="X573">
            <v>41210853</v>
          </cell>
          <cell r="Y573">
            <v>53752950</v>
          </cell>
          <cell r="Z573">
            <v>65604788</v>
          </cell>
          <cell r="AA573">
            <v>75166075</v>
          </cell>
          <cell r="AB573">
            <v>83459078</v>
          </cell>
          <cell r="AC573">
            <v>90617721</v>
          </cell>
          <cell r="AD573">
            <v>98943728</v>
          </cell>
          <cell r="AE573">
            <v>109144052</v>
          </cell>
          <cell r="AF573">
            <v>128071577</v>
          </cell>
        </row>
        <row r="574">
          <cell r="A574" t="str">
            <v>Variance: Fav/(Unfav)</v>
          </cell>
          <cell r="C574" t="str">
            <v>Grow</v>
          </cell>
          <cell r="D574" t="str">
            <v>Variance: Fav/(Unfav)</v>
          </cell>
          <cell r="E574">
            <v>1814822</v>
          </cell>
          <cell r="F574">
            <v>1738359</v>
          </cell>
          <cell r="G574">
            <v>-514115</v>
          </cell>
          <cell r="H574">
            <v>-1133878</v>
          </cell>
          <cell r="I574">
            <v>-2388697</v>
          </cell>
          <cell r="J574">
            <v>-1369786</v>
          </cell>
          <cell r="K574">
            <v>1895267</v>
          </cell>
          <cell r="L574">
            <v>2139636</v>
          </cell>
          <cell r="M574">
            <v>3055127</v>
          </cell>
          <cell r="N574">
            <v>4559921</v>
          </cell>
          <cell r="O574">
            <v>252693</v>
          </cell>
          <cell r="P574">
            <v>-7692989</v>
          </cell>
          <cell r="Q574">
            <v>2356361</v>
          </cell>
          <cell r="R574" t="str">
            <v>Variance: Fav/(Unfav)</v>
          </cell>
          <cell r="S574">
            <v>986741</v>
          </cell>
          <cell r="U574">
            <v>1814822</v>
          </cell>
          <cell r="V574">
            <v>3553181</v>
          </cell>
          <cell r="W574">
            <v>3039066</v>
          </cell>
          <cell r="X574">
            <v>1905188</v>
          </cell>
          <cell r="Y574">
            <v>-483509</v>
          </cell>
          <cell r="Z574">
            <v>-1853295</v>
          </cell>
          <cell r="AA574">
            <v>41972</v>
          </cell>
          <cell r="AB574">
            <v>2181608</v>
          </cell>
          <cell r="AC574">
            <v>5236735</v>
          </cell>
          <cell r="AD574">
            <v>9796656</v>
          </cell>
          <cell r="AE574">
            <v>10049349</v>
          </cell>
          <cell r="AF574">
            <v>2356360</v>
          </cell>
        </row>
        <row r="576">
          <cell r="A576" t="str">
            <v>NORTH CENTRAL REGIONBudget:</v>
          </cell>
          <cell r="B576" t="str">
            <v>NORTH CENTRAL REGION</v>
          </cell>
          <cell r="C576" t="str">
            <v>Maintain</v>
          </cell>
          <cell r="D576" t="str">
            <v>Budget:</v>
          </cell>
          <cell r="E576">
            <v>1039077</v>
          </cell>
          <cell r="F576">
            <v>1039077</v>
          </cell>
          <cell r="G576">
            <v>1417504</v>
          </cell>
          <cell r="H576">
            <v>1054017</v>
          </cell>
          <cell r="I576">
            <v>1162818</v>
          </cell>
          <cell r="J576">
            <v>1358451</v>
          </cell>
          <cell r="K576">
            <v>1436204</v>
          </cell>
          <cell r="L576">
            <v>1245410</v>
          </cell>
          <cell r="M576">
            <v>1272373</v>
          </cell>
          <cell r="N576">
            <v>1014464</v>
          </cell>
          <cell r="O576">
            <v>1088856</v>
          </cell>
          <cell r="P576">
            <v>1403240</v>
          </cell>
          <cell r="Q576">
            <v>14531491</v>
          </cell>
          <cell r="R576" t="str">
            <v>Budget:</v>
          </cell>
          <cell r="S576">
            <v>14531491</v>
          </cell>
          <cell r="U576">
            <v>1039077</v>
          </cell>
          <cell r="V576">
            <v>2078154</v>
          </cell>
          <cell r="W576">
            <v>3495658</v>
          </cell>
          <cell r="X576">
            <v>4549675</v>
          </cell>
          <cell r="Y576">
            <v>5712493</v>
          </cell>
          <cell r="Z576">
            <v>7070944</v>
          </cell>
          <cell r="AA576">
            <v>8507148</v>
          </cell>
          <cell r="AB576">
            <v>9752558</v>
          </cell>
          <cell r="AC576">
            <v>11024931</v>
          </cell>
          <cell r="AD576">
            <v>12039395</v>
          </cell>
          <cell r="AE576">
            <v>13128251</v>
          </cell>
          <cell r="AF576">
            <v>14531491</v>
          </cell>
        </row>
        <row r="577">
          <cell r="A577" t="str">
            <v>NORTH CENTRAL REGIONActual:</v>
          </cell>
          <cell r="D577" t="str">
            <v>Actual:</v>
          </cell>
          <cell r="E577">
            <v>892488</v>
          </cell>
          <cell r="F577">
            <v>855485</v>
          </cell>
          <cell r="G577">
            <v>1407965</v>
          </cell>
          <cell r="H577">
            <v>969757</v>
          </cell>
          <cell r="I577">
            <v>1090226</v>
          </cell>
          <cell r="J577">
            <v>1294123</v>
          </cell>
          <cell r="K577">
            <v>2134722</v>
          </cell>
          <cell r="L577">
            <v>-287015</v>
          </cell>
          <cell r="M577">
            <v>366174</v>
          </cell>
          <cell r="N577">
            <v>1011389</v>
          </cell>
          <cell r="O577">
            <v>2102516</v>
          </cell>
          <cell r="P577">
            <v>1874565</v>
          </cell>
          <cell r="Q577">
            <v>13712394</v>
          </cell>
          <cell r="R577" t="str">
            <v>Projection:</v>
          </cell>
          <cell r="S577">
            <v>13863264</v>
          </cell>
          <cell r="U577">
            <v>892488</v>
          </cell>
          <cell r="V577">
            <v>1747973</v>
          </cell>
          <cell r="W577">
            <v>3155938</v>
          </cell>
          <cell r="X577">
            <v>4125695</v>
          </cell>
          <cell r="Y577">
            <v>5215921</v>
          </cell>
          <cell r="Z577">
            <v>6510044</v>
          </cell>
          <cell r="AA577">
            <v>8644766</v>
          </cell>
          <cell r="AB577">
            <v>8357751</v>
          </cell>
          <cell r="AC577">
            <v>8723925</v>
          </cell>
          <cell r="AD577">
            <v>9735314</v>
          </cell>
          <cell r="AE577">
            <v>11837830</v>
          </cell>
          <cell r="AF577">
            <v>13712395</v>
          </cell>
        </row>
        <row r="578">
          <cell r="A578" t="str">
            <v>NORTH CENTRAL REGIONVariance: Fav/(Unfav)</v>
          </cell>
          <cell r="D578" t="str">
            <v>Variance: Fav/(Unfav)</v>
          </cell>
          <cell r="E578">
            <v>146589</v>
          </cell>
          <cell r="F578">
            <v>183592</v>
          </cell>
          <cell r="G578">
            <v>9539</v>
          </cell>
          <cell r="H578">
            <v>84260</v>
          </cell>
          <cell r="I578">
            <v>72592</v>
          </cell>
          <cell r="J578">
            <v>64329</v>
          </cell>
          <cell r="K578">
            <v>-698518</v>
          </cell>
          <cell r="L578">
            <v>1532425</v>
          </cell>
          <cell r="M578">
            <v>906199</v>
          </cell>
          <cell r="N578">
            <v>3075</v>
          </cell>
          <cell r="O578">
            <v>-1013659</v>
          </cell>
          <cell r="P578">
            <v>-471326</v>
          </cell>
          <cell r="Q578">
            <v>819097</v>
          </cell>
          <cell r="R578" t="str">
            <v>Variance: Fav/(Unfav)</v>
          </cell>
          <cell r="S578">
            <v>668227</v>
          </cell>
          <cell r="U578">
            <v>146589</v>
          </cell>
          <cell r="V578">
            <v>330181</v>
          </cell>
          <cell r="W578">
            <v>339720</v>
          </cell>
          <cell r="X578">
            <v>423980</v>
          </cell>
          <cell r="Y578">
            <v>496572</v>
          </cell>
          <cell r="Z578">
            <v>560901</v>
          </cell>
          <cell r="AA578">
            <v>-137617</v>
          </cell>
          <cell r="AB578">
            <v>1394808</v>
          </cell>
          <cell r="AC578">
            <v>2301007</v>
          </cell>
          <cell r="AD578">
            <v>2304082</v>
          </cell>
          <cell r="AE578">
            <v>1290423</v>
          </cell>
          <cell r="AF578">
            <v>819097</v>
          </cell>
        </row>
        <row r="579">
          <cell r="A579" t="str">
            <v>SOUTH CENTRAL REGIONBudget:</v>
          </cell>
          <cell r="B579" t="str">
            <v>SOUTH CENTRAL REGION</v>
          </cell>
          <cell r="D579" t="str">
            <v>Budget:</v>
          </cell>
          <cell r="E579">
            <v>725527</v>
          </cell>
          <cell r="F579">
            <v>702888</v>
          </cell>
          <cell r="G579">
            <v>800707</v>
          </cell>
          <cell r="H579">
            <v>741000</v>
          </cell>
          <cell r="I579">
            <v>759705</v>
          </cell>
          <cell r="J579">
            <v>844079</v>
          </cell>
          <cell r="K579">
            <v>997224</v>
          </cell>
          <cell r="L579">
            <v>975343</v>
          </cell>
          <cell r="M579">
            <v>817269</v>
          </cell>
          <cell r="N579">
            <v>708366</v>
          </cell>
          <cell r="O579">
            <v>709507</v>
          </cell>
          <cell r="P579">
            <v>801644</v>
          </cell>
          <cell r="Q579">
            <v>9583258</v>
          </cell>
          <cell r="R579" t="str">
            <v>Budget:</v>
          </cell>
          <cell r="S579">
            <v>9583258</v>
          </cell>
          <cell r="U579">
            <v>725527</v>
          </cell>
          <cell r="V579">
            <v>1428415</v>
          </cell>
          <cell r="W579">
            <v>2229122</v>
          </cell>
          <cell r="X579">
            <v>2970122</v>
          </cell>
          <cell r="Y579">
            <v>3729827</v>
          </cell>
          <cell r="Z579">
            <v>4573906</v>
          </cell>
          <cell r="AA579">
            <v>5571130</v>
          </cell>
          <cell r="AB579">
            <v>6546473</v>
          </cell>
          <cell r="AC579">
            <v>7363742</v>
          </cell>
          <cell r="AD579">
            <v>8072108</v>
          </cell>
          <cell r="AE579">
            <v>8781615</v>
          </cell>
          <cell r="AF579">
            <v>9583259</v>
          </cell>
        </row>
        <row r="580">
          <cell r="A580" t="str">
            <v>SOUTH CENTRAL REGIONActual:</v>
          </cell>
          <cell r="D580" t="str">
            <v>Actual:</v>
          </cell>
          <cell r="E580">
            <v>949493</v>
          </cell>
          <cell r="F580">
            <v>1005998</v>
          </cell>
          <cell r="G580">
            <v>1148454</v>
          </cell>
          <cell r="H580">
            <v>945896</v>
          </cell>
          <cell r="I580">
            <v>862635</v>
          </cell>
          <cell r="J580">
            <v>709884</v>
          </cell>
          <cell r="K580">
            <v>1842507</v>
          </cell>
          <cell r="L580">
            <v>484693</v>
          </cell>
          <cell r="M580">
            <v>211409</v>
          </cell>
          <cell r="N580">
            <v>293061</v>
          </cell>
          <cell r="O580">
            <v>492616</v>
          </cell>
          <cell r="P580">
            <v>1090801</v>
          </cell>
          <cell r="Q580">
            <v>10037447</v>
          </cell>
          <cell r="R580" t="str">
            <v>Projection:</v>
          </cell>
          <cell r="S580">
            <v>8653280</v>
          </cell>
          <cell r="U580">
            <v>949493</v>
          </cell>
          <cell r="V580">
            <v>1955491</v>
          </cell>
          <cell r="W580">
            <v>3103945</v>
          </cell>
          <cell r="X580">
            <v>4049841</v>
          </cell>
          <cell r="Y580">
            <v>4912476</v>
          </cell>
          <cell r="Z580">
            <v>5622360</v>
          </cell>
          <cell r="AA580">
            <v>7464867</v>
          </cell>
          <cell r="AB580">
            <v>7949560</v>
          </cell>
          <cell r="AC580">
            <v>8160969</v>
          </cell>
          <cell r="AD580">
            <v>8454030</v>
          </cell>
          <cell r="AE580">
            <v>8946646</v>
          </cell>
          <cell r="AF580">
            <v>10037447</v>
          </cell>
        </row>
        <row r="581">
          <cell r="A581" t="str">
            <v>SOUTH CENTRAL REGIONVariance: Fav/(Unfav)</v>
          </cell>
          <cell r="D581" t="str">
            <v>Variance: Fav/(Unfav)</v>
          </cell>
          <cell r="E581">
            <v>-223966</v>
          </cell>
          <cell r="F581">
            <v>-303110</v>
          </cell>
          <cell r="G581">
            <v>-347747</v>
          </cell>
          <cell r="H581">
            <v>-204896</v>
          </cell>
          <cell r="I581">
            <v>-102930</v>
          </cell>
          <cell r="J581">
            <v>134195</v>
          </cell>
          <cell r="K581">
            <v>-845282</v>
          </cell>
          <cell r="L581">
            <v>490650</v>
          </cell>
          <cell r="M581">
            <v>605859</v>
          </cell>
          <cell r="N581">
            <v>415305</v>
          </cell>
          <cell r="O581">
            <v>216892</v>
          </cell>
          <cell r="P581">
            <v>-289157</v>
          </cell>
          <cell r="Q581">
            <v>-454188</v>
          </cell>
          <cell r="R581" t="str">
            <v>Variance: Fav/(Unfav)</v>
          </cell>
          <cell r="S581">
            <v>929978</v>
          </cell>
          <cell r="U581">
            <v>-223966</v>
          </cell>
          <cell r="V581">
            <v>-527076</v>
          </cell>
          <cell r="W581">
            <v>-874823</v>
          </cell>
          <cell r="X581">
            <v>-1079719</v>
          </cell>
          <cell r="Y581">
            <v>-1182649</v>
          </cell>
          <cell r="Z581">
            <v>-1048454</v>
          </cell>
          <cell r="AA581">
            <v>-1893736</v>
          </cell>
          <cell r="AB581">
            <v>-1403086</v>
          </cell>
          <cell r="AC581">
            <v>-797227</v>
          </cell>
          <cell r="AD581">
            <v>-381922</v>
          </cell>
          <cell r="AE581">
            <v>-165030</v>
          </cell>
          <cell r="AF581">
            <v>-454187</v>
          </cell>
        </row>
        <row r="582">
          <cell r="A582" t="str">
            <v>NORTH COASTAL REGIONBudget:</v>
          </cell>
          <cell r="B582" t="str">
            <v>NORTH COASTAL REGION</v>
          </cell>
          <cell r="D582" t="str">
            <v>Budget:</v>
          </cell>
          <cell r="E582">
            <v>263407</v>
          </cell>
          <cell r="F582">
            <v>262518</v>
          </cell>
          <cell r="G582">
            <v>299919</v>
          </cell>
          <cell r="H582">
            <v>257883</v>
          </cell>
          <cell r="I582">
            <v>480818</v>
          </cell>
          <cell r="J582">
            <v>629599</v>
          </cell>
          <cell r="K582">
            <v>801992</v>
          </cell>
          <cell r="L582">
            <v>861155</v>
          </cell>
          <cell r="M582">
            <v>642255</v>
          </cell>
          <cell r="N582">
            <v>268949</v>
          </cell>
          <cell r="O582">
            <v>308031</v>
          </cell>
          <cell r="P582">
            <v>330097</v>
          </cell>
          <cell r="Q582">
            <v>5406622</v>
          </cell>
          <cell r="R582" t="str">
            <v>Budget:</v>
          </cell>
          <cell r="S582">
            <v>5406622</v>
          </cell>
          <cell r="U582">
            <v>263407</v>
          </cell>
          <cell r="V582">
            <v>525925</v>
          </cell>
          <cell r="W582">
            <v>825844</v>
          </cell>
          <cell r="X582">
            <v>1083727</v>
          </cell>
          <cell r="Y582">
            <v>1564545</v>
          </cell>
          <cell r="Z582">
            <v>2194144</v>
          </cell>
          <cell r="AA582">
            <v>2996136</v>
          </cell>
          <cell r="AB582">
            <v>3857291</v>
          </cell>
          <cell r="AC582">
            <v>4499546</v>
          </cell>
          <cell r="AD582">
            <v>4768495</v>
          </cell>
          <cell r="AE582">
            <v>5076526</v>
          </cell>
          <cell r="AF582">
            <v>5406623</v>
          </cell>
        </row>
        <row r="583">
          <cell r="A583" t="str">
            <v>NORTH COASTAL REGIONActual:</v>
          </cell>
          <cell r="D583" t="str">
            <v>Actual:</v>
          </cell>
          <cell r="E583">
            <v>362767</v>
          </cell>
          <cell r="F583">
            <v>318793</v>
          </cell>
          <cell r="G583">
            <v>503921</v>
          </cell>
          <cell r="H583">
            <v>374945</v>
          </cell>
          <cell r="I583">
            <v>374901</v>
          </cell>
          <cell r="J583">
            <v>566851</v>
          </cell>
          <cell r="K583">
            <v>1126009</v>
          </cell>
          <cell r="L583">
            <v>463718</v>
          </cell>
          <cell r="M583">
            <v>240235</v>
          </cell>
          <cell r="N583">
            <v>409246</v>
          </cell>
          <cell r="O583">
            <v>583585</v>
          </cell>
          <cell r="P583">
            <v>704842</v>
          </cell>
          <cell r="Q583">
            <v>6029813</v>
          </cell>
          <cell r="R583" t="str">
            <v>Projection:</v>
          </cell>
          <cell r="S583">
            <v>5186295</v>
          </cell>
          <cell r="U583">
            <v>362767</v>
          </cell>
          <cell r="V583">
            <v>681560</v>
          </cell>
          <cell r="W583">
            <v>1185481</v>
          </cell>
          <cell r="X583">
            <v>1560426</v>
          </cell>
          <cell r="Y583">
            <v>1935327</v>
          </cell>
          <cell r="Z583">
            <v>2502178</v>
          </cell>
          <cell r="AA583">
            <v>3628187</v>
          </cell>
          <cell r="AB583">
            <v>4091905</v>
          </cell>
          <cell r="AC583">
            <v>4332140</v>
          </cell>
          <cell r="AD583">
            <v>4741386</v>
          </cell>
          <cell r="AE583">
            <v>5324971</v>
          </cell>
          <cell r="AF583">
            <v>6029813</v>
          </cell>
        </row>
        <row r="584">
          <cell r="A584" t="str">
            <v>NORTH COASTAL REGIONVariance: Fav/(Unfav)</v>
          </cell>
          <cell r="D584" t="str">
            <v>Variance: Fav/(Unfav)</v>
          </cell>
          <cell r="E584">
            <v>-99360</v>
          </cell>
          <cell r="F584">
            <v>-56275</v>
          </cell>
          <cell r="G584">
            <v>-204002</v>
          </cell>
          <cell r="H584">
            <v>-117062</v>
          </cell>
          <cell r="I584">
            <v>105917</v>
          </cell>
          <cell r="J584">
            <v>62748</v>
          </cell>
          <cell r="K584">
            <v>-324017</v>
          </cell>
          <cell r="L584">
            <v>397437</v>
          </cell>
          <cell r="M584">
            <v>402020</v>
          </cell>
          <cell r="N584">
            <v>-140298</v>
          </cell>
          <cell r="O584">
            <v>-275555</v>
          </cell>
          <cell r="P584">
            <v>-374745</v>
          </cell>
          <cell r="Q584">
            <v>-623191</v>
          </cell>
          <cell r="R584" t="str">
            <v>Variance: Fav/(Unfav)</v>
          </cell>
          <cell r="S584">
            <v>220327</v>
          </cell>
          <cell r="U584">
            <v>-99360</v>
          </cell>
          <cell r="V584">
            <v>-155635</v>
          </cell>
          <cell r="W584">
            <v>-359637</v>
          </cell>
          <cell r="X584">
            <v>-476699</v>
          </cell>
          <cell r="Y584">
            <v>-370782</v>
          </cell>
          <cell r="Z584">
            <v>-308034</v>
          </cell>
          <cell r="AA584">
            <v>-632051</v>
          </cell>
          <cell r="AB584">
            <v>-234614</v>
          </cell>
          <cell r="AC584">
            <v>167406</v>
          </cell>
          <cell r="AD584">
            <v>27108</v>
          </cell>
          <cell r="AE584">
            <v>-248447</v>
          </cell>
          <cell r="AF584">
            <v>-623192</v>
          </cell>
        </row>
        <row r="585">
          <cell r="A585" t="str">
            <v>SOUTH COASTAL REGIONBudget:</v>
          </cell>
          <cell r="B585" t="str">
            <v>SOUTH COASTAL REGION</v>
          </cell>
          <cell r="D585" t="str">
            <v>Budget:</v>
          </cell>
          <cell r="E585">
            <v>696217</v>
          </cell>
          <cell r="F585">
            <v>697736</v>
          </cell>
          <cell r="G585">
            <v>905699</v>
          </cell>
          <cell r="H585">
            <v>932183</v>
          </cell>
          <cell r="I585">
            <v>1093184</v>
          </cell>
          <cell r="J585">
            <v>1237681</v>
          </cell>
          <cell r="K585">
            <v>1669643</v>
          </cell>
          <cell r="L585">
            <v>1843481</v>
          </cell>
          <cell r="M585">
            <v>1575102</v>
          </cell>
          <cell r="N585">
            <v>696163</v>
          </cell>
          <cell r="O585">
            <v>1157759</v>
          </cell>
          <cell r="P585">
            <v>1220031</v>
          </cell>
          <cell r="Q585">
            <v>13724880</v>
          </cell>
          <cell r="R585" t="str">
            <v>Budget:</v>
          </cell>
          <cell r="S585">
            <v>13724880</v>
          </cell>
          <cell r="U585">
            <v>696217</v>
          </cell>
          <cell r="V585">
            <v>1393953</v>
          </cell>
          <cell r="W585">
            <v>2299652</v>
          </cell>
          <cell r="X585">
            <v>3231835</v>
          </cell>
          <cell r="Y585">
            <v>4325019</v>
          </cell>
          <cell r="Z585">
            <v>5562700</v>
          </cell>
          <cell r="AA585">
            <v>7232343</v>
          </cell>
          <cell r="AB585">
            <v>9075824</v>
          </cell>
          <cell r="AC585">
            <v>10650926</v>
          </cell>
          <cell r="AD585">
            <v>11347089</v>
          </cell>
          <cell r="AE585">
            <v>12504848</v>
          </cell>
          <cell r="AF585">
            <v>13724879</v>
          </cell>
        </row>
        <row r="586">
          <cell r="A586" t="str">
            <v>SOUTH COASTAL REGIONActual:</v>
          </cell>
          <cell r="D586" t="str">
            <v>Actual:</v>
          </cell>
          <cell r="E586">
            <v>813065</v>
          </cell>
          <cell r="F586">
            <v>811415</v>
          </cell>
          <cell r="G586">
            <v>702976</v>
          </cell>
          <cell r="H586">
            <v>1085766</v>
          </cell>
          <cell r="I586">
            <v>1214409</v>
          </cell>
          <cell r="J586">
            <v>1141252</v>
          </cell>
          <cell r="K586">
            <v>2188264</v>
          </cell>
          <cell r="L586">
            <v>1099586</v>
          </cell>
          <cell r="M586">
            <v>541608</v>
          </cell>
          <cell r="N586">
            <v>909553</v>
          </cell>
          <cell r="O586">
            <v>1422239</v>
          </cell>
          <cell r="P586">
            <v>3360241</v>
          </cell>
          <cell r="Q586">
            <v>15290374</v>
          </cell>
          <cell r="R586" t="str">
            <v>Projection:</v>
          </cell>
          <cell r="S586">
            <v>12878147</v>
          </cell>
          <cell r="U586">
            <v>813065</v>
          </cell>
          <cell r="V586">
            <v>1624480</v>
          </cell>
          <cell r="W586">
            <v>2327456</v>
          </cell>
          <cell r="X586">
            <v>3413222</v>
          </cell>
          <cell r="Y586">
            <v>4627631</v>
          </cell>
          <cell r="Z586">
            <v>5768883</v>
          </cell>
          <cell r="AA586">
            <v>7957147</v>
          </cell>
          <cell r="AB586">
            <v>9056733</v>
          </cell>
          <cell r="AC586">
            <v>9598341</v>
          </cell>
          <cell r="AD586">
            <v>10507894</v>
          </cell>
          <cell r="AE586">
            <v>11930133</v>
          </cell>
          <cell r="AF586">
            <v>15290374</v>
          </cell>
        </row>
        <row r="587">
          <cell r="A587" t="str">
            <v>SOUTH COASTAL REGIONVariance: Fav/(Unfav)</v>
          </cell>
          <cell r="D587" t="str">
            <v>Variance: Fav/(Unfav)</v>
          </cell>
          <cell r="E587">
            <v>-116849</v>
          </cell>
          <cell r="F587">
            <v>-113679</v>
          </cell>
          <cell r="G587">
            <v>202723</v>
          </cell>
          <cell r="H587">
            <v>-153583</v>
          </cell>
          <cell r="I587">
            <v>-121224</v>
          </cell>
          <cell r="J587">
            <v>96429</v>
          </cell>
          <cell r="K587">
            <v>-518621</v>
          </cell>
          <cell r="L587">
            <v>743895</v>
          </cell>
          <cell r="M587">
            <v>1033494</v>
          </cell>
          <cell r="N587">
            <v>-213389</v>
          </cell>
          <cell r="O587">
            <v>-264480</v>
          </cell>
          <cell r="P587">
            <v>-2140210</v>
          </cell>
          <cell r="Q587">
            <v>-1565493</v>
          </cell>
          <cell r="R587" t="str">
            <v>Variance: Fav/(Unfav)</v>
          </cell>
          <cell r="S587">
            <v>846733</v>
          </cell>
          <cell r="U587">
            <v>-116849</v>
          </cell>
          <cell r="V587">
            <v>-230528</v>
          </cell>
          <cell r="W587">
            <v>-27805</v>
          </cell>
          <cell r="X587">
            <v>-181388</v>
          </cell>
          <cell r="Y587">
            <v>-302612</v>
          </cell>
          <cell r="Z587">
            <v>-206183</v>
          </cell>
          <cell r="AA587">
            <v>-724804</v>
          </cell>
          <cell r="AB587">
            <v>19091</v>
          </cell>
          <cell r="AC587">
            <v>1052585</v>
          </cell>
          <cell r="AD587">
            <v>839196</v>
          </cell>
          <cell r="AE587">
            <v>574716</v>
          </cell>
          <cell r="AF587">
            <v>-1565494</v>
          </cell>
        </row>
        <row r="588">
          <cell r="A588" t="str">
            <v>DIST OPS &amp; SUPPORTBudget:</v>
          </cell>
          <cell r="B588" t="str">
            <v>DIST OPS &amp; SUPPORT</v>
          </cell>
          <cell r="D588" t="str">
            <v>Budget:</v>
          </cell>
          <cell r="E588">
            <v>1641633</v>
          </cell>
          <cell r="F588">
            <v>1947761</v>
          </cell>
          <cell r="G588">
            <v>1921818</v>
          </cell>
          <cell r="H588">
            <v>1660852</v>
          </cell>
          <cell r="I588">
            <v>1683371</v>
          </cell>
          <cell r="J588">
            <v>1716921</v>
          </cell>
          <cell r="K588">
            <v>1671288</v>
          </cell>
          <cell r="L588">
            <v>1565048</v>
          </cell>
          <cell r="M588">
            <v>1632149</v>
          </cell>
          <cell r="N588">
            <v>1785573</v>
          </cell>
          <cell r="O588">
            <v>1672798</v>
          </cell>
          <cell r="P588">
            <v>1458252</v>
          </cell>
          <cell r="Q588">
            <v>20357465</v>
          </cell>
          <cell r="R588" t="str">
            <v>Budget:</v>
          </cell>
          <cell r="S588">
            <v>20357465</v>
          </cell>
          <cell r="U588">
            <v>1641633</v>
          </cell>
          <cell r="V588">
            <v>3589394</v>
          </cell>
          <cell r="W588">
            <v>5511212</v>
          </cell>
          <cell r="X588">
            <v>7172064</v>
          </cell>
          <cell r="Y588">
            <v>8855435</v>
          </cell>
          <cell r="Z588">
            <v>10572356</v>
          </cell>
          <cell r="AA588">
            <v>12243644</v>
          </cell>
          <cell r="AB588">
            <v>13808692</v>
          </cell>
          <cell r="AC588">
            <v>15440841</v>
          </cell>
          <cell r="AD588">
            <v>17226414</v>
          </cell>
          <cell r="AE588">
            <v>18899212</v>
          </cell>
          <cell r="AF588">
            <v>20357464</v>
          </cell>
        </row>
        <row r="589">
          <cell r="A589" t="str">
            <v>DIST OPS &amp; SUPPORTActual:</v>
          </cell>
          <cell r="D589" t="str">
            <v>Actual:</v>
          </cell>
          <cell r="E589">
            <v>1336587</v>
          </cell>
          <cell r="F589">
            <v>2096147</v>
          </cell>
          <cell r="G589">
            <v>2751607</v>
          </cell>
          <cell r="H589">
            <v>1889250</v>
          </cell>
          <cell r="I589">
            <v>1998146</v>
          </cell>
          <cell r="J589">
            <v>2734128</v>
          </cell>
          <cell r="K589">
            <v>2420211</v>
          </cell>
          <cell r="L589">
            <v>784818</v>
          </cell>
          <cell r="M589">
            <v>322304</v>
          </cell>
          <cell r="N589">
            <v>2205737</v>
          </cell>
          <cell r="O589">
            <v>1547330</v>
          </cell>
          <cell r="P589">
            <v>3118077</v>
          </cell>
          <cell r="Q589">
            <v>23204342</v>
          </cell>
          <cell r="R589" t="str">
            <v>Projection:</v>
          </cell>
          <cell r="S589">
            <v>23179193</v>
          </cell>
          <cell r="U589">
            <v>1336587</v>
          </cell>
          <cell r="V589">
            <v>3432734</v>
          </cell>
          <cell r="W589">
            <v>6184341</v>
          </cell>
          <cell r="X589">
            <v>8073591</v>
          </cell>
          <cell r="Y589">
            <v>10071737</v>
          </cell>
          <cell r="Z589">
            <v>12805865</v>
          </cell>
          <cell r="AA589">
            <v>15226076</v>
          </cell>
          <cell r="AB589">
            <v>16010894</v>
          </cell>
          <cell r="AC589">
            <v>16333198</v>
          </cell>
          <cell r="AD589">
            <v>18538935</v>
          </cell>
          <cell r="AE589">
            <v>20086265</v>
          </cell>
          <cell r="AF589">
            <v>23204342</v>
          </cell>
        </row>
        <row r="590">
          <cell r="A590" t="str">
            <v>DIST OPS &amp; SUPPORTVariance: Fav/(Unfav)</v>
          </cell>
          <cell r="D590" t="str">
            <v>Variance: Fav/(Unfav)</v>
          </cell>
          <cell r="E590">
            <v>305047</v>
          </cell>
          <cell r="F590">
            <v>-148386</v>
          </cell>
          <cell r="G590">
            <v>-829789</v>
          </cell>
          <cell r="H590">
            <v>-228398</v>
          </cell>
          <cell r="I590">
            <v>-314775</v>
          </cell>
          <cell r="J590">
            <v>-1017207</v>
          </cell>
          <cell r="K590">
            <v>-748924</v>
          </cell>
          <cell r="L590">
            <v>780230</v>
          </cell>
          <cell r="M590">
            <v>1309845</v>
          </cell>
          <cell r="N590">
            <v>-420164</v>
          </cell>
          <cell r="O590">
            <v>125468</v>
          </cell>
          <cell r="P590">
            <v>-1659825</v>
          </cell>
          <cell r="Q590">
            <v>-2846878</v>
          </cell>
          <cell r="R590" t="str">
            <v>Variance: Fav/(Unfav)</v>
          </cell>
          <cell r="S590">
            <v>-2821729</v>
          </cell>
          <cell r="U590">
            <v>305047</v>
          </cell>
          <cell r="V590">
            <v>156661</v>
          </cell>
          <cell r="W590">
            <v>-673128</v>
          </cell>
          <cell r="X590">
            <v>-901526</v>
          </cell>
          <cell r="Y590">
            <v>-1216301</v>
          </cell>
          <cell r="Z590">
            <v>-2233508</v>
          </cell>
          <cell r="AA590">
            <v>-2982432</v>
          </cell>
          <cell r="AB590">
            <v>-2202202</v>
          </cell>
          <cell r="AC590">
            <v>-892357</v>
          </cell>
          <cell r="AD590">
            <v>-1312521</v>
          </cell>
          <cell r="AE590">
            <v>-1187053</v>
          </cell>
          <cell r="AF590">
            <v>-2846878</v>
          </cell>
        </row>
        <row r="591">
          <cell r="A591" t="str">
            <v>TRANSMISSIONBudget:</v>
          </cell>
          <cell r="B591" t="str">
            <v>TRANSMISSION</v>
          </cell>
          <cell r="D591" t="str">
            <v>Budget:</v>
          </cell>
          <cell r="E591">
            <v>3037812</v>
          </cell>
          <cell r="F591">
            <v>3419723</v>
          </cell>
          <cell r="G591">
            <v>4010439</v>
          </cell>
          <cell r="H591">
            <v>4326512</v>
          </cell>
          <cell r="I591">
            <v>4021405</v>
          </cell>
          <cell r="J591">
            <v>4352802</v>
          </cell>
          <cell r="K591">
            <v>2786085</v>
          </cell>
          <cell r="L591">
            <v>1995133</v>
          </cell>
          <cell r="M591">
            <v>1898251</v>
          </cell>
          <cell r="N591">
            <v>1936082</v>
          </cell>
          <cell r="O591">
            <v>1262296</v>
          </cell>
          <cell r="P591">
            <v>1827632</v>
          </cell>
          <cell r="Q591">
            <v>34874172</v>
          </cell>
          <cell r="R591" t="str">
            <v>Budget:</v>
          </cell>
          <cell r="S591">
            <v>34874172</v>
          </cell>
          <cell r="U591">
            <v>3037812</v>
          </cell>
          <cell r="V591">
            <v>6457535</v>
          </cell>
          <cell r="W591">
            <v>10467974</v>
          </cell>
          <cell r="X591">
            <v>14794486</v>
          </cell>
          <cell r="Y591">
            <v>18815891</v>
          </cell>
          <cell r="Z591">
            <v>23168693</v>
          </cell>
          <cell r="AA591">
            <v>25954778</v>
          </cell>
          <cell r="AB591">
            <v>27949911</v>
          </cell>
          <cell r="AC591">
            <v>29848162</v>
          </cell>
          <cell r="AD591">
            <v>31784244</v>
          </cell>
          <cell r="AE591">
            <v>33046540</v>
          </cell>
          <cell r="AF591">
            <v>34874172</v>
          </cell>
        </row>
        <row r="592">
          <cell r="A592" t="str">
            <v>TRANSMISSIONActual:</v>
          </cell>
          <cell r="D592" t="str">
            <v>Actual:</v>
          </cell>
          <cell r="E592">
            <v>5311260</v>
          </cell>
          <cell r="F592">
            <v>3183752</v>
          </cell>
          <cell r="G592">
            <v>4215427</v>
          </cell>
          <cell r="H592">
            <v>3693710</v>
          </cell>
          <cell r="I592">
            <v>3735676</v>
          </cell>
          <cell r="J592">
            <v>3333239</v>
          </cell>
          <cell r="K592">
            <v>2964044</v>
          </cell>
          <cell r="L592">
            <v>1886902</v>
          </cell>
          <cell r="M592">
            <v>482707</v>
          </cell>
          <cell r="N592">
            <v>1696698</v>
          </cell>
          <cell r="O592">
            <v>4977048</v>
          </cell>
          <cell r="P592">
            <v>2550279</v>
          </cell>
          <cell r="Q592">
            <v>38030745</v>
          </cell>
          <cell r="R592" t="str">
            <v>Projection:</v>
          </cell>
          <cell r="S592">
            <v>33834252</v>
          </cell>
          <cell r="U592">
            <v>5311260</v>
          </cell>
          <cell r="V592">
            <v>8495012</v>
          </cell>
          <cell r="W592">
            <v>12710439</v>
          </cell>
          <cell r="X592">
            <v>16404149</v>
          </cell>
          <cell r="Y592">
            <v>20139825</v>
          </cell>
          <cell r="Z592">
            <v>23473064</v>
          </cell>
          <cell r="AA592">
            <v>26437108</v>
          </cell>
          <cell r="AB592">
            <v>28324010</v>
          </cell>
          <cell r="AC592">
            <v>28806717</v>
          </cell>
          <cell r="AD592">
            <v>30503415</v>
          </cell>
          <cell r="AE592">
            <v>35480463</v>
          </cell>
          <cell r="AF592">
            <v>38030742</v>
          </cell>
        </row>
        <row r="593">
          <cell r="A593" t="str">
            <v>TRANSMISSIONVariance: Fav/(Unfav)</v>
          </cell>
          <cell r="D593" t="str">
            <v>Variance: Fav/(Unfav)</v>
          </cell>
          <cell r="E593">
            <v>-2273448</v>
          </cell>
          <cell r="F593">
            <v>235971</v>
          </cell>
          <cell r="G593">
            <v>-204988</v>
          </cell>
          <cell r="H593">
            <v>632802</v>
          </cell>
          <cell r="I593">
            <v>285729</v>
          </cell>
          <cell r="J593">
            <v>1019563</v>
          </cell>
          <cell r="K593">
            <v>-177960</v>
          </cell>
          <cell r="L593">
            <v>108231</v>
          </cell>
          <cell r="M593">
            <v>1415544</v>
          </cell>
          <cell r="N593">
            <v>239383</v>
          </cell>
          <cell r="O593">
            <v>-3714752</v>
          </cell>
          <cell r="P593">
            <v>-722648</v>
          </cell>
          <cell r="Q593">
            <v>-3156572</v>
          </cell>
          <cell r="R593" t="str">
            <v>Variance: Fav/(Unfav)</v>
          </cell>
          <cell r="S593">
            <v>1039920</v>
          </cell>
          <cell r="U593">
            <v>-2273448</v>
          </cell>
          <cell r="V593">
            <v>-2037477</v>
          </cell>
          <cell r="W593">
            <v>-2242465</v>
          </cell>
          <cell r="X593">
            <v>-1609663</v>
          </cell>
          <cell r="Y593">
            <v>-1323934</v>
          </cell>
          <cell r="Z593">
            <v>-304371</v>
          </cell>
          <cell r="AA593">
            <v>-482331</v>
          </cell>
          <cell r="AB593">
            <v>-374100</v>
          </cell>
          <cell r="AC593">
            <v>1041444</v>
          </cell>
          <cell r="AD593">
            <v>1280827</v>
          </cell>
          <cell r="AE593">
            <v>-2433925</v>
          </cell>
          <cell r="AF593">
            <v>-3156573</v>
          </cell>
        </row>
        <row r="594">
          <cell r="A594" t="str">
            <v>TRANSMISSION-FPCBudget:</v>
          </cell>
          <cell r="B594" t="str">
            <v>TRANSMISSION-FPC</v>
          </cell>
          <cell r="D594" t="str">
            <v>Budget: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 t="str">
            <v>Budget:</v>
          </cell>
          <cell r="S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 t="str">
            <v>TRANSMISSION-FPCActual:</v>
          </cell>
          <cell r="D595" t="str">
            <v>Actual: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 t="str">
            <v>Projection:</v>
          </cell>
          <cell r="S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 t="str">
            <v>TRANSMISSION-FPCVariance: Fav/(Unfav)</v>
          </cell>
          <cell r="D596" t="str">
            <v>Variance: Fav/(Unfav)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 t="str">
            <v>Variance: Fav/(Unfav)</v>
          </cell>
          <cell r="S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 t="str">
            <v>CTE PROJECT MANAGEMENTBudget:</v>
          </cell>
          <cell r="B597" t="str">
            <v>CTE PROJECT MANAGEMENT</v>
          </cell>
          <cell r="D597" t="str">
            <v>Budget:</v>
          </cell>
          <cell r="E597">
            <v>1831078</v>
          </cell>
          <cell r="F597">
            <v>1999374</v>
          </cell>
          <cell r="G597">
            <v>2018183</v>
          </cell>
          <cell r="H597">
            <v>1936988</v>
          </cell>
          <cell r="I597">
            <v>1899208</v>
          </cell>
          <cell r="J597">
            <v>1710859</v>
          </cell>
          <cell r="K597">
            <v>1098695</v>
          </cell>
          <cell r="L597">
            <v>799479</v>
          </cell>
          <cell r="M597">
            <v>775486</v>
          </cell>
          <cell r="N597">
            <v>420566</v>
          </cell>
          <cell r="O597">
            <v>345453</v>
          </cell>
          <cell r="P597">
            <v>346659</v>
          </cell>
          <cell r="Q597">
            <v>15182029</v>
          </cell>
          <cell r="R597" t="str">
            <v>Budget:</v>
          </cell>
          <cell r="S597">
            <v>15182029</v>
          </cell>
          <cell r="U597">
            <v>1831078</v>
          </cell>
          <cell r="V597">
            <v>3830452</v>
          </cell>
          <cell r="W597">
            <v>5848635</v>
          </cell>
          <cell r="X597">
            <v>7785623</v>
          </cell>
          <cell r="Y597">
            <v>9684831</v>
          </cell>
          <cell r="Z597">
            <v>11395690</v>
          </cell>
          <cell r="AA597">
            <v>12494385</v>
          </cell>
          <cell r="AB597">
            <v>13293864</v>
          </cell>
          <cell r="AC597">
            <v>14069350</v>
          </cell>
          <cell r="AD597">
            <v>14489916</v>
          </cell>
          <cell r="AE597">
            <v>14835369</v>
          </cell>
          <cell r="AF597">
            <v>15182028</v>
          </cell>
        </row>
        <row r="598">
          <cell r="A598" t="str">
            <v>CTE PROJECT MANAGEMENTActual:</v>
          </cell>
          <cell r="D598" t="str">
            <v>Actual:</v>
          </cell>
          <cell r="E598">
            <v>950365</v>
          </cell>
          <cell r="F598">
            <v>1223240</v>
          </cell>
          <cell r="G598">
            <v>2989587</v>
          </cell>
          <cell r="H598">
            <v>1787648</v>
          </cell>
          <cell r="I598">
            <v>1710997</v>
          </cell>
          <cell r="J598">
            <v>1106052</v>
          </cell>
          <cell r="K598">
            <v>829661</v>
          </cell>
          <cell r="L598">
            <v>223048</v>
          </cell>
          <cell r="M598">
            <v>16760</v>
          </cell>
          <cell r="N598">
            <v>272945</v>
          </cell>
          <cell r="O598">
            <v>539598</v>
          </cell>
          <cell r="P598">
            <v>458185</v>
          </cell>
          <cell r="Q598">
            <v>12108088</v>
          </cell>
          <cell r="R598" t="str">
            <v>Projection:</v>
          </cell>
          <cell r="S598">
            <v>13887409</v>
          </cell>
          <cell r="U598">
            <v>950365</v>
          </cell>
          <cell r="V598">
            <v>2173605</v>
          </cell>
          <cell r="W598">
            <v>5163192</v>
          </cell>
          <cell r="X598">
            <v>6950840</v>
          </cell>
          <cell r="Y598">
            <v>8661837</v>
          </cell>
          <cell r="Z598">
            <v>9767889</v>
          </cell>
          <cell r="AA598">
            <v>10597550</v>
          </cell>
          <cell r="AB598">
            <v>10820598</v>
          </cell>
          <cell r="AC598">
            <v>10837358</v>
          </cell>
          <cell r="AD598">
            <v>11110303</v>
          </cell>
          <cell r="AE598">
            <v>11649901</v>
          </cell>
          <cell r="AF598">
            <v>12108086</v>
          </cell>
        </row>
        <row r="599">
          <cell r="A599" t="str">
            <v>CTE PROJECT MANAGEMENTVariance: Fav/(Unfav)</v>
          </cell>
          <cell r="D599" t="str">
            <v>Variance: Fav/(Unfav)</v>
          </cell>
          <cell r="E599">
            <v>880713</v>
          </cell>
          <cell r="F599">
            <v>776134</v>
          </cell>
          <cell r="G599">
            <v>-971403</v>
          </cell>
          <cell r="H599">
            <v>149340</v>
          </cell>
          <cell r="I599">
            <v>188211</v>
          </cell>
          <cell r="J599">
            <v>604806</v>
          </cell>
          <cell r="K599">
            <v>269034</v>
          </cell>
          <cell r="L599">
            <v>576432</v>
          </cell>
          <cell r="M599">
            <v>758726</v>
          </cell>
          <cell r="N599">
            <v>147621</v>
          </cell>
          <cell r="O599">
            <v>-194145</v>
          </cell>
          <cell r="P599">
            <v>-111526</v>
          </cell>
          <cell r="Q599">
            <v>3073942</v>
          </cell>
          <cell r="R599" t="str">
            <v>Variance: Fav/(Unfav)</v>
          </cell>
          <cell r="S599">
            <v>1294620</v>
          </cell>
          <cell r="U599">
            <v>880713</v>
          </cell>
          <cell r="V599">
            <v>1656847</v>
          </cell>
          <cell r="W599">
            <v>685444</v>
          </cell>
          <cell r="X599">
            <v>834784</v>
          </cell>
          <cell r="Y599">
            <v>1022995</v>
          </cell>
          <cell r="Z599">
            <v>1627801</v>
          </cell>
          <cell r="AA599">
            <v>1896835</v>
          </cell>
          <cell r="AB599">
            <v>2473267</v>
          </cell>
          <cell r="AC599">
            <v>3231993</v>
          </cell>
          <cell r="AD599">
            <v>3379614</v>
          </cell>
          <cell r="AE599">
            <v>3185469</v>
          </cell>
          <cell r="AF599">
            <v>3073943</v>
          </cell>
        </row>
        <row r="600">
          <cell r="A600" t="str">
            <v>ENERGY DELIVERY ADMINBudget:</v>
          </cell>
          <cell r="B600" t="str">
            <v>ENERGY DELIVERY ADMIN</v>
          </cell>
          <cell r="D600" t="str">
            <v>Budget:</v>
          </cell>
          <cell r="E600">
            <v>2186858</v>
          </cell>
          <cell r="F600">
            <v>882146</v>
          </cell>
          <cell r="G600">
            <v>2249457</v>
          </cell>
          <cell r="H600">
            <v>2014665</v>
          </cell>
          <cell r="I600">
            <v>884032</v>
          </cell>
          <cell r="J600">
            <v>835183</v>
          </cell>
          <cell r="K600">
            <v>697429</v>
          </cell>
          <cell r="L600">
            <v>485469</v>
          </cell>
          <cell r="M600">
            <v>282228</v>
          </cell>
          <cell r="N600">
            <v>752562</v>
          </cell>
          <cell r="O600">
            <v>596722</v>
          </cell>
          <cell r="P600">
            <v>535998</v>
          </cell>
          <cell r="Q600">
            <v>12402748</v>
          </cell>
          <cell r="R600" t="str">
            <v>Budget:</v>
          </cell>
          <cell r="S600">
            <v>12402748</v>
          </cell>
          <cell r="U600">
            <v>2186858</v>
          </cell>
          <cell r="V600">
            <v>3069004</v>
          </cell>
          <cell r="W600">
            <v>5318461</v>
          </cell>
          <cell r="X600">
            <v>7333126</v>
          </cell>
          <cell r="Y600">
            <v>8217158</v>
          </cell>
          <cell r="Z600">
            <v>9052341</v>
          </cell>
          <cell r="AA600">
            <v>9749770</v>
          </cell>
          <cell r="AB600">
            <v>10235239</v>
          </cell>
          <cell r="AC600">
            <v>10517467</v>
          </cell>
          <cell r="AD600">
            <v>11270029</v>
          </cell>
          <cell r="AE600">
            <v>11866751</v>
          </cell>
          <cell r="AF600">
            <v>12402749</v>
          </cell>
        </row>
        <row r="601">
          <cell r="A601" t="str">
            <v>ENERGY DELIVERY ADMINActual:</v>
          </cell>
          <cell r="D601" t="str">
            <v>Actual:</v>
          </cell>
          <cell r="E601">
            <v>1926294</v>
          </cell>
          <cell r="F601">
            <v>492335</v>
          </cell>
          <cell r="G601">
            <v>2046755</v>
          </cell>
          <cell r="H601">
            <v>2073390</v>
          </cell>
          <cell r="I601">
            <v>1246630</v>
          </cell>
          <cell r="J601">
            <v>478660</v>
          </cell>
          <cell r="K601">
            <v>665927</v>
          </cell>
          <cell r="L601">
            <v>276129</v>
          </cell>
          <cell r="M601">
            <v>319073</v>
          </cell>
          <cell r="N601">
            <v>134085</v>
          </cell>
          <cell r="O601">
            <v>597515</v>
          </cell>
          <cell r="P601">
            <v>3398915</v>
          </cell>
          <cell r="Q601">
            <v>13655707</v>
          </cell>
          <cell r="R601" t="str">
            <v>Projection:</v>
          </cell>
          <cell r="S601">
            <v>10970539</v>
          </cell>
          <cell r="U601">
            <v>1926294</v>
          </cell>
          <cell r="V601">
            <v>2418629</v>
          </cell>
          <cell r="W601">
            <v>4465384</v>
          </cell>
          <cell r="X601">
            <v>6538774</v>
          </cell>
          <cell r="Y601">
            <v>7785404</v>
          </cell>
          <cell r="Z601">
            <v>8264064</v>
          </cell>
          <cell r="AA601">
            <v>8929991</v>
          </cell>
          <cell r="AB601">
            <v>9206120</v>
          </cell>
          <cell r="AC601">
            <v>9525193</v>
          </cell>
          <cell r="AD601">
            <v>9659278</v>
          </cell>
          <cell r="AE601">
            <v>10256793</v>
          </cell>
          <cell r="AF601">
            <v>13655708</v>
          </cell>
        </row>
        <row r="602">
          <cell r="A602" t="str">
            <v>ENERGY DELIVERY ADMINVariance: Fav/(Unfav)</v>
          </cell>
          <cell r="D602" t="str">
            <v>Variance: Fav/(Unfav)</v>
          </cell>
          <cell r="E602">
            <v>260564</v>
          </cell>
          <cell r="F602">
            <v>389811</v>
          </cell>
          <cell r="G602">
            <v>202702</v>
          </cell>
          <cell r="H602">
            <v>-58725</v>
          </cell>
          <cell r="I602">
            <v>-362598</v>
          </cell>
          <cell r="J602">
            <v>356523</v>
          </cell>
          <cell r="K602">
            <v>31502</v>
          </cell>
          <cell r="L602">
            <v>209340</v>
          </cell>
          <cell r="M602">
            <v>-36845</v>
          </cell>
          <cell r="N602">
            <v>618477</v>
          </cell>
          <cell r="O602">
            <v>-793</v>
          </cell>
          <cell r="P602">
            <v>-2862917</v>
          </cell>
          <cell r="Q602">
            <v>-1252959</v>
          </cell>
          <cell r="R602" t="str">
            <v>Variance: Fav/(Unfav)</v>
          </cell>
          <cell r="S602">
            <v>1432209</v>
          </cell>
          <cell r="U602">
            <v>260564</v>
          </cell>
          <cell r="V602">
            <v>650375</v>
          </cell>
          <cell r="W602">
            <v>853077</v>
          </cell>
          <cell r="X602">
            <v>794352</v>
          </cell>
          <cell r="Y602">
            <v>431754</v>
          </cell>
          <cell r="Z602">
            <v>788277</v>
          </cell>
          <cell r="AA602">
            <v>819779</v>
          </cell>
          <cell r="AB602">
            <v>1029119</v>
          </cell>
          <cell r="AC602">
            <v>992274</v>
          </cell>
          <cell r="AD602">
            <v>1610751</v>
          </cell>
          <cell r="AE602">
            <v>1609958</v>
          </cell>
          <cell r="AF602">
            <v>-1252959</v>
          </cell>
        </row>
        <row r="603">
          <cell r="A603" t="str">
            <v>ENERGY DELIVERY SERVICESBudget:</v>
          </cell>
          <cell r="B603" t="str">
            <v>ENERGY DELIVERY SERVICES</v>
          </cell>
          <cell r="D603" t="str">
            <v>Budget:</v>
          </cell>
          <cell r="E603">
            <v>15409</v>
          </cell>
          <cell r="F603">
            <v>15409</v>
          </cell>
          <cell r="G603">
            <v>15409</v>
          </cell>
          <cell r="H603">
            <v>15409</v>
          </cell>
          <cell r="I603">
            <v>15409</v>
          </cell>
          <cell r="J603">
            <v>15409</v>
          </cell>
          <cell r="K603">
            <v>15409</v>
          </cell>
          <cell r="L603">
            <v>15409</v>
          </cell>
          <cell r="M603">
            <v>15409</v>
          </cell>
          <cell r="N603">
            <v>15409</v>
          </cell>
          <cell r="O603">
            <v>15409</v>
          </cell>
          <cell r="P603">
            <v>15409</v>
          </cell>
          <cell r="Q603">
            <v>184908</v>
          </cell>
          <cell r="R603" t="str">
            <v>Budget:</v>
          </cell>
          <cell r="S603">
            <v>184908</v>
          </cell>
          <cell r="U603">
            <v>15409</v>
          </cell>
          <cell r="V603">
            <v>30818</v>
          </cell>
          <cell r="W603">
            <v>46227</v>
          </cell>
          <cell r="X603">
            <v>61636</v>
          </cell>
          <cell r="Y603">
            <v>77045</v>
          </cell>
          <cell r="Z603">
            <v>92454</v>
          </cell>
          <cell r="AA603">
            <v>107863</v>
          </cell>
          <cell r="AB603">
            <v>123272</v>
          </cell>
          <cell r="AC603">
            <v>138681</v>
          </cell>
          <cell r="AD603">
            <v>154090</v>
          </cell>
          <cell r="AE603">
            <v>169499</v>
          </cell>
          <cell r="AF603">
            <v>184908</v>
          </cell>
        </row>
        <row r="604">
          <cell r="A604" t="str">
            <v>ENERGY DELIVERY SERVICESActual:</v>
          </cell>
          <cell r="D604" t="str">
            <v>Actual:</v>
          </cell>
          <cell r="E604">
            <v>0</v>
          </cell>
          <cell r="F604">
            <v>0</v>
          </cell>
          <cell r="G604">
            <v>14500</v>
          </cell>
          <cell r="H604">
            <v>0</v>
          </cell>
          <cell r="I604">
            <v>0</v>
          </cell>
          <cell r="J604">
            <v>42179</v>
          </cell>
          <cell r="K604">
            <v>0</v>
          </cell>
          <cell r="L604">
            <v>4912</v>
          </cell>
          <cell r="M604">
            <v>0</v>
          </cell>
          <cell r="N604">
            <v>0</v>
          </cell>
          <cell r="O604">
            <v>554</v>
          </cell>
          <cell r="P604">
            <v>43448</v>
          </cell>
          <cell r="Q604">
            <v>105591</v>
          </cell>
          <cell r="R604" t="str">
            <v>Projection:</v>
          </cell>
          <cell r="S604">
            <v>184908</v>
          </cell>
          <cell r="U604">
            <v>0</v>
          </cell>
          <cell r="V604">
            <v>0</v>
          </cell>
          <cell r="W604">
            <v>14500</v>
          </cell>
          <cell r="X604">
            <v>14500</v>
          </cell>
          <cell r="Y604">
            <v>14500</v>
          </cell>
          <cell r="Z604">
            <v>56679</v>
          </cell>
          <cell r="AA604">
            <v>56679</v>
          </cell>
          <cell r="AB604">
            <v>61591</v>
          </cell>
          <cell r="AC604">
            <v>61591</v>
          </cell>
          <cell r="AD604">
            <v>61591</v>
          </cell>
          <cell r="AE604">
            <v>62145</v>
          </cell>
          <cell r="AF604">
            <v>105593</v>
          </cell>
        </row>
        <row r="605">
          <cell r="A605" t="str">
            <v>ENERGY DELIVERY SERVICESVariance: Fav/(Unfav)</v>
          </cell>
          <cell r="D605" t="str">
            <v>Variance: Fav/(Unfav)</v>
          </cell>
          <cell r="E605">
            <v>15409</v>
          </cell>
          <cell r="F605">
            <v>15409</v>
          </cell>
          <cell r="G605">
            <v>909</v>
          </cell>
          <cell r="H605">
            <v>15409</v>
          </cell>
          <cell r="I605">
            <v>15409</v>
          </cell>
          <cell r="J605">
            <v>-26770</v>
          </cell>
          <cell r="K605">
            <v>15409</v>
          </cell>
          <cell r="L605">
            <v>10497</v>
          </cell>
          <cell r="M605">
            <v>15409</v>
          </cell>
          <cell r="N605">
            <v>15409</v>
          </cell>
          <cell r="O605">
            <v>14855</v>
          </cell>
          <cell r="P605">
            <v>-28039</v>
          </cell>
          <cell r="Q605">
            <v>79316</v>
          </cell>
          <cell r="R605" t="str">
            <v>Variance: Fav/(Unfav)</v>
          </cell>
          <cell r="S605">
            <v>0</v>
          </cell>
          <cell r="U605">
            <v>15409</v>
          </cell>
          <cell r="V605">
            <v>30818</v>
          </cell>
          <cell r="W605">
            <v>31727</v>
          </cell>
          <cell r="X605">
            <v>47136</v>
          </cell>
          <cell r="Y605">
            <v>62545</v>
          </cell>
          <cell r="Z605">
            <v>35775</v>
          </cell>
          <cell r="AA605">
            <v>51184</v>
          </cell>
          <cell r="AB605">
            <v>61681</v>
          </cell>
          <cell r="AC605">
            <v>77090</v>
          </cell>
          <cell r="AD605">
            <v>92499</v>
          </cell>
          <cell r="AE605">
            <v>107354</v>
          </cell>
          <cell r="AF605">
            <v>79315</v>
          </cell>
        </row>
        <row r="606">
          <cell r="A606" t="str">
            <v>FPC - EDBudget:</v>
          </cell>
          <cell r="B606" t="str">
            <v>FPC - ED</v>
          </cell>
          <cell r="D606" t="str">
            <v>Budget: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 t="str">
            <v>Budget:</v>
          </cell>
          <cell r="S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 t="str">
            <v>FPC - EDActual:</v>
          </cell>
          <cell r="D607" t="str">
            <v>Actual: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 t="str">
            <v>Projection:</v>
          </cell>
          <cell r="S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 t="str">
            <v>FPC - EDVariance: Fav/(Unfav)</v>
          </cell>
          <cell r="D608" t="str">
            <v>Variance: Fav/(Unfav)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 t="str">
            <v>Variance: Fav/(Unfav)</v>
          </cell>
          <cell r="S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19">
          <cell r="A619" t="str">
            <v>NORTH CENTRAL REGIONBudget:</v>
          </cell>
          <cell r="B619" t="str">
            <v>NORTH CENTRAL REGION</v>
          </cell>
          <cell r="C619" t="str">
            <v>Grow</v>
          </cell>
          <cell r="D619" t="str">
            <v>Budget: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 t="str">
            <v>Budget:</v>
          </cell>
          <cell r="S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 t="str">
            <v>NORTH CENTRAL REGIONActual:</v>
          </cell>
          <cell r="D620" t="str">
            <v>Actual: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 t="str">
            <v>Projection:</v>
          </cell>
          <cell r="S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 t="str">
            <v>NORTH CENTRAL REGIONVariance: Fav/(Unfav)</v>
          </cell>
          <cell r="D621" t="str">
            <v>Variance: Fav/(Unfav)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 t="str">
            <v>Variance: Fav/(Unfav)</v>
          </cell>
          <cell r="S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 t="str">
            <v>SOUTH CENTRAL REGIONBudget:</v>
          </cell>
          <cell r="B622" t="str">
            <v>SOUTH CENTRAL REGION</v>
          </cell>
          <cell r="D622" t="str">
            <v>Budget: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 t="str">
            <v>Budget:</v>
          </cell>
          <cell r="S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 t="str">
            <v>SOUTH CENTRAL REGIONActual:</v>
          </cell>
          <cell r="D623" t="str">
            <v>Actual: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 t="str">
            <v>Projection:</v>
          </cell>
          <cell r="S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 t="str">
            <v>SOUTH CENTRAL REGIONVariance: Fav/(Unfav)</v>
          </cell>
          <cell r="D624" t="str">
            <v>Variance: Fav/(Unfav)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 t="str">
            <v>Variance: Fav/(Unfav)</v>
          </cell>
          <cell r="S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 t="str">
            <v>NORTH COASTAL REGIONBudget:</v>
          </cell>
          <cell r="B625" t="str">
            <v>NORTH COASTAL REGION</v>
          </cell>
          <cell r="D625" t="str">
            <v>Budget: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 t="str">
            <v>Budget:</v>
          </cell>
          <cell r="S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 t="str">
            <v>NORTH COASTAL REGIONActual:</v>
          </cell>
          <cell r="D626" t="str">
            <v>Actual: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 t="str">
            <v>Projection:</v>
          </cell>
          <cell r="S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 t="str">
            <v>NORTH COASTAL REGIONVariance: Fav/(Unfav)</v>
          </cell>
          <cell r="D627" t="str">
            <v>Variance: Fav/(Unfav)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 t="str">
            <v>Variance: Fav/(Unfav)</v>
          </cell>
          <cell r="S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 t="str">
            <v>SOUTH COASTAL REGIONBudget:</v>
          </cell>
          <cell r="B628" t="str">
            <v>SOUTH COASTAL REGION</v>
          </cell>
          <cell r="D628" t="str">
            <v>Budget: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 t="str">
            <v>Budget:</v>
          </cell>
          <cell r="S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 t="str">
            <v>SOUTH COASTAL REGIONActual:</v>
          </cell>
          <cell r="D629" t="str">
            <v>Actual: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 t="str">
            <v>Projection:</v>
          </cell>
          <cell r="S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 t="str">
            <v>SOUTH COASTAL REGIONVariance: Fav/(Unfav)</v>
          </cell>
          <cell r="D630" t="str">
            <v>Variance: Fav/(Unfav)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 t="str">
            <v>Variance: Fav/(Unfav)</v>
          </cell>
          <cell r="S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 t="str">
            <v>DIST OPS &amp; SUPPORTBudget:</v>
          </cell>
          <cell r="B631" t="str">
            <v>DIST OPS &amp; SUPPORT</v>
          </cell>
          <cell r="D631" t="str">
            <v>Budget: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 t="str">
            <v>Budget:</v>
          </cell>
          <cell r="S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 t="str">
            <v>DIST OPS &amp; SUPPORTActual:</v>
          </cell>
          <cell r="D632" t="str">
            <v>Actual: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 t="str">
            <v>Projection:</v>
          </cell>
          <cell r="S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 t="str">
            <v>DIST OPS &amp; SUPPORTVariance: Fav/(Unfav)</v>
          </cell>
          <cell r="D633" t="str">
            <v>Variance: Fav/(Unfav)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 t="str">
            <v>Variance: Fav/(Unfav)</v>
          </cell>
          <cell r="S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 t="str">
            <v>TRANSMISSIONBudget:</v>
          </cell>
          <cell r="B634" t="str">
            <v>TRANSMISSION</v>
          </cell>
          <cell r="D634" t="str">
            <v>Budget: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 t="str">
            <v>Budget:</v>
          </cell>
          <cell r="S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 t="str">
            <v>TRANSMISSIONActual:</v>
          </cell>
          <cell r="D635" t="str">
            <v>Actual: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 t="str">
            <v>Projection:</v>
          </cell>
          <cell r="S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 t="str">
            <v>TRANSMISSIONVariance: Fav/(Unfav)</v>
          </cell>
          <cell r="D636" t="str">
            <v>Variance: Fav/(Unfav)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 t="str">
            <v>Variance: Fav/(Unfav)</v>
          </cell>
          <cell r="S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 t="str">
            <v>CTE PROJECT MANAGEMENTBudget:</v>
          </cell>
          <cell r="B637" t="str">
            <v>CTE PROJECT MANAGEMENT</v>
          </cell>
          <cell r="D637" t="str">
            <v>Budget: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 t="str">
            <v>Budget:</v>
          </cell>
          <cell r="S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 t="str">
            <v>CTE PROJECT MANAGEMENTActual:</v>
          </cell>
          <cell r="D638" t="str">
            <v>Actual: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 t="str">
            <v>Projection:</v>
          </cell>
          <cell r="S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 t="str">
            <v>CTE PROJECT MANAGEMENTVariance: Fav/(Unfav)</v>
          </cell>
          <cell r="D639" t="str">
            <v>Variance: Fav/(Unfav)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 t="str">
            <v>Variance: Fav/(Unfav)</v>
          </cell>
          <cell r="S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 t="str">
            <v>ENERGY DELIVERY ADMINBudget:</v>
          </cell>
          <cell r="B640" t="str">
            <v>ENERGY DELIVERY ADMIN</v>
          </cell>
          <cell r="D640" t="str">
            <v>Budget: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 t="str">
            <v>Budget:</v>
          </cell>
          <cell r="S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 t="str">
            <v>ENERGY DELIVERY ADMINActual:</v>
          </cell>
          <cell r="D641" t="str">
            <v>Actual: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 t="str">
            <v>Projection:</v>
          </cell>
          <cell r="S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 t="str">
            <v>ENERGY DELIVERY ADMINVariance: Fav/(Unfav)</v>
          </cell>
          <cell r="D642" t="str">
            <v>Variance: Fav/(Unfav)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 t="str">
            <v>Variance: Fav/(Unfav)</v>
          </cell>
          <cell r="S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 t="str">
            <v>ENERGY DELIVERY SERVICESBudget:</v>
          </cell>
          <cell r="B643" t="str">
            <v>ENERGY DELIVERY SERVICES</v>
          </cell>
          <cell r="D643" t="str">
            <v>Budget: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 t="str">
            <v>Budget:</v>
          </cell>
          <cell r="S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 t="str">
            <v>ENERGY DELIVERY SERVICESActual:</v>
          </cell>
          <cell r="D644" t="str">
            <v>Actual: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 t="str">
            <v>Projection:</v>
          </cell>
          <cell r="S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 t="str">
            <v>ENERGY DELIVERY SERVICESVariance: Fav/(Unfav)</v>
          </cell>
          <cell r="D645" t="str">
            <v>Variance: Fav/(Unfav)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 t="str">
            <v>Variance: Fav/(Unfav)</v>
          </cell>
          <cell r="S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 t="str">
            <v>ED MANAGER BUSINESS OPERATIONSBudget:</v>
          </cell>
          <cell r="B646" t="str">
            <v>ED MANAGER BUSINESS OPERATIONS</v>
          </cell>
          <cell r="D646" t="str">
            <v>Budget: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 t="str">
            <v>Budget:</v>
          </cell>
          <cell r="S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 t="str">
            <v>ED MANAGER BUSINESS OPERATIONSActual:</v>
          </cell>
          <cell r="D647" t="str">
            <v>Actual: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 t="str">
            <v>Projection:</v>
          </cell>
          <cell r="S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 t="str">
            <v>ED MANAGER BUSINESS OPERATIONSVariance: Fav/(Unfav)</v>
          </cell>
          <cell r="D648" t="str">
            <v>Variance: Fav/(Unfav)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 t="str">
            <v>Variance: Fav/(Unfav)</v>
          </cell>
          <cell r="S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53">
          <cell r="A653" t="str">
            <v>NORTH CENTRAL REGIONBudget:</v>
          </cell>
          <cell r="B653" t="str">
            <v>NORTH CENTRAL REGION</v>
          </cell>
          <cell r="C653" t="str">
            <v>Maintain</v>
          </cell>
          <cell r="D653" t="str">
            <v>Budget: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 t="str">
            <v>Budget:</v>
          </cell>
          <cell r="S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 t="str">
            <v>NORTH CENTRAL REGIONActual:</v>
          </cell>
          <cell r="D654" t="str">
            <v>Actual: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 t="str">
            <v>Projection:</v>
          </cell>
          <cell r="S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 t="str">
            <v>NORTH CENTRAL REGIONVariance: Fav/(Unfav)</v>
          </cell>
          <cell r="D655" t="str">
            <v>Variance: Fav/(Unfav)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 t="str">
            <v>Variance: Fav/(Unfav)</v>
          </cell>
          <cell r="S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 t="str">
            <v>SOUTH CENTRAL REGIONBudget:</v>
          </cell>
          <cell r="B656" t="str">
            <v>SOUTH CENTRAL REGION</v>
          </cell>
          <cell r="D656" t="str">
            <v>Budget: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 t="str">
            <v>Budget:</v>
          </cell>
          <cell r="S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 t="str">
            <v>SOUTH CENTRAL REGIONActual:</v>
          </cell>
          <cell r="D657" t="str">
            <v>Actual: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 t="str">
            <v>Projection:</v>
          </cell>
          <cell r="S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 t="str">
            <v>SOUTH CENTRAL REGIONVariance: Fav/(Unfav)</v>
          </cell>
          <cell r="D658" t="str">
            <v>Variance: Fav/(Unfav)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 t="str">
            <v>Variance: Fav/(Unfav)</v>
          </cell>
          <cell r="S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 t="str">
            <v>NORTH COASTAL REGIONBudget:</v>
          </cell>
          <cell r="B659" t="str">
            <v>NORTH COASTAL REGION</v>
          </cell>
          <cell r="D659" t="str">
            <v>Budget: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 t="str">
            <v>Budget:</v>
          </cell>
          <cell r="S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 t="str">
            <v>NORTH COASTAL REGIONActual:</v>
          </cell>
          <cell r="D660" t="str">
            <v>Actual: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 t="str">
            <v>Projection:</v>
          </cell>
          <cell r="S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 t="str">
            <v>NORTH COASTAL REGIONVariance: Fav/(Unfav)</v>
          </cell>
          <cell r="D661" t="str">
            <v>Variance: Fav/(Unfav)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 t="str">
            <v>Variance: Fav/(Unfav)</v>
          </cell>
          <cell r="S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 t="str">
            <v>SOUTH COASTAL REGIONBudget:</v>
          </cell>
          <cell r="B662" t="str">
            <v>SOUTH COASTAL REGION</v>
          </cell>
          <cell r="D662" t="str">
            <v>Budget: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 t="str">
            <v>Budget:</v>
          </cell>
          <cell r="S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 t="str">
            <v>SOUTH COASTAL REGIONActual:</v>
          </cell>
          <cell r="D663" t="str">
            <v>Actual: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 t="str">
            <v>Projection:</v>
          </cell>
          <cell r="S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 t="str">
            <v>SOUTH COASTAL REGIONVariance: Fav/(Unfav)</v>
          </cell>
          <cell r="D664" t="str">
            <v>Variance: Fav/(Unfav)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 t="str">
            <v>Variance: Fav/(Unfav)</v>
          </cell>
          <cell r="S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 t="str">
            <v>DIST OPS &amp; SUPPORTBudget:</v>
          </cell>
          <cell r="B665" t="str">
            <v>DIST OPS &amp; SUPPORT</v>
          </cell>
          <cell r="D665" t="str">
            <v>Budget: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 t="str">
            <v>Budget:</v>
          </cell>
          <cell r="S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 t="str">
            <v>DIST OPS &amp; SUPPORTActual:</v>
          </cell>
          <cell r="D666" t="str">
            <v>Actual: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 t="str">
            <v>Projection:</v>
          </cell>
          <cell r="S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 t="str">
            <v>DIST OPS &amp; SUPPORTVariance: Fav/(Unfav)</v>
          </cell>
          <cell r="D667" t="str">
            <v>Variance: Fav/(Unfav)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 t="str">
            <v>Variance: Fav/(Unfav)</v>
          </cell>
          <cell r="S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 t="str">
            <v>TRANSMISSIONBudget:</v>
          </cell>
          <cell r="B668" t="str">
            <v>TRANSMISSION</v>
          </cell>
          <cell r="D668" t="str">
            <v>Budget: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 t="str">
            <v>Budget:</v>
          </cell>
          <cell r="S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 t="str">
            <v>TRANSMISSIONActual:</v>
          </cell>
          <cell r="D669" t="str">
            <v>Actual: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 t="str">
            <v>Projection:</v>
          </cell>
          <cell r="S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 t="str">
            <v>TRANSMISSIONVariance: Fav/(Unfav)</v>
          </cell>
          <cell r="D670" t="str">
            <v>Variance: Fav/(Unfav)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 t="str">
            <v>Variance: Fav/(Unfav)</v>
          </cell>
          <cell r="S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 t="str">
            <v>CTE PROJECT MANAGEMENTBudget:</v>
          </cell>
          <cell r="B671" t="str">
            <v>CTE PROJECT MANAGEMENT</v>
          </cell>
          <cell r="D671" t="str">
            <v>Budget: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 t="str">
            <v>Budget:</v>
          </cell>
          <cell r="S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 t="str">
            <v>CTE PROJECT MANAGEMENTActual:</v>
          </cell>
          <cell r="D672" t="str">
            <v>Actual: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 t="str">
            <v>Projection:</v>
          </cell>
          <cell r="S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 t="str">
            <v>CTE PROJECT MANAGEMENTVariance: Fav/(Unfav)</v>
          </cell>
          <cell r="D673" t="str">
            <v>Variance: Fav/(Unfav)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 t="str">
            <v>Variance: Fav/(Unfav)</v>
          </cell>
          <cell r="S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 t="str">
            <v>ENERGY DELIVERY ADMINBudget:</v>
          </cell>
          <cell r="B674" t="str">
            <v>ENERGY DELIVERY ADMIN</v>
          </cell>
          <cell r="D674" t="str">
            <v>Budget: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 t="str">
            <v>Budget:</v>
          </cell>
          <cell r="S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 t="str">
            <v>ENERGY DELIVERY ADMINActual:</v>
          </cell>
          <cell r="D675" t="str">
            <v>Actual: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 t="str">
            <v>Projection:</v>
          </cell>
          <cell r="S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 t="str">
            <v>ENERGY DELIVERY ADMINVariance: Fav/(Unfav)</v>
          </cell>
          <cell r="D676" t="str">
            <v>Variance: Fav/(Unfav)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 t="str">
            <v>Variance: Fav/(Unfav)</v>
          </cell>
          <cell r="S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 t="str">
            <v>ENERGY DELIVERY SERVICESBudget:</v>
          </cell>
          <cell r="B677" t="str">
            <v>ENERGY DELIVERY SERVICES</v>
          </cell>
          <cell r="D677" t="str">
            <v>Budget: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 t="str">
            <v>Budget:</v>
          </cell>
          <cell r="S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 t="str">
            <v>ENERGY DELIVERY SERVICESActual:</v>
          </cell>
          <cell r="D678" t="str">
            <v>Actual: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 t="str">
            <v>Projection:</v>
          </cell>
          <cell r="S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 t="str">
            <v>ENERGY DELIVERY SERVICESVariance: Fav/(Unfav)</v>
          </cell>
          <cell r="D679" t="str">
            <v>Variance: Fav/(Unfav)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 t="str">
            <v>Variance: Fav/(Unfav)</v>
          </cell>
          <cell r="S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 t="str">
            <v>Budget:</v>
          </cell>
          <cell r="B680" t="str">
            <v>ENERGY DELIVERY SERVICES</v>
          </cell>
          <cell r="D680" t="str">
            <v>Budget: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 t="str">
            <v>Budget:</v>
          </cell>
          <cell r="S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 t="str">
            <v>Actual:</v>
          </cell>
          <cell r="D681" t="str">
            <v>Actual: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 t="str">
            <v>Projection:</v>
          </cell>
          <cell r="S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 t="str">
            <v>Variance: Fav/(Unfav)</v>
          </cell>
          <cell r="C682" t="str">
            <v>Maintain</v>
          </cell>
          <cell r="D682" t="str">
            <v>Variance: Fav/(Unfav)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 t="str">
            <v>Variance: Fav/(Unfav)</v>
          </cell>
          <cell r="S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D683" t="str">
            <v>Budget: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 t="str">
            <v>Budget:</v>
          </cell>
          <cell r="S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B684" t="str">
            <v>Grand</v>
          </cell>
          <cell r="D684" t="str">
            <v>Budget: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 t="str">
            <v>Budget:</v>
          </cell>
          <cell r="S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B685" t="str">
            <v>Total</v>
          </cell>
          <cell r="C685" t="str">
            <v>Maintain</v>
          </cell>
          <cell r="D685" t="str">
            <v>Actual: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 t="str">
            <v>Projection:</v>
          </cell>
          <cell r="S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D686" t="str">
            <v>Variance: Fav/(Unfav)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 t="str">
            <v>Variance: Fav/(Unfav)</v>
          </cell>
          <cell r="S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B687" t="str">
            <v>Grand</v>
          </cell>
          <cell r="D687" t="str">
            <v>Budget: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 t="str">
            <v>Budget:</v>
          </cell>
          <cell r="S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B688" t="str">
            <v>Total</v>
          </cell>
          <cell r="D688" t="str">
            <v>Actual: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 t="str">
            <v>Projection:</v>
          </cell>
          <cell r="S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D689" t="str">
            <v>Variance: Fav/(Unfav)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 t="str">
            <v>Variance: Fav/(Unfav)</v>
          </cell>
          <cell r="S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3">
          <cell r="A693" t="str">
            <v>TRANSMISSIONBudget:</v>
          </cell>
          <cell r="B693" t="str">
            <v>60501S</v>
          </cell>
          <cell r="C693" t="str">
            <v>TRANSMISSION</v>
          </cell>
          <cell r="D693" t="str">
            <v>Budget:</v>
          </cell>
          <cell r="E693">
            <v>933468</v>
          </cell>
          <cell r="F693">
            <v>1284080</v>
          </cell>
          <cell r="G693">
            <v>1844764</v>
          </cell>
          <cell r="H693">
            <v>2285761</v>
          </cell>
          <cell r="I693">
            <v>2320971</v>
          </cell>
          <cell r="J693">
            <v>2247899</v>
          </cell>
          <cell r="K693">
            <v>739077</v>
          </cell>
          <cell r="L693">
            <v>469526</v>
          </cell>
          <cell r="M693">
            <v>454380</v>
          </cell>
          <cell r="N693">
            <v>453138</v>
          </cell>
          <cell r="O693">
            <v>240332</v>
          </cell>
          <cell r="P693">
            <v>9894</v>
          </cell>
          <cell r="Q693">
            <v>13283289</v>
          </cell>
          <cell r="R693" t="str">
            <v>Budget:</v>
          </cell>
          <cell r="S693">
            <v>13283289</v>
          </cell>
          <cell r="U693">
            <v>933468</v>
          </cell>
          <cell r="V693">
            <v>2217548</v>
          </cell>
          <cell r="W693">
            <v>4062312</v>
          </cell>
          <cell r="X693">
            <v>6348073</v>
          </cell>
          <cell r="Y693">
            <v>8669044</v>
          </cell>
          <cell r="Z693">
            <v>10916943</v>
          </cell>
          <cell r="AA693">
            <v>11656020</v>
          </cell>
          <cell r="AB693">
            <v>12125546</v>
          </cell>
          <cell r="AC693">
            <v>12579926</v>
          </cell>
          <cell r="AD693">
            <v>13033064</v>
          </cell>
          <cell r="AE693">
            <v>13273396</v>
          </cell>
          <cell r="AF693">
            <v>13283290</v>
          </cell>
        </row>
        <row r="694">
          <cell r="A694" t="str">
            <v>TRANSMISSIONActual:</v>
          </cell>
          <cell r="D694" t="str">
            <v>Actual:</v>
          </cell>
          <cell r="E694">
            <v>3654779</v>
          </cell>
          <cell r="F694">
            <v>374832</v>
          </cell>
          <cell r="G694">
            <v>1793509</v>
          </cell>
          <cell r="H694">
            <v>1397059</v>
          </cell>
          <cell r="I694">
            <v>1222138</v>
          </cell>
          <cell r="J694">
            <v>651512</v>
          </cell>
          <cell r="K694">
            <v>591447</v>
          </cell>
          <cell r="L694">
            <v>247478</v>
          </cell>
          <cell r="M694">
            <v>127524</v>
          </cell>
          <cell r="N694">
            <v>655600</v>
          </cell>
          <cell r="O694">
            <v>710888</v>
          </cell>
          <cell r="P694">
            <v>236095</v>
          </cell>
          <cell r="Q694">
            <v>11662862</v>
          </cell>
          <cell r="R694" t="str">
            <v>Projection:</v>
          </cell>
          <cell r="S694">
            <v>11305221</v>
          </cell>
          <cell r="U694">
            <v>3654779</v>
          </cell>
          <cell r="V694">
            <v>4029611</v>
          </cell>
          <cell r="W694">
            <v>5823120</v>
          </cell>
          <cell r="X694">
            <v>7220179</v>
          </cell>
          <cell r="Y694">
            <v>8442317</v>
          </cell>
          <cell r="Z694">
            <v>9093829</v>
          </cell>
          <cell r="AA694">
            <v>9685276</v>
          </cell>
          <cell r="AB694">
            <v>9932754</v>
          </cell>
          <cell r="AC694">
            <v>10060278</v>
          </cell>
          <cell r="AD694">
            <v>10715878</v>
          </cell>
          <cell r="AE694">
            <v>11426766</v>
          </cell>
          <cell r="AF694">
            <v>11662861</v>
          </cell>
        </row>
        <row r="695">
          <cell r="A695" t="str">
            <v>TRANSMISSIONVariance: Fav/(Unfav)</v>
          </cell>
          <cell r="D695" t="str">
            <v>Variance: Fav/(Unfav)</v>
          </cell>
          <cell r="E695">
            <v>-2721311</v>
          </cell>
          <cell r="F695">
            <v>909247</v>
          </cell>
          <cell r="G695">
            <v>51255</v>
          </cell>
          <cell r="H695">
            <v>888702</v>
          </cell>
          <cell r="I695">
            <v>1098833</v>
          </cell>
          <cell r="J695">
            <v>1596386</v>
          </cell>
          <cell r="K695">
            <v>147630</v>
          </cell>
          <cell r="L695">
            <v>222048</v>
          </cell>
          <cell r="M695">
            <v>326856</v>
          </cell>
          <cell r="N695">
            <v>-202463</v>
          </cell>
          <cell r="O695">
            <v>-470556</v>
          </cell>
          <cell r="P695">
            <v>-226201</v>
          </cell>
          <cell r="Q695">
            <v>1620427</v>
          </cell>
          <cell r="R695" t="str">
            <v>Variance: Fav/(Unfav)</v>
          </cell>
          <cell r="S695">
            <v>1978068</v>
          </cell>
          <cell r="U695">
            <v>-2721311</v>
          </cell>
          <cell r="V695">
            <v>-1812064</v>
          </cell>
          <cell r="W695">
            <v>-1760809</v>
          </cell>
          <cell r="X695">
            <v>-872107</v>
          </cell>
          <cell r="Y695">
            <v>226726</v>
          </cell>
          <cell r="Z695">
            <v>1823112</v>
          </cell>
          <cell r="AA695">
            <v>1970742</v>
          </cell>
          <cell r="AB695">
            <v>2192790</v>
          </cell>
          <cell r="AC695">
            <v>2519646</v>
          </cell>
          <cell r="AD695">
            <v>2317183</v>
          </cell>
          <cell r="AE695">
            <v>1846627</v>
          </cell>
          <cell r="AF695">
            <v>1620426</v>
          </cell>
        </row>
        <row r="696">
          <cell r="C696" t="str">
            <v>Grand</v>
          </cell>
          <cell r="D696" t="str">
            <v>Budget:</v>
          </cell>
          <cell r="E696">
            <v>933468</v>
          </cell>
          <cell r="F696">
            <v>1284080</v>
          </cell>
          <cell r="G696">
            <v>1844764</v>
          </cell>
          <cell r="H696">
            <v>2285761</v>
          </cell>
          <cell r="I696">
            <v>2320971</v>
          </cell>
          <cell r="J696">
            <v>2247899</v>
          </cell>
          <cell r="K696">
            <v>739077</v>
          </cell>
          <cell r="L696">
            <v>469526</v>
          </cell>
          <cell r="M696">
            <v>454380</v>
          </cell>
          <cell r="N696">
            <v>453138</v>
          </cell>
          <cell r="O696">
            <v>240332</v>
          </cell>
          <cell r="P696">
            <v>9894</v>
          </cell>
          <cell r="Q696">
            <v>13283289</v>
          </cell>
          <cell r="R696" t="str">
            <v>Budget:</v>
          </cell>
          <cell r="S696">
            <v>13283289</v>
          </cell>
          <cell r="U696">
            <v>933468</v>
          </cell>
          <cell r="V696">
            <v>2217548</v>
          </cell>
          <cell r="W696">
            <v>4062312</v>
          </cell>
          <cell r="X696">
            <v>6348073</v>
          </cell>
          <cell r="Y696">
            <v>8669044</v>
          </cell>
          <cell r="Z696">
            <v>10916943</v>
          </cell>
          <cell r="AA696">
            <v>11656020</v>
          </cell>
          <cell r="AB696">
            <v>12125546</v>
          </cell>
          <cell r="AC696">
            <v>12579926</v>
          </cell>
          <cell r="AD696">
            <v>13033064</v>
          </cell>
          <cell r="AE696">
            <v>13273396</v>
          </cell>
          <cell r="AF696">
            <v>13283290</v>
          </cell>
        </row>
        <row r="697">
          <cell r="C697" t="str">
            <v>Total</v>
          </cell>
          <cell r="D697" t="str">
            <v>Actual:</v>
          </cell>
          <cell r="E697">
            <v>3654779</v>
          </cell>
          <cell r="F697">
            <v>374832</v>
          </cell>
          <cell r="G697">
            <v>1793509</v>
          </cell>
          <cell r="H697">
            <v>1397059</v>
          </cell>
          <cell r="I697">
            <v>1222138</v>
          </cell>
          <cell r="J697">
            <v>651512</v>
          </cell>
          <cell r="K697">
            <v>591447</v>
          </cell>
          <cell r="L697">
            <v>247478</v>
          </cell>
          <cell r="M697">
            <v>127524</v>
          </cell>
          <cell r="N697">
            <v>655600</v>
          </cell>
          <cell r="O697">
            <v>710888</v>
          </cell>
          <cell r="P697">
            <v>236095</v>
          </cell>
          <cell r="Q697">
            <v>11662862</v>
          </cell>
          <cell r="R697" t="str">
            <v>Projection:</v>
          </cell>
          <cell r="S697">
            <v>11305221</v>
          </cell>
          <cell r="U697">
            <v>3654779</v>
          </cell>
          <cell r="V697">
            <v>4029611</v>
          </cell>
          <cell r="W697">
            <v>5823120</v>
          </cell>
          <cell r="X697">
            <v>7220179</v>
          </cell>
          <cell r="Y697">
            <v>8442317</v>
          </cell>
          <cell r="Z697">
            <v>9093829</v>
          </cell>
          <cell r="AA697">
            <v>9685276</v>
          </cell>
          <cell r="AB697">
            <v>9932754</v>
          </cell>
          <cell r="AC697">
            <v>10060278</v>
          </cell>
          <cell r="AD697">
            <v>10715878</v>
          </cell>
          <cell r="AE697">
            <v>11426766</v>
          </cell>
          <cell r="AF697">
            <v>11662861</v>
          </cell>
        </row>
        <row r="698">
          <cell r="D698" t="str">
            <v>Variance: Fav/(Unfav)</v>
          </cell>
          <cell r="E698">
            <v>-2721311</v>
          </cell>
          <cell r="F698">
            <v>909247</v>
          </cell>
          <cell r="G698">
            <v>51255</v>
          </cell>
          <cell r="H698">
            <v>888702</v>
          </cell>
          <cell r="I698">
            <v>1098833</v>
          </cell>
          <cell r="J698">
            <v>1596386</v>
          </cell>
          <cell r="K698">
            <v>147630</v>
          </cell>
          <cell r="L698">
            <v>222048</v>
          </cell>
          <cell r="M698">
            <v>326856</v>
          </cell>
          <cell r="N698">
            <v>-202463</v>
          </cell>
          <cell r="O698">
            <v>-470556</v>
          </cell>
          <cell r="P698">
            <v>-226201</v>
          </cell>
          <cell r="Q698">
            <v>1620427</v>
          </cell>
          <cell r="R698" t="str">
            <v>Variance: Fav/(Unfav)</v>
          </cell>
          <cell r="S698">
            <v>1978068</v>
          </cell>
          <cell r="U698">
            <v>-2721311</v>
          </cell>
          <cell r="V698">
            <v>-1812064</v>
          </cell>
          <cell r="W698">
            <v>-1760809</v>
          </cell>
          <cell r="X698">
            <v>-872107</v>
          </cell>
          <cell r="Y698">
            <v>226726</v>
          </cell>
          <cell r="Z698">
            <v>1823112</v>
          </cell>
          <cell r="AA698">
            <v>1970742</v>
          </cell>
          <cell r="AB698">
            <v>2192790</v>
          </cell>
          <cell r="AC698">
            <v>2519646</v>
          </cell>
          <cell r="AD698">
            <v>2317183</v>
          </cell>
          <cell r="AE698">
            <v>1846627</v>
          </cell>
          <cell r="AF698">
            <v>1620426</v>
          </cell>
        </row>
        <row r="703">
          <cell r="D703" t="str">
            <v>NORTH COASTAL REGION</v>
          </cell>
          <cell r="E703">
            <v>172983</v>
          </cell>
          <cell r="F703">
            <v>173675</v>
          </cell>
          <cell r="G703">
            <v>174247</v>
          </cell>
          <cell r="H703">
            <v>174454</v>
          </cell>
          <cell r="I703">
            <v>174396</v>
          </cell>
          <cell r="J703">
            <v>174396</v>
          </cell>
          <cell r="K703">
            <v>175482</v>
          </cell>
          <cell r="L703">
            <v>175830</v>
          </cell>
          <cell r="M703">
            <v>176075</v>
          </cell>
          <cell r="N703">
            <v>176057</v>
          </cell>
          <cell r="O703">
            <v>176758</v>
          </cell>
          <cell r="P703">
            <v>176758</v>
          </cell>
          <cell r="Q703">
            <v>2101111</v>
          </cell>
          <cell r="T703" t="str">
            <v>NORTH COASTAL</v>
          </cell>
          <cell r="U703">
            <v>172983</v>
          </cell>
          <cell r="V703">
            <v>173675</v>
          </cell>
          <cell r="W703">
            <v>174247</v>
          </cell>
          <cell r="X703">
            <v>174454</v>
          </cell>
          <cell r="Y703">
            <v>174396</v>
          </cell>
          <cell r="Z703">
            <v>174396</v>
          </cell>
          <cell r="AA703">
            <v>175482</v>
          </cell>
          <cell r="AB703">
            <v>175830</v>
          </cell>
          <cell r="AC703">
            <v>176075</v>
          </cell>
          <cell r="AD703">
            <v>176057</v>
          </cell>
          <cell r="AE703">
            <v>176758</v>
          </cell>
          <cell r="AF703">
            <v>176758</v>
          </cell>
        </row>
        <row r="704">
          <cell r="D704" t="str">
            <v>SOUTH COASTAL REGION</v>
          </cell>
          <cell r="E704">
            <v>635299</v>
          </cell>
          <cell r="F704">
            <v>636925</v>
          </cell>
          <cell r="G704">
            <v>638212</v>
          </cell>
          <cell r="H704">
            <v>637090</v>
          </cell>
          <cell r="I704">
            <v>637392</v>
          </cell>
          <cell r="J704">
            <v>637392</v>
          </cell>
          <cell r="K704">
            <v>636051</v>
          </cell>
          <cell r="L704">
            <v>636340</v>
          </cell>
          <cell r="M704">
            <v>636241</v>
          </cell>
          <cell r="N704">
            <v>636162</v>
          </cell>
          <cell r="O704">
            <v>638204</v>
          </cell>
          <cell r="P704">
            <v>638204</v>
          </cell>
          <cell r="Q704">
            <v>7643512</v>
          </cell>
          <cell r="T704" t="str">
            <v>SOUTH COASTAL</v>
          </cell>
          <cell r="U704">
            <v>635299</v>
          </cell>
          <cell r="V704">
            <v>636925</v>
          </cell>
          <cell r="W704">
            <v>638212</v>
          </cell>
          <cell r="X704">
            <v>637090</v>
          </cell>
          <cell r="Y704">
            <v>637392</v>
          </cell>
          <cell r="Z704">
            <v>637392</v>
          </cell>
          <cell r="AA704">
            <v>636051</v>
          </cell>
          <cell r="AB704">
            <v>636340</v>
          </cell>
          <cell r="AC704">
            <v>636241</v>
          </cell>
          <cell r="AD704">
            <v>636162</v>
          </cell>
          <cell r="AE704">
            <v>638204</v>
          </cell>
          <cell r="AF704">
            <v>638204</v>
          </cell>
        </row>
        <row r="705">
          <cell r="D705" t="str">
            <v>COASTAL REGION</v>
          </cell>
          <cell r="E705">
            <v>808282</v>
          </cell>
          <cell r="F705">
            <v>810600</v>
          </cell>
          <cell r="G705">
            <v>812459</v>
          </cell>
          <cell r="H705">
            <v>811544</v>
          </cell>
          <cell r="I705">
            <v>811788</v>
          </cell>
          <cell r="J705">
            <v>811788</v>
          </cell>
          <cell r="K705">
            <v>811533</v>
          </cell>
          <cell r="L705">
            <v>812170</v>
          </cell>
          <cell r="M705">
            <v>812316</v>
          </cell>
          <cell r="N705">
            <v>812219</v>
          </cell>
          <cell r="O705">
            <v>814962</v>
          </cell>
          <cell r="P705">
            <v>814962</v>
          </cell>
          <cell r="Q705">
            <v>9744623</v>
          </cell>
          <cell r="T705" t="str">
            <v>COASTAL REGION</v>
          </cell>
          <cell r="U705">
            <v>808282</v>
          </cell>
          <cell r="V705">
            <v>810600</v>
          </cell>
          <cell r="W705">
            <v>812459</v>
          </cell>
          <cell r="X705">
            <v>811544</v>
          </cell>
          <cell r="Y705">
            <v>811788</v>
          </cell>
          <cell r="Z705">
            <v>811788</v>
          </cell>
          <cell r="AA705">
            <v>811533</v>
          </cell>
          <cell r="AB705">
            <v>812170</v>
          </cell>
          <cell r="AC705">
            <v>812316</v>
          </cell>
          <cell r="AD705">
            <v>812219</v>
          </cell>
          <cell r="AE705">
            <v>814962</v>
          </cell>
          <cell r="AF705">
            <v>814962</v>
          </cell>
        </row>
        <row r="706">
          <cell r="D706" t="str">
            <v>NORTH CENTRAL REGION</v>
          </cell>
          <cell r="E706">
            <v>360335</v>
          </cell>
          <cell r="F706">
            <v>361409</v>
          </cell>
          <cell r="G706">
            <v>362145</v>
          </cell>
          <cell r="H706">
            <v>362569</v>
          </cell>
          <cell r="I706">
            <v>362563</v>
          </cell>
          <cell r="J706">
            <v>362563</v>
          </cell>
          <cell r="K706">
            <v>364009</v>
          </cell>
          <cell r="L706">
            <v>364912</v>
          </cell>
          <cell r="M706">
            <v>364994</v>
          </cell>
          <cell r="N706">
            <v>364881</v>
          </cell>
          <cell r="O706">
            <v>366126</v>
          </cell>
          <cell r="P706">
            <v>366126</v>
          </cell>
          <cell r="Q706">
            <v>4362632</v>
          </cell>
          <cell r="T706" t="str">
            <v>NORTH CENTRAL REGION</v>
          </cell>
          <cell r="U706">
            <v>360335</v>
          </cell>
          <cell r="V706">
            <v>361409</v>
          </cell>
          <cell r="W706">
            <v>362145</v>
          </cell>
          <cell r="X706">
            <v>362569</v>
          </cell>
          <cell r="Y706">
            <v>362563</v>
          </cell>
          <cell r="Z706">
            <v>362563</v>
          </cell>
          <cell r="AA706">
            <v>364009</v>
          </cell>
          <cell r="AB706">
            <v>364912</v>
          </cell>
          <cell r="AC706">
            <v>364994</v>
          </cell>
          <cell r="AD706">
            <v>364881</v>
          </cell>
          <cell r="AE706">
            <v>366126</v>
          </cell>
          <cell r="AF706">
            <v>366126</v>
          </cell>
        </row>
        <row r="707">
          <cell r="D707" t="str">
            <v>SOUTH CENTRAL REGION</v>
          </cell>
          <cell r="E707">
            <v>347472</v>
          </cell>
          <cell r="F707">
            <v>349923</v>
          </cell>
          <cell r="G707">
            <v>351646</v>
          </cell>
          <cell r="H707">
            <v>352177</v>
          </cell>
          <cell r="I707">
            <v>352185</v>
          </cell>
          <cell r="J707">
            <v>352185</v>
          </cell>
          <cell r="K707">
            <v>355615</v>
          </cell>
          <cell r="L707">
            <v>357296</v>
          </cell>
          <cell r="M707">
            <v>357668</v>
          </cell>
          <cell r="N707">
            <v>357548</v>
          </cell>
          <cell r="O707">
            <v>360335</v>
          </cell>
          <cell r="P707">
            <v>360335</v>
          </cell>
          <cell r="Q707">
            <v>4254385</v>
          </cell>
          <cell r="T707" t="str">
            <v>SOUTH CENTRAL REGION</v>
          </cell>
          <cell r="U707">
            <v>347472</v>
          </cell>
          <cell r="V707">
            <v>349923</v>
          </cell>
          <cell r="W707">
            <v>351646</v>
          </cell>
          <cell r="X707">
            <v>352177</v>
          </cell>
          <cell r="Y707">
            <v>352185</v>
          </cell>
          <cell r="Z707">
            <v>352185</v>
          </cell>
          <cell r="AA707">
            <v>355615</v>
          </cell>
          <cell r="AB707">
            <v>357296</v>
          </cell>
          <cell r="AC707">
            <v>357668</v>
          </cell>
          <cell r="AD707">
            <v>357548</v>
          </cell>
          <cell r="AE707">
            <v>360335</v>
          </cell>
          <cell r="AF707">
            <v>360335</v>
          </cell>
        </row>
        <row r="712">
          <cell r="D712" t="str">
            <v>NORTH COASTAL REGION</v>
          </cell>
          <cell r="E712">
            <v>14163</v>
          </cell>
          <cell r="F712">
            <v>17866</v>
          </cell>
          <cell r="G712">
            <v>10658</v>
          </cell>
          <cell r="H712">
            <v>19812</v>
          </cell>
          <cell r="I712">
            <v>23769</v>
          </cell>
          <cell r="J712">
            <v>56737</v>
          </cell>
          <cell r="K712">
            <v>60184</v>
          </cell>
          <cell r="L712">
            <v>30624</v>
          </cell>
          <cell r="M712">
            <v>11065</v>
          </cell>
          <cell r="N712">
            <v>19703</v>
          </cell>
          <cell r="O712">
            <v>5548</v>
          </cell>
          <cell r="P712">
            <v>20340</v>
          </cell>
          <cell r="Q712">
            <v>290469</v>
          </cell>
          <cell r="T712" t="str">
            <v>NORTH COASTAL</v>
          </cell>
          <cell r="U712">
            <v>14163</v>
          </cell>
          <cell r="V712">
            <v>32029</v>
          </cell>
          <cell r="W712">
            <v>42687</v>
          </cell>
          <cell r="X712">
            <v>62499</v>
          </cell>
          <cell r="Y712">
            <v>86268</v>
          </cell>
          <cell r="Z712">
            <v>143005</v>
          </cell>
          <cell r="AA712">
            <v>203189</v>
          </cell>
          <cell r="AB712">
            <v>233813</v>
          </cell>
          <cell r="AC712">
            <v>244878</v>
          </cell>
          <cell r="AD712">
            <v>264581</v>
          </cell>
          <cell r="AE712">
            <v>270129</v>
          </cell>
          <cell r="AF712">
            <v>290469</v>
          </cell>
        </row>
        <row r="713">
          <cell r="D713" t="str">
            <v>SOUTH COASTAL REGION</v>
          </cell>
          <cell r="E713">
            <v>52551</v>
          </cell>
          <cell r="F713">
            <v>32443</v>
          </cell>
          <cell r="G713">
            <v>42737</v>
          </cell>
          <cell r="H713">
            <v>60219</v>
          </cell>
          <cell r="I713">
            <v>58325</v>
          </cell>
          <cell r="J713">
            <v>99914</v>
          </cell>
          <cell r="K713">
            <v>75739</v>
          </cell>
          <cell r="L713">
            <v>76958</v>
          </cell>
          <cell r="M713">
            <v>30552</v>
          </cell>
          <cell r="N713">
            <v>38334</v>
          </cell>
          <cell r="O713">
            <v>36791</v>
          </cell>
          <cell r="P713">
            <v>93067</v>
          </cell>
          <cell r="Q713">
            <v>697630</v>
          </cell>
          <cell r="T713" t="str">
            <v>SOUTH COASTAL</v>
          </cell>
          <cell r="U713">
            <v>52551</v>
          </cell>
          <cell r="V713">
            <v>84994</v>
          </cell>
          <cell r="W713">
            <v>127731</v>
          </cell>
          <cell r="X713">
            <v>187950</v>
          </cell>
          <cell r="Y713">
            <v>246275</v>
          </cell>
          <cell r="Z713">
            <v>346189</v>
          </cell>
          <cell r="AA713">
            <v>421928</v>
          </cell>
          <cell r="AB713">
            <v>498886</v>
          </cell>
          <cell r="AC713">
            <v>529438</v>
          </cell>
          <cell r="AD713">
            <v>567772</v>
          </cell>
          <cell r="AE713">
            <v>604563</v>
          </cell>
          <cell r="AF713">
            <v>697630</v>
          </cell>
        </row>
        <row r="714">
          <cell r="D714" t="str">
            <v>COASTAL REGION</v>
          </cell>
          <cell r="E714">
            <v>66714</v>
          </cell>
          <cell r="F714">
            <v>50309</v>
          </cell>
          <cell r="G714">
            <v>53395</v>
          </cell>
          <cell r="H714">
            <v>80031</v>
          </cell>
          <cell r="I714">
            <v>82094</v>
          </cell>
          <cell r="J714">
            <v>156651</v>
          </cell>
          <cell r="K714">
            <v>135923</v>
          </cell>
          <cell r="L714">
            <v>107582</v>
          </cell>
          <cell r="M714">
            <v>41617</v>
          </cell>
          <cell r="N714">
            <v>58037</v>
          </cell>
          <cell r="O714">
            <v>42339</v>
          </cell>
          <cell r="P714">
            <v>113407</v>
          </cell>
          <cell r="Q714">
            <v>988099</v>
          </cell>
          <cell r="T714" t="str">
            <v>COASTAL REGION</v>
          </cell>
          <cell r="U714">
            <v>66714</v>
          </cell>
          <cell r="V714">
            <v>117023</v>
          </cell>
          <cell r="W714">
            <v>170418</v>
          </cell>
          <cell r="X714">
            <v>250449</v>
          </cell>
          <cell r="Y714">
            <v>332543</v>
          </cell>
          <cell r="Z714">
            <v>489194</v>
          </cell>
          <cell r="AA714">
            <v>625117</v>
          </cell>
          <cell r="AB714">
            <v>732699</v>
          </cell>
          <cell r="AC714">
            <v>774316</v>
          </cell>
          <cell r="AD714">
            <v>832353</v>
          </cell>
          <cell r="AE714">
            <v>874692</v>
          </cell>
          <cell r="AF714">
            <v>988099</v>
          </cell>
        </row>
        <row r="715">
          <cell r="D715" t="str">
            <v>NORTH CENTRAL REGION</v>
          </cell>
          <cell r="E715">
            <v>13808</v>
          </cell>
          <cell r="F715">
            <v>15842</v>
          </cell>
          <cell r="G715">
            <v>19685</v>
          </cell>
          <cell r="H715">
            <v>34108</v>
          </cell>
          <cell r="I715">
            <v>32941</v>
          </cell>
          <cell r="J715">
            <v>69887</v>
          </cell>
          <cell r="K715">
            <v>93297</v>
          </cell>
          <cell r="L715">
            <v>41500</v>
          </cell>
          <cell r="M715">
            <v>31944</v>
          </cell>
          <cell r="N715">
            <v>36965</v>
          </cell>
          <cell r="O715">
            <v>19720</v>
          </cell>
          <cell r="P715">
            <v>38714</v>
          </cell>
          <cell r="Q715">
            <v>448411</v>
          </cell>
          <cell r="T715" t="str">
            <v>NORTH CENTRAL REGION</v>
          </cell>
          <cell r="U715">
            <v>13808</v>
          </cell>
          <cell r="V715">
            <v>29650</v>
          </cell>
          <cell r="W715">
            <v>49335</v>
          </cell>
          <cell r="X715">
            <v>83443</v>
          </cell>
          <cell r="Y715">
            <v>116384</v>
          </cell>
          <cell r="Z715">
            <v>186271</v>
          </cell>
          <cell r="AA715">
            <v>279568</v>
          </cell>
          <cell r="AB715">
            <v>321068</v>
          </cell>
          <cell r="AC715">
            <v>353012</v>
          </cell>
          <cell r="AD715">
            <v>389977</v>
          </cell>
          <cell r="AE715">
            <v>409697</v>
          </cell>
          <cell r="AF715">
            <v>448411</v>
          </cell>
        </row>
        <row r="716">
          <cell r="D716" t="str">
            <v>SOUTH CENTRAL REGION</v>
          </cell>
          <cell r="E716">
            <v>20739</v>
          </cell>
          <cell r="F716">
            <v>22058</v>
          </cell>
          <cell r="G716">
            <v>24667</v>
          </cell>
          <cell r="H716">
            <v>35588</v>
          </cell>
          <cell r="I716">
            <v>32956</v>
          </cell>
          <cell r="J716">
            <v>53832</v>
          </cell>
          <cell r="K716">
            <v>71566</v>
          </cell>
          <cell r="L716">
            <v>31570</v>
          </cell>
          <cell r="M716">
            <v>24738</v>
          </cell>
          <cell r="N716">
            <v>28549</v>
          </cell>
          <cell r="O716">
            <v>18440</v>
          </cell>
          <cell r="P716">
            <v>31992</v>
          </cell>
          <cell r="Q716">
            <v>396695</v>
          </cell>
          <cell r="T716" t="str">
            <v>SOUTH CENTRAL REGION</v>
          </cell>
          <cell r="U716">
            <v>20739</v>
          </cell>
          <cell r="V716">
            <v>42797</v>
          </cell>
          <cell r="W716">
            <v>67464</v>
          </cell>
          <cell r="X716">
            <v>103052</v>
          </cell>
          <cell r="Y716">
            <v>136008</v>
          </cell>
          <cell r="Z716">
            <v>189840</v>
          </cell>
          <cell r="AA716">
            <v>261406</v>
          </cell>
          <cell r="AB716">
            <v>292976</v>
          </cell>
          <cell r="AC716">
            <v>317714</v>
          </cell>
          <cell r="AD716">
            <v>346263</v>
          </cell>
          <cell r="AE716">
            <v>364703</v>
          </cell>
          <cell r="AF716">
            <v>396695</v>
          </cell>
        </row>
        <row r="721">
          <cell r="D721" t="str">
            <v>NORTH COASTAL REGION</v>
          </cell>
          <cell r="E721">
            <v>1112332</v>
          </cell>
          <cell r="F721">
            <v>1321277</v>
          </cell>
          <cell r="G721">
            <v>830836</v>
          </cell>
          <cell r="H721">
            <v>1537051</v>
          </cell>
          <cell r="I721">
            <v>1761695</v>
          </cell>
          <cell r="J721">
            <v>4008856</v>
          </cell>
          <cell r="K721">
            <v>4731704</v>
          </cell>
          <cell r="L721">
            <v>2814900</v>
          </cell>
          <cell r="M721">
            <v>937825</v>
          </cell>
          <cell r="N721">
            <v>1966961</v>
          </cell>
          <cell r="O721">
            <v>756880</v>
          </cell>
          <cell r="P721">
            <v>1539203</v>
          </cell>
          <cell r="Q721">
            <v>23319520</v>
          </cell>
          <cell r="T721" t="str">
            <v>NORTH COASTAL</v>
          </cell>
          <cell r="U721">
            <v>1112332</v>
          </cell>
          <cell r="V721">
            <v>2433609</v>
          </cell>
          <cell r="W721">
            <v>3264445</v>
          </cell>
          <cell r="X721">
            <v>4801496</v>
          </cell>
          <cell r="Y721">
            <v>6563191</v>
          </cell>
          <cell r="Z721">
            <v>10572047</v>
          </cell>
          <cell r="AA721">
            <v>15303751</v>
          </cell>
          <cell r="AB721">
            <v>18118651</v>
          </cell>
          <cell r="AC721">
            <v>19056476</v>
          </cell>
          <cell r="AD721">
            <v>21023437</v>
          </cell>
          <cell r="AE721">
            <v>21780317</v>
          </cell>
          <cell r="AF721">
            <v>23319520</v>
          </cell>
        </row>
        <row r="722">
          <cell r="D722" t="str">
            <v>SOUTH COASTAL REGION</v>
          </cell>
          <cell r="E722">
            <v>2883617</v>
          </cell>
          <cell r="F722">
            <v>1770473</v>
          </cell>
          <cell r="G722">
            <v>2347367</v>
          </cell>
          <cell r="H722">
            <v>2593228</v>
          </cell>
          <cell r="I722">
            <v>3153059</v>
          </cell>
          <cell r="J722">
            <v>5394699</v>
          </cell>
          <cell r="K722">
            <v>4889830</v>
          </cell>
          <cell r="L722">
            <v>5301852</v>
          </cell>
          <cell r="M722">
            <v>1866457</v>
          </cell>
          <cell r="N722">
            <v>2740093</v>
          </cell>
          <cell r="O722">
            <v>2800950</v>
          </cell>
          <cell r="P722">
            <v>6597427</v>
          </cell>
          <cell r="Q722">
            <v>42339052</v>
          </cell>
          <cell r="T722" t="str">
            <v>SOUTH COASTAL</v>
          </cell>
          <cell r="U722">
            <v>2883617</v>
          </cell>
          <cell r="V722">
            <v>4654090</v>
          </cell>
          <cell r="W722">
            <v>7001457</v>
          </cell>
          <cell r="X722">
            <v>9594685</v>
          </cell>
          <cell r="Y722">
            <v>12747744</v>
          </cell>
          <cell r="Z722">
            <v>18142443</v>
          </cell>
          <cell r="AA722">
            <v>23032273</v>
          </cell>
          <cell r="AB722">
            <v>28334125</v>
          </cell>
          <cell r="AC722">
            <v>30200582</v>
          </cell>
          <cell r="AD722">
            <v>32940675</v>
          </cell>
          <cell r="AE722">
            <v>35741625</v>
          </cell>
          <cell r="AF722">
            <v>42339052</v>
          </cell>
        </row>
        <row r="723">
          <cell r="D723" t="str">
            <v>COASTAL REGION</v>
          </cell>
          <cell r="E723">
            <v>3995949</v>
          </cell>
          <cell r="F723">
            <v>3091750</v>
          </cell>
          <cell r="G723">
            <v>3178203</v>
          </cell>
          <cell r="H723">
            <v>4130279</v>
          </cell>
          <cell r="I723">
            <v>4914754</v>
          </cell>
          <cell r="J723">
            <v>9403555</v>
          </cell>
          <cell r="K723">
            <v>9621534</v>
          </cell>
          <cell r="L723">
            <v>8116752</v>
          </cell>
          <cell r="M723">
            <v>2804282</v>
          </cell>
          <cell r="N723">
            <v>4707054</v>
          </cell>
          <cell r="O723">
            <v>3557830</v>
          </cell>
          <cell r="P723">
            <v>8136630</v>
          </cell>
          <cell r="Q723">
            <v>65658572</v>
          </cell>
          <cell r="T723" t="str">
            <v>COASTAL REGION</v>
          </cell>
          <cell r="U723">
            <v>3995949</v>
          </cell>
          <cell r="V723">
            <v>7087699</v>
          </cell>
          <cell r="W723">
            <v>10265902</v>
          </cell>
          <cell r="X723">
            <v>14396181</v>
          </cell>
          <cell r="Y723">
            <v>19310935</v>
          </cell>
          <cell r="Z723">
            <v>28714490</v>
          </cell>
          <cell r="AA723">
            <v>38336024</v>
          </cell>
          <cell r="AB723">
            <v>46452776</v>
          </cell>
          <cell r="AC723">
            <v>49257058</v>
          </cell>
          <cell r="AD723">
            <v>53964112</v>
          </cell>
          <cell r="AE723">
            <v>57521942</v>
          </cell>
          <cell r="AF723">
            <v>65658572</v>
          </cell>
        </row>
        <row r="724">
          <cell r="D724" t="str">
            <v>NORTH CENTRAL REGION</v>
          </cell>
          <cell r="E724">
            <v>917977</v>
          </cell>
          <cell r="F724">
            <v>1049273</v>
          </cell>
          <cell r="G724">
            <v>904361</v>
          </cell>
          <cell r="H724">
            <v>1940886</v>
          </cell>
          <cell r="I724">
            <v>2242171</v>
          </cell>
          <cell r="J724">
            <v>4469276</v>
          </cell>
          <cell r="K724">
            <v>6153232</v>
          </cell>
          <cell r="L724">
            <v>2710301</v>
          </cell>
          <cell r="M724">
            <v>1943275</v>
          </cell>
          <cell r="N724">
            <v>2273538</v>
          </cell>
          <cell r="O724">
            <v>1590220</v>
          </cell>
          <cell r="P724">
            <v>2160571</v>
          </cell>
          <cell r="Q724">
            <v>28355081</v>
          </cell>
          <cell r="T724" t="str">
            <v>NORTH CENTRAL REGION</v>
          </cell>
          <cell r="U724">
            <v>917977</v>
          </cell>
          <cell r="V724">
            <v>1967250</v>
          </cell>
          <cell r="W724">
            <v>2871611</v>
          </cell>
          <cell r="X724">
            <v>4812497</v>
          </cell>
          <cell r="Y724">
            <v>7054668</v>
          </cell>
          <cell r="Z724">
            <v>11523944</v>
          </cell>
          <cell r="AA724">
            <v>17677176</v>
          </cell>
          <cell r="AB724">
            <v>20387477</v>
          </cell>
          <cell r="AC724">
            <v>22330752</v>
          </cell>
          <cell r="AD724">
            <v>24604290</v>
          </cell>
          <cell r="AE724">
            <v>26194510</v>
          </cell>
          <cell r="AF724">
            <v>28355081</v>
          </cell>
        </row>
        <row r="725">
          <cell r="D725" t="str">
            <v>SOUTH CENTRAL REGION</v>
          </cell>
          <cell r="E725">
            <v>1245876</v>
          </cell>
          <cell r="F725">
            <v>1320696</v>
          </cell>
          <cell r="G725">
            <v>1063885</v>
          </cell>
          <cell r="H725">
            <v>1837747</v>
          </cell>
          <cell r="I725">
            <v>1258730</v>
          </cell>
          <cell r="J725">
            <v>3437481</v>
          </cell>
          <cell r="K725">
            <v>4947043</v>
          </cell>
          <cell r="L725">
            <v>2450002</v>
          </cell>
          <cell r="M725">
            <v>1712889</v>
          </cell>
          <cell r="N725">
            <v>1767885</v>
          </cell>
          <cell r="O725">
            <v>1265033</v>
          </cell>
          <cell r="P725">
            <v>2292157</v>
          </cell>
          <cell r="Q725">
            <v>24599424</v>
          </cell>
          <cell r="T725" t="str">
            <v>SOUTH CENTRAL REGION</v>
          </cell>
          <cell r="U725">
            <v>1245876</v>
          </cell>
          <cell r="V725">
            <v>2566572</v>
          </cell>
          <cell r="W725">
            <v>3630457</v>
          </cell>
          <cell r="X725">
            <v>5468204</v>
          </cell>
          <cell r="Y725">
            <v>6726934</v>
          </cell>
          <cell r="Z725">
            <v>10164415</v>
          </cell>
          <cell r="AA725">
            <v>15111458</v>
          </cell>
          <cell r="AB725">
            <v>17561460</v>
          </cell>
          <cell r="AC725">
            <v>19274349</v>
          </cell>
          <cell r="AD725">
            <v>21042234</v>
          </cell>
          <cell r="AE725">
            <v>22307267</v>
          </cell>
          <cell r="AF725">
            <v>24599424</v>
          </cell>
        </row>
        <row r="730">
          <cell r="D730" t="str">
            <v>NORTH COASTAL REGION</v>
          </cell>
          <cell r="E730">
            <v>6.4302966187428821</v>
          </cell>
          <cell r="F730">
            <v>7.6077558658413702</v>
          </cell>
          <cell r="G730">
            <v>4.7681509581226651</v>
          </cell>
          <cell r="H730">
            <v>8.8106377612436511</v>
          </cell>
          <cell r="I730">
            <v>10.101693846189132</v>
          </cell>
          <cell r="J730">
            <v>22.987086859790363</v>
          </cell>
          <cell r="K730">
            <v>26.964041896034921</v>
          </cell>
          <cell r="L730">
            <v>16.00921344480464</v>
          </cell>
          <cell r="M730">
            <v>5.326281414170098</v>
          </cell>
          <cell r="N730">
            <v>11.172296472165264</v>
          </cell>
          <cell r="O730">
            <v>4.2820126953235498</v>
          </cell>
          <cell r="P730">
            <v>8.7079679561886874</v>
          </cell>
          <cell r="Q730">
            <v>11.09866161283245</v>
          </cell>
          <cell r="T730" t="str">
            <v>NORTH COASTAL</v>
          </cell>
          <cell r="U730">
            <v>6.4302966187428821</v>
          </cell>
          <cell r="V730">
            <v>14.012431265294373</v>
          </cell>
          <cell r="W730">
            <v>18.73458366571591</v>
          </cell>
          <cell r="X730">
            <v>27.522991734210738</v>
          </cell>
          <cell r="Y730">
            <v>37.633839078877955</v>
          </cell>
          <cell r="Z730">
            <v>60.620925938668321</v>
          </cell>
          <cell r="AA730">
            <v>87.209804994244422</v>
          </cell>
          <cell r="AB730">
            <v>103.04641415003128</v>
          </cell>
          <cell r="AC730">
            <v>108.22931137299446</v>
          </cell>
          <cell r="AD730">
            <v>119.41267316834889</v>
          </cell>
          <cell r="AE730">
            <v>123.22111021849082</v>
          </cell>
          <cell r="AF730">
            <v>131.92907817467952</v>
          </cell>
        </row>
        <row r="731">
          <cell r="D731" t="str">
            <v>SOUTH COASTAL REGION</v>
          </cell>
          <cell r="E731">
            <v>4.5389918762661363</v>
          </cell>
          <cell r="F731">
            <v>2.7797197472229853</v>
          </cell>
          <cell r="G731">
            <v>3.6780364518373205</v>
          </cell>
          <cell r="H731">
            <v>4.0704264703574067</v>
          </cell>
          <cell r="I731">
            <v>4.9468129502723599</v>
          </cell>
          <cell r="J731">
            <v>8.4637067926801723</v>
          </cell>
          <cell r="K731">
            <v>7.6877954755200451</v>
          </cell>
          <cell r="L731">
            <v>8.3317911808152871</v>
          </cell>
          <cell r="M731">
            <v>2.9335691978354115</v>
          </cell>
          <cell r="N731">
            <v>4.3072252036430969</v>
          </cell>
          <cell r="O731">
            <v>4.3888004462522954</v>
          </cell>
          <cell r="P731">
            <v>10.337489266754831</v>
          </cell>
          <cell r="Q731">
            <v>5.539214434411825</v>
          </cell>
          <cell r="T731" t="str">
            <v>SOUTH COASTAL</v>
          </cell>
          <cell r="U731">
            <v>4.5389918762661363</v>
          </cell>
          <cell r="V731">
            <v>7.3071240726930169</v>
          </cell>
          <cell r="W731">
            <v>10.970425187868608</v>
          </cell>
          <cell r="X731">
            <v>15.06017203220895</v>
          </cell>
          <cell r="Y731">
            <v>19.999849386248965</v>
          </cell>
          <cell r="Z731">
            <v>28.463556178929135</v>
          </cell>
          <cell r="AA731">
            <v>36.211361981979429</v>
          </cell>
          <cell r="AB731">
            <v>44.526707420561337</v>
          </cell>
          <cell r="AC731">
            <v>47.467205037085002</v>
          </cell>
          <cell r="AD731">
            <v>51.780324822922466</v>
          </cell>
          <cell r="AE731">
            <v>56.003448740528107</v>
          </cell>
          <cell r="AF731">
            <v>66.340938007282944</v>
          </cell>
        </row>
        <row r="732">
          <cell r="D732" t="str">
            <v>COASTAL REGION</v>
          </cell>
          <cell r="E732">
            <v>4.9437560158459544</v>
          </cell>
          <cell r="F732">
            <v>3.8141500123365408</v>
          </cell>
          <cell r="G732">
            <v>3.9118318585922491</v>
          </cell>
          <cell r="H732">
            <v>5.0894085841309895</v>
          </cell>
          <cell r="I732">
            <v>6.0542333712742735</v>
          </cell>
          <cell r="J732">
            <v>11.583757089289321</v>
          </cell>
          <cell r="K732">
            <v>11.855998462169746</v>
          </cell>
          <cell r="L732">
            <v>9.9939076794267212</v>
          </cell>
          <cell r="M732">
            <v>3.4522057918347047</v>
          </cell>
          <cell r="N732">
            <v>5.7953015135080559</v>
          </cell>
          <cell r="O732">
            <v>4.3656391340945957</v>
          </cell>
          <cell r="P732">
            <v>9.9840606065068069</v>
          </cell>
          <cell r="Q732">
            <v>6.7379283939460768</v>
          </cell>
          <cell r="T732" t="str">
            <v>COASTAL REGION</v>
          </cell>
          <cell r="U732">
            <v>4.9437560158459544</v>
          </cell>
          <cell r="V732">
            <v>8.7437688132247722</v>
          </cell>
          <cell r="W732">
            <v>12.635593919200845</v>
          </cell>
          <cell r="X732">
            <v>17.739248888538391</v>
          </cell>
          <cell r="Y732">
            <v>23.78815035452606</v>
          </cell>
          <cell r="Z732">
            <v>35.371907443815381</v>
          </cell>
          <cell r="AA732">
            <v>47.239020471133031</v>
          </cell>
          <cell r="AB732">
            <v>57.19587771033158</v>
          </cell>
          <cell r="AC732">
            <v>60.637803514888297</v>
          </cell>
          <cell r="AD732">
            <v>66.440346753769617</v>
          </cell>
          <cell r="AE732">
            <v>70.582360895354626</v>
          </cell>
          <cell r="AF732">
            <v>80.566421501861441</v>
          </cell>
        </row>
        <row r="733">
          <cell r="D733" t="str">
            <v>NORTH CENTRAL REGION</v>
          </cell>
          <cell r="E733">
            <v>2.5475654599192419</v>
          </cell>
          <cell r="F733">
            <v>2.9032840908776483</v>
          </cell>
          <cell r="G733">
            <v>2.4972345331289953</v>
          </cell>
          <cell r="H733">
            <v>5.3531493315755068</v>
          </cell>
          <cell r="I733">
            <v>6.1842245347705092</v>
          </cell>
          <cell r="J733">
            <v>12.326894912056662</v>
          </cell>
          <cell r="K733">
            <v>16.904065558818601</v>
          </cell>
          <cell r="L733">
            <v>7.4272728767483667</v>
          </cell>
          <cell r="M733">
            <v>5.3241286158128629</v>
          </cell>
          <cell r="N733">
            <v>6.2309026778593566</v>
          </cell>
          <cell r="O733">
            <v>4.3433681300972893</v>
          </cell>
          <cell r="P733">
            <v>5.9011679039456366</v>
          </cell>
          <cell r="Q733">
            <v>6.4995353722248401</v>
          </cell>
          <cell r="T733" t="str">
            <v>NORTH CENTRAL REGION</v>
          </cell>
          <cell r="U733">
            <v>2.5475654599192419</v>
          </cell>
          <cell r="V733">
            <v>5.4432789443539038</v>
          </cell>
          <cell r="W733">
            <v>7.9294509105468807</v>
          </cell>
          <cell r="X733">
            <v>13.273327283910097</v>
          </cell>
          <cell r="Y733">
            <v>19.45777147695711</v>
          </cell>
          <cell r="Z733">
            <v>31.784666389013772</v>
          </cell>
          <cell r="AA733">
            <v>48.5624696092679</v>
          </cell>
          <cell r="AB733">
            <v>55.869571293900997</v>
          </cell>
          <cell r="AC733">
            <v>61.181148183257804</v>
          </cell>
          <cell r="AD733">
            <v>67.430998051419508</v>
          </cell>
          <cell r="AE733">
            <v>71.545069183832894</v>
          </cell>
          <cell r="AF733">
            <v>77.446237087778528</v>
          </cell>
        </row>
        <row r="734">
          <cell r="D734" t="str">
            <v>SOUTH CENTRAL REGION</v>
          </cell>
          <cell r="E734">
            <v>3.5855435833678686</v>
          </cell>
          <cell r="F734">
            <v>3.7742474773021493</v>
          </cell>
          <cell r="G734">
            <v>3.0254432014014094</v>
          </cell>
          <cell r="H734">
            <v>5.2182482104169212</v>
          </cell>
          <cell r="I734">
            <v>3.5740590882632706</v>
          </cell>
          <cell r="J734">
            <v>9.7604412453682006</v>
          </cell>
          <cell r="K734">
            <v>13.911232653290778</v>
          </cell>
          <cell r="L734">
            <v>6.857065290403475</v>
          </cell>
          <cell r="M734">
            <v>4.7890473847254995</v>
          </cell>
          <cell r="N734">
            <v>4.9444689943727838</v>
          </cell>
          <cell r="O734">
            <v>3.5107136414725186</v>
          </cell>
          <cell r="P734">
            <v>6.3611833432777836</v>
          </cell>
          <cell r="Q734">
            <v>5.782133962958218</v>
          </cell>
          <cell r="T734" t="str">
            <v>SOUTH CENTRAL REGION</v>
          </cell>
          <cell r="U734">
            <v>3.5855435833678686</v>
          </cell>
          <cell r="V734">
            <v>7.3346764859697702</v>
          </cell>
          <cell r="W734">
            <v>10.324181136711351</v>
          </cell>
          <cell r="X734">
            <v>15.526862912683111</v>
          </cell>
          <cell r="Y734">
            <v>19.10056930306515</v>
          </cell>
          <cell r="Z734">
            <v>28.861010548433352</v>
          </cell>
          <cell r="AA734">
            <v>42.493871180911938</v>
          </cell>
          <cell r="AB734">
            <v>49.151012046034658</v>
          </cell>
          <cell r="AC734">
            <v>53.888938904235211</v>
          </cell>
          <cell r="AD734">
            <v>58.851494065132513</v>
          </cell>
          <cell r="AE734">
            <v>61.907022631717709</v>
          </cell>
          <cell r="AF734">
            <v>68.268205974995496</v>
          </cell>
        </row>
        <row r="735">
          <cell r="D735" t="str">
            <v>SYSTEM</v>
          </cell>
          <cell r="E735">
            <v>4.0629554069714908</v>
          </cell>
          <cell r="F735">
            <v>3.5886747896752285</v>
          </cell>
          <cell r="G735">
            <v>3.3719567567567568</v>
          </cell>
          <cell r="H735">
            <v>5.1817885198749911</v>
          </cell>
          <cell r="I735">
            <v>5.512909620212036</v>
          </cell>
          <cell r="J735">
            <v>11.339602865572774</v>
          </cell>
          <cell r="K735">
            <v>13.533431908027721</v>
          </cell>
          <cell r="L735">
            <v>8.6530535500378658</v>
          </cell>
          <cell r="M735">
            <v>4.2088199309696943</v>
          </cell>
          <cell r="N735">
            <v>5.7006407984111016</v>
          </cell>
          <cell r="O735">
            <v>4.1604952047556054</v>
          </cell>
          <cell r="P735">
            <v>8.1673609385613162</v>
          </cell>
          <cell r="Q735">
            <v>6.4598302221370201</v>
          </cell>
          <cell r="T735" t="str">
            <v>SYSTEM</v>
          </cell>
          <cell r="U735">
            <v>4.0629554069714908</v>
          </cell>
          <cell r="V735">
            <v>7.6360317018105937</v>
          </cell>
          <cell r="W735">
            <v>10.986384930384931</v>
          </cell>
          <cell r="X735">
            <v>16.167885526341653</v>
          </cell>
          <cell r="Y735">
            <v>21.678189705319756</v>
          </cell>
          <cell r="Z735">
            <v>33.017792570892532</v>
          </cell>
          <cell r="AA735">
            <v>46.451577467235559</v>
          </cell>
          <cell r="AB735">
            <v>55.007118845551751</v>
          </cell>
          <cell r="AC735">
            <v>59.194437314411019</v>
          </cell>
          <cell r="AD735">
            <v>64.9078068716735</v>
          </cell>
          <cell r="AE735">
            <v>68.783013488185915</v>
          </cell>
          <cell r="AF735">
            <v>76.950374426747231</v>
          </cell>
        </row>
        <row r="757">
          <cell r="D757" t="str">
            <v>NORTH COASTAL REGION</v>
          </cell>
          <cell r="E757">
            <v>46.19047619047619</v>
          </cell>
          <cell r="F757">
            <v>257.69841269841271</v>
          </cell>
          <cell r="G757">
            <v>106.11111111111111</v>
          </cell>
          <cell r="H757">
            <v>706.71957671957671</v>
          </cell>
          <cell r="I757">
            <v>1506.984126984127</v>
          </cell>
          <cell r="J757">
            <v>13939.73544973545</v>
          </cell>
          <cell r="K757">
            <v>14305.079365079364</v>
          </cell>
          <cell r="L757">
            <v>7472.3544973544977</v>
          </cell>
          <cell r="M757">
            <v>1942.6455026455023</v>
          </cell>
          <cell r="N757">
            <v>1292.0899470899471</v>
          </cell>
          <cell r="O757">
            <v>427.38095238095235</v>
          </cell>
          <cell r="P757">
            <v>232.91005291005291</v>
          </cell>
          <cell r="Q757">
            <v>42235.899470899472</v>
          </cell>
          <cell r="T757" t="str">
            <v>NORTH COASTAL</v>
          </cell>
          <cell r="U757">
            <v>46.19047619047619</v>
          </cell>
          <cell r="V757">
            <v>303.88888888888891</v>
          </cell>
          <cell r="W757">
            <v>410</v>
          </cell>
          <cell r="X757">
            <v>1116.7195767195767</v>
          </cell>
          <cell r="Y757">
            <v>2623.7037037037035</v>
          </cell>
          <cell r="Z757">
            <v>16563.439153439154</v>
          </cell>
          <cell r="AA757">
            <v>30868.518518518518</v>
          </cell>
          <cell r="AB757">
            <v>38340.873015873018</v>
          </cell>
          <cell r="AC757">
            <v>40283.518518518518</v>
          </cell>
          <cell r="AD757">
            <v>41575.608465608464</v>
          </cell>
          <cell r="AE757">
            <v>42002.989417989418</v>
          </cell>
          <cell r="AF757">
            <v>42235.899470899472</v>
          </cell>
        </row>
        <row r="758">
          <cell r="D758" t="str">
            <v>SOUTH COASTAL REGION</v>
          </cell>
          <cell r="E758">
            <v>150.58823529411765</v>
          </cell>
          <cell r="F758">
            <v>25.910364145658264</v>
          </cell>
          <cell r="G758">
            <v>4.9019607843137258</v>
          </cell>
          <cell r="H758">
            <v>151.17647058823528</v>
          </cell>
          <cell r="I758">
            <v>691.84873949579833</v>
          </cell>
          <cell r="J758">
            <v>4692.2969187675071</v>
          </cell>
          <cell r="K758">
            <v>4269.1596638655465</v>
          </cell>
          <cell r="L758">
            <v>3741.6806722689071</v>
          </cell>
          <cell r="M758">
            <v>670.84033613445376</v>
          </cell>
          <cell r="N758">
            <v>100.72829131652659</v>
          </cell>
          <cell r="O758">
            <v>8.655462184873949</v>
          </cell>
          <cell r="P758">
            <v>0</v>
          </cell>
          <cell r="Q758">
            <v>14507.787114845938</v>
          </cell>
          <cell r="T758" t="str">
            <v>SOUTH COASTAL</v>
          </cell>
          <cell r="U758">
            <v>150.58823529411765</v>
          </cell>
          <cell r="V758">
            <v>176.49859943977592</v>
          </cell>
          <cell r="W758">
            <v>181.40056022408965</v>
          </cell>
          <cell r="X758">
            <v>332.57703081232489</v>
          </cell>
          <cell r="Y758">
            <v>1024.4257703081232</v>
          </cell>
          <cell r="Z758">
            <v>5716.7226890756301</v>
          </cell>
          <cell r="AA758">
            <v>9985.8823529411766</v>
          </cell>
          <cell r="AB758">
            <v>13727.563025210084</v>
          </cell>
          <cell r="AC758">
            <v>14398.403361344537</v>
          </cell>
          <cell r="AD758">
            <v>14499.131652661064</v>
          </cell>
          <cell r="AE758">
            <v>14507.787114845938</v>
          </cell>
          <cell r="AF758">
            <v>14507.787114845938</v>
          </cell>
        </row>
        <row r="759">
          <cell r="D759" t="str">
            <v>COASTAL REGION</v>
          </cell>
          <cell r="E759">
            <v>196.77871148459383</v>
          </cell>
          <cell r="F759">
            <v>283.60877684407097</v>
          </cell>
          <cell r="G759">
            <v>111.01307189542484</v>
          </cell>
          <cell r="H759">
            <v>857.89604730781195</v>
          </cell>
          <cell r="I759">
            <v>2198.8328664799255</v>
          </cell>
          <cell r="J759">
            <v>18632.032368502958</v>
          </cell>
          <cell r="K759">
            <v>18574.23902894491</v>
          </cell>
          <cell r="L759">
            <v>11214.035169623405</v>
          </cell>
          <cell r="M759">
            <v>2613.4858387799559</v>
          </cell>
          <cell r="N759">
            <v>1392.8182384064737</v>
          </cell>
          <cell r="O759">
            <v>436.03641456582631</v>
          </cell>
          <cell r="P759">
            <v>232.91005291005291</v>
          </cell>
          <cell r="Q759">
            <v>56743.68658574541</v>
          </cell>
          <cell r="T759" t="str">
            <v>COASTAL REGION</v>
          </cell>
          <cell r="U759">
            <v>196.77871148459383</v>
          </cell>
          <cell r="V759">
            <v>480.3874883286648</v>
          </cell>
          <cell r="W759">
            <v>591.40056022408965</v>
          </cell>
          <cell r="X759">
            <v>1449.2966075319016</v>
          </cell>
          <cell r="Y759">
            <v>3648.1294740118274</v>
          </cell>
          <cell r="Z759">
            <v>22280.161842514786</v>
          </cell>
          <cell r="AA759">
            <v>40854.4008714597</v>
          </cell>
          <cell r="AB759">
            <v>52068.436041083107</v>
          </cell>
          <cell r="AC759">
            <v>54681.921879863061</v>
          </cell>
          <cell r="AD759">
            <v>56074.740118269532</v>
          </cell>
          <cell r="AE759">
            <v>56510.776532835356</v>
          </cell>
          <cell r="AF759">
            <v>56743.68658574541</v>
          </cell>
        </row>
        <row r="760">
          <cell r="D760" t="str">
            <v>NORTH CENTRAL REGION</v>
          </cell>
          <cell r="E760">
            <v>78.431372549019613</v>
          </cell>
          <cell r="F760">
            <v>49.019607843137251</v>
          </cell>
          <cell r="G760">
            <v>19.6078431372549</v>
          </cell>
          <cell r="H760">
            <v>1184.3137254901962</v>
          </cell>
          <cell r="I760">
            <v>1444.1176470588239</v>
          </cell>
          <cell r="J760">
            <v>10235.294117647058</v>
          </cell>
          <cell r="K760">
            <v>10235.294117647058</v>
          </cell>
          <cell r="L760">
            <v>10482.35294117647</v>
          </cell>
          <cell r="M760">
            <v>938.23529411764696</v>
          </cell>
          <cell r="N760">
            <v>942.15686274509801</v>
          </cell>
          <cell r="O760">
            <v>15.686274509803921</v>
          </cell>
          <cell r="P760">
            <v>54.901960784313722</v>
          </cell>
          <cell r="Q760">
            <v>35679.411764705881</v>
          </cell>
          <cell r="T760" t="str">
            <v>NORTH CENTRAL REGION</v>
          </cell>
          <cell r="U760">
            <v>78.431372549019613</v>
          </cell>
          <cell r="V760">
            <v>127.45098039215686</v>
          </cell>
          <cell r="W760">
            <v>147.05882352941177</v>
          </cell>
          <cell r="X760">
            <v>1331.372549019608</v>
          </cell>
          <cell r="Y760">
            <v>2775.4901960784318</v>
          </cell>
          <cell r="Z760">
            <v>13010.784313725489</v>
          </cell>
          <cell r="AA760">
            <v>23246.078431372545</v>
          </cell>
          <cell r="AB760">
            <v>33728.431372549014</v>
          </cell>
          <cell r="AC760">
            <v>34666.666666666664</v>
          </cell>
          <cell r="AD760">
            <v>35608.823529411762</v>
          </cell>
          <cell r="AE760">
            <v>35624.509803921566</v>
          </cell>
          <cell r="AF760">
            <v>35679.411764705881</v>
          </cell>
        </row>
        <row r="761">
          <cell r="D761" t="str">
            <v>SOUTH CENTRAL REGION</v>
          </cell>
          <cell r="E761">
            <v>166.66666666666663</v>
          </cell>
          <cell r="F761">
            <v>64.705882352941174</v>
          </cell>
          <cell r="G761">
            <v>16.666666666666664</v>
          </cell>
          <cell r="H761">
            <v>2405.8823529411766</v>
          </cell>
          <cell r="I761">
            <v>1582.3529411764707</v>
          </cell>
          <cell r="J761">
            <v>22903.921568627447</v>
          </cell>
          <cell r="K761">
            <v>14209.803921568626</v>
          </cell>
          <cell r="L761">
            <v>20686.274509803923</v>
          </cell>
          <cell r="M761">
            <v>3187.2549019607845</v>
          </cell>
          <cell r="N761">
            <v>629.41176470588243</v>
          </cell>
          <cell r="O761">
            <v>35.294117647058826</v>
          </cell>
          <cell r="P761">
            <v>50.980392156862742</v>
          </cell>
          <cell r="Q761">
            <v>65939.215686274518</v>
          </cell>
          <cell r="T761" t="str">
            <v>SOUTH CENTRAL REGION</v>
          </cell>
          <cell r="U761">
            <v>166.66666666666663</v>
          </cell>
          <cell r="V761">
            <v>231.37254901960779</v>
          </cell>
          <cell r="W761">
            <v>248.03921568627445</v>
          </cell>
          <cell r="X761">
            <v>2653.9215686274511</v>
          </cell>
          <cell r="Y761">
            <v>4236.2745098039213</v>
          </cell>
          <cell r="Z761">
            <v>27140.196078431371</v>
          </cell>
          <cell r="AA761">
            <v>41350</v>
          </cell>
          <cell r="AB761">
            <v>62036.274509803923</v>
          </cell>
          <cell r="AC761">
            <v>65223.529411764706</v>
          </cell>
          <cell r="AD761">
            <v>65852.941176470587</v>
          </cell>
          <cell r="AE761">
            <v>65888.23529411765</v>
          </cell>
          <cell r="AF761">
            <v>65939.215686274518</v>
          </cell>
        </row>
        <row r="766">
          <cell r="D766" t="str">
            <v>NORTH COASTAL REGION</v>
          </cell>
          <cell r="E766">
            <v>216075</v>
          </cell>
          <cell r="F766">
            <v>182050</v>
          </cell>
          <cell r="G766">
            <v>215503</v>
          </cell>
          <cell r="H766">
            <v>223079</v>
          </cell>
          <cell r="I766">
            <v>209769</v>
          </cell>
          <cell r="J766">
            <v>306426</v>
          </cell>
          <cell r="K766">
            <v>670800</v>
          </cell>
          <cell r="L766">
            <v>274344</v>
          </cell>
          <cell r="M766">
            <v>164478</v>
          </cell>
          <cell r="N766">
            <v>247821</v>
          </cell>
          <cell r="O766">
            <v>205119</v>
          </cell>
          <cell r="P766">
            <v>302450</v>
          </cell>
          <cell r="Q766">
            <v>3217914</v>
          </cell>
          <cell r="T766" t="str">
            <v>NORTH COASTAL</v>
          </cell>
          <cell r="U766">
            <v>216075</v>
          </cell>
          <cell r="V766">
            <v>398125</v>
          </cell>
          <cell r="W766">
            <v>613628</v>
          </cell>
          <cell r="X766">
            <v>836707</v>
          </cell>
          <cell r="Y766">
            <v>1046476</v>
          </cell>
          <cell r="Z766">
            <v>1352902</v>
          </cell>
          <cell r="AA766">
            <v>2023702</v>
          </cell>
          <cell r="AB766">
            <v>2298046</v>
          </cell>
          <cell r="AC766">
            <v>2462524</v>
          </cell>
          <cell r="AD766">
            <v>2710345</v>
          </cell>
          <cell r="AE766">
            <v>2915464</v>
          </cell>
          <cell r="AF766">
            <v>3217914</v>
          </cell>
        </row>
        <row r="767">
          <cell r="D767" t="str">
            <v>SOUTH COASTAL REGION</v>
          </cell>
          <cell r="E767">
            <v>511104</v>
          </cell>
          <cell r="F767">
            <v>486986</v>
          </cell>
          <cell r="G767">
            <v>550867</v>
          </cell>
          <cell r="H767">
            <v>720706</v>
          </cell>
          <cell r="I767">
            <v>644155</v>
          </cell>
          <cell r="J767">
            <v>632335</v>
          </cell>
          <cell r="K767">
            <v>1316882</v>
          </cell>
          <cell r="L767">
            <v>804335</v>
          </cell>
          <cell r="M767">
            <v>487383</v>
          </cell>
          <cell r="N767">
            <v>541593</v>
          </cell>
          <cell r="O767">
            <v>858739</v>
          </cell>
          <cell r="P767">
            <v>2111040</v>
          </cell>
          <cell r="Q767">
            <v>9666125</v>
          </cell>
          <cell r="T767" t="str">
            <v>SOUTH COASTAL</v>
          </cell>
          <cell r="U767">
            <v>511104</v>
          </cell>
          <cell r="V767">
            <v>998090</v>
          </cell>
          <cell r="W767">
            <v>1548957</v>
          </cell>
          <cell r="X767">
            <v>2269663</v>
          </cell>
          <cell r="Y767">
            <v>2913818</v>
          </cell>
          <cell r="Z767">
            <v>3546153</v>
          </cell>
          <cell r="AA767">
            <v>4863035</v>
          </cell>
          <cell r="AB767">
            <v>5667370</v>
          </cell>
          <cell r="AC767">
            <v>6154753</v>
          </cell>
          <cell r="AD767">
            <v>6696346</v>
          </cell>
          <cell r="AE767">
            <v>7555085</v>
          </cell>
          <cell r="AF767">
            <v>9666125</v>
          </cell>
        </row>
        <row r="768">
          <cell r="D768" t="str">
            <v>COASTAL REGION</v>
          </cell>
          <cell r="E768">
            <v>727179</v>
          </cell>
          <cell r="F768">
            <v>669036</v>
          </cell>
          <cell r="G768">
            <v>766370</v>
          </cell>
          <cell r="H768">
            <v>943785</v>
          </cell>
          <cell r="I768">
            <v>853924</v>
          </cell>
          <cell r="J768">
            <v>938761</v>
          </cell>
          <cell r="K768">
            <v>1987682</v>
          </cell>
          <cell r="L768">
            <v>1078679</v>
          </cell>
          <cell r="M768">
            <v>651861</v>
          </cell>
          <cell r="N768">
            <v>789414</v>
          </cell>
          <cell r="O768">
            <v>1063858</v>
          </cell>
          <cell r="P768">
            <v>2413490</v>
          </cell>
          <cell r="Q768">
            <v>12884039</v>
          </cell>
          <cell r="T768" t="str">
            <v>COASTAL REGION</v>
          </cell>
          <cell r="U768">
            <v>727179</v>
          </cell>
          <cell r="V768">
            <v>1396215</v>
          </cell>
          <cell r="W768">
            <v>2162585</v>
          </cell>
          <cell r="X768">
            <v>3106370</v>
          </cell>
          <cell r="Y768">
            <v>3960294</v>
          </cell>
          <cell r="Z768">
            <v>4899055</v>
          </cell>
          <cell r="AA768">
            <v>6886737</v>
          </cell>
          <cell r="AB768">
            <v>7965416</v>
          </cell>
          <cell r="AC768">
            <v>8617277</v>
          </cell>
          <cell r="AD768">
            <v>9406691</v>
          </cell>
          <cell r="AE768">
            <v>10470549</v>
          </cell>
          <cell r="AF768">
            <v>12884039</v>
          </cell>
        </row>
        <row r="769">
          <cell r="D769" t="str">
            <v>NORTH CENTRAL REGION</v>
          </cell>
          <cell r="E769">
            <v>492751</v>
          </cell>
          <cell r="F769">
            <v>450790</v>
          </cell>
          <cell r="G769">
            <v>471346</v>
          </cell>
          <cell r="H769">
            <v>587638</v>
          </cell>
          <cell r="I769">
            <v>561183</v>
          </cell>
          <cell r="J769">
            <v>685285</v>
          </cell>
          <cell r="K769">
            <v>1385202</v>
          </cell>
          <cell r="L769">
            <v>490847</v>
          </cell>
          <cell r="M769">
            <v>265315</v>
          </cell>
          <cell r="N769">
            <v>500892</v>
          </cell>
          <cell r="O769">
            <v>674956</v>
          </cell>
          <cell r="P769">
            <v>995634</v>
          </cell>
          <cell r="Q769">
            <v>7561839</v>
          </cell>
          <cell r="T769" t="str">
            <v>NORTH CENTRAL REGION</v>
          </cell>
          <cell r="U769">
            <v>492751</v>
          </cell>
          <cell r="V769">
            <v>943541</v>
          </cell>
          <cell r="W769">
            <v>1414887</v>
          </cell>
          <cell r="X769">
            <v>2002525</v>
          </cell>
          <cell r="Y769">
            <v>2563708</v>
          </cell>
          <cell r="Z769">
            <v>3248993</v>
          </cell>
          <cell r="AA769">
            <v>4634195</v>
          </cell>
          <cell r="AB769">
            <v>5125042</v>
          </cell>
          <cell r="AC769">
            <v>5390357</v>
          </cell>
          <cell r="AD769">
            <v>5891249</v>
          </cell>
          <cell r="AE769">
            <v>6566205</v>
          </cell>
          <cell r="AF769">
            <v>7561839</v>
          </cell>
        </row>
        <row r="770">
          <cell r="D770" t="str">
            <v>SOUTH CENTRAL REGION</v>
          </cell>
          <cell r="E770">
            <v>521830</v>
          </cell>
          <cell r="F770">
            <v>555402</v>
          </cell>
          <cell r="G770">
            <v>521181</v>
          </cell>
          <cell r="H770">
            <v>494331</v>
          </cell>
          <cell r="I770">
            <v>424836</v>
          </cell>
          <cell r="J770">
            <v>459995</v>
          </cell>
          <cell r="K770">
            <v>998327</v>
          </cell>
          <cell r="L770">
            <v>292909</v>
          </cell>
          <cell r="M770">
            <v>107294</v>
          </cell>
          <cell r="N770">
            <v>170600</v>
          </cell>
          <cell r="O770">
            <v>290559</v>
          </cell>
          <cell r="P770">
            <v>556404</v>
          </cell>
          <cell r="Q770">
            <v>5393668</v>
          </cell>
          <cell r="T770" t="str">
            <v>SOUTH CENTRAL REGION</v>
          </cell>
          <cell r="U770">
            <v>521830</v>
          </cell>
          <cell r="V770">
            <v>1077232</v>
          </cell>
          <cell r="W770">
            <v>1598413</v>
          </cell>
          <cell r="X770">
            <v>2092744</v>
          </cell>
          <cell r="Y770">
            <v>2517580</v>
          </cell>
          <cell r="Z770">
            <v>2977575</v>
          </cell>
          <cell r="AA770">
            <v>3975902</v>
          </cell>
          <cell r="AB770">
            <v>4268811</v>
          </cell>
          <cell r="AC770">
            <v>4376105</v>
          </cell>
          <cell r="AD770">
            <v>4546705</v>
          </cell>
          <cell r="AE770">
            <v>4837264</v>
          </cell>
          <cell r="AF770">
            <v>5393668</v>
          </cell>
        </row>
        <row r="775">
          <cell r="D775" t="str">
            <v>NORTH COASTAL REGION</v>
          </cell>
          <cell r="E775">
            <v>126397</v>
          </cell>
          <cell r="F775">
            <v>126397</v>
          </cell>
          <cell r="G775">
            <v>130350</v>
          </cell>
          <cell r="H775">
            <v>126397</v>
          </cell>
          <cell r="I775">
            <v>286235</v>
          </cell>
          <cell r="J775">
            <v>401264</v>
          </cell>
          <cell r="K775">
            <v>488590</v>
          </cell>
          <cell r="L775">
            <v>564247</v>
          </cell>
          <cell r="M775">
            <v>390299</v>
          </cell>
          <cell r="N775">
            <v>122442</v>
          </cell>
          <cell r="O775">
            <v>148351</v>
          </cell>
          <cell r="P775">
            <v>155340</v>
          </cell>
          <cell r="Q775">
            <v>3066309</v>
          </cell>
          <cell r="T775" t="str">
            <v>NORTH COASTAL</v>
          </cell>
          <cell r="U775">
            <v>126397</v>
          </cell>
          <cell r="V775">
            <v>252794</v>
          </cell>
          <cell r="W775">
            <v>383144</v>
          </cell>
          <cell r="X775">
            <v>509541</v>
          </cell>
          <cell r="Y775">
            <v>795776</v>
          </cell>
          <cell r="Z775">
            <v>1197040</v>
          </cell>
          <cell r="AA775">
            <v>1685630</v>
          </cell>
          <cell r="AB775">
            <v>2249877</v>
          </cell>
          <cell r="AC775">
            <v>2640176</v>
          </cell>
          <cell r="AD775">
            <v>2762618</v>
          </cell>
          <cell r="AE775">
            <v>2910969</v>
          </cell>
          <cell r="AF775">
            <v>3066309</v>
          </cell>
        </row>
        <row r="776">
          <cell r="D776" t="str">
            <v>SOUTH COASTAL REGION</v>
          </cell>
          <cell r="E776">
            <v>362811</v>
          </cell>
          <cell r="F776">
            <v>362811</v>
          </cell>
          <cell r="G776">
            <v>362811</v>
          </cell>
          <cell r="H776">
            <v>504575</v>
          </cell>
          <cell r="I776">
            <v>609023</v>
          </cell>
          <cell r="J776">
            <v>700880</v>
          </cell>
          <cell r="K776">
            <v>934511</v>
          </cell>
          <cell r="L776">
            <v>1097250</v>
          </cell>
          <cell r="M776">
            <v>913535</v>
          </cell>
          <cell r="N776">
            <v>362811</v>
          </cell>
          <cell r="O776">
            <v>650536</v>
          </cell>
          <cell r="P776">
            <v>646340</v>
          </cell>
          <cell r="Q776">
            <v>7507894</v>
          </cell>
          <cell r="T776" t="str">
            <v>SOUTH COASTAL</v>
          </cell>
          <cell r="U776">
            <v>362811</v>
          </cell>
          <cell r="V776">
            <v>725622</v>
          </cell>
          <cell r="W776">
            <v>1088433</v>
          </cell>
          <cell r="X776">
            <v>1593008</v>
          </cell>
          <cell r="Y776">
            <v>2202031</v>
          </cell>
          <cell r="Z776">
            <v>2902911</v>
          </cell>
          <cell r="AA776">
            <v>3837422</v>
          </cell>
          <cell r="AB776">
            <v>4934672</v>
          </cell>
          <cell r="AC776">
            <v>5848207</v>
          </cell>
          <cell r="AD776">
            <v>6211018</v>
          </cell>
          <cell r="AE776">
            <v>6861554</v>
          </cell>
          <cell r="AF776">
            <v>7507894</v>
          </cell>
        </row>
        <row r="777">
          <cell r="D777" t="str">
            <v>COASTAL REGION</v>
          </cell>
          <cell r="E777">
            <v>126397</v>
          </cell>
          <cell r="F777">
            <v>126397</v>
          </cell>
          <cell r="G777">
            <v>130350</v>
          </cell>
          <cell r="H777">
            <v>126397</v>
          </cell>
          <cell r="I777">
            <v>286235</v>
          </cell>
          <cell r="J777">
            <v>401264</v>
          </cell>
          <cell r="K777">
            <v>488590</v>
          </cell>
          <cell r="L777">
            <v>564247</v>
          </cell>
          <cell r="M777">
            <v>390299</v>
          </cell>
          <cell r="N777">
            <v>122442</v>
          </cell>
          <cell r="O777">
            <v>148351</v>
          </cell>
          <cell r="P777">
            <v>155340</v>
          </cell>
          <cell r="Q777">
            <v>3066309</v>
          </cell>
          <cell r="T777" t="str">
            <v>COASTAL REGION</v>
          </cell>
          <cell r="U777">
            <v>126397</v>
          </cell>
          <cell r="V777">
            <v>252794</v>
          </cell>
          <cell r="W777">
            <v>383144</v>
          </cell>
          <cell r="X777">
            <v>509541</v>
          </cell>
          <cell r="Y777">
            <v>795776</v>
          </cell>
          <cell r="Z777">
            <v>1197040</v>
          </cell>
          <cell r="AA777">
            <v>1685630</v>
          </cell>
          <cell r="AB777">
            <v>2249877</v>
          </cell>
          <cell r="AC777">
            <v>2640176</v>
          </cell>
          <cell r="AD777">
            <v>2762618</v>
          </cell>
          <cell r="AE777">
            <v>2910969</v>
          </cell>
          <cell r="AF777">
            <v>3066309</v>
          </cell>
        </row>
        <row r="778">
          <cell r="D778" t="str">
            <v>NORTH CENTRAL REGION</v>
          </cell>
          <cell r="E778">
            <v>519730</v>
          </cell>
          <cell r="F778">
            <v>519730</v>
          </cell>
          <cell r="G778">
            <v>545115</v>
          </cell>
          <cell r="H778">
            <v>519748</v>
          </cell>
          <cell r="I778">
            <v>621299</v>
          </cell>
          <cell r="J778">
            <v>778792</v>
          </cell>
          <cell r="K778">
            <v>731626</v>
          </cell>
          <cell r="L778">
            <v>672068</v>
          </cell>
          <cell r="M778">
            <v>711508</v>
          </cell>
          <cell r="N778">
            <v>494359</v>
          </cell>
          <cell r="O778">
            <v>545133</v>
          </cell>
          <cell r="P778">
            <v>675687</v>
          </cell>
          <cell r="Q778">
            <v>7334795</v>
          </cell>
          <cell r="T778" t="str">
            <v>NORTH CENTRAL REGION</v>
          </cell>
          <cell r="U778">
            <v>519730</v>
          </cell>
          <cell r="V778">
            <v>1039460</v>
          </cell>
          <cell r="W778">
            <v>1584575</v>
          </cell>
          <cell r="X778">
            <v>2104323</v>
          </cell>
          <cell r="Y778">
            <v>2725622</v>
          </cell>
          <cell r="Z778">
            <v>3504414</v>
          </cell>
          <cell r="AA778">
            <v>4236040</v>
          </cell>
          <cell r="AB778">
            <v>4908108</v>
          </cell>
          <cell r="AC778">
            <v>5619616</v>
          </cell>
          <cell r="AD778">
            <v>6113975</v>
          </cell>
          <cell r="AE778">
            <v>6659108</v>
          </cell>
          <cell r="AF778">
            <v>7334795</v>
          </cell>
        </row>
        <row r="779">
          <cell r="D779" t="str">
            <v>SOUTH CENTRAL REGION</v>
          </cell>
          <cell r="E779">
            <v>422470</v>
          </cell>
          <cell r="F779">
            <v>407884</v>
          </cell>
          <cell r="G779">
            <v>374438</v>
          </cell>
          <cell r="H779">
            <v>437818</v>
          </cell>
          <cell r="I779">
            <v>446305</v>
          </cell>
          <cell r="J779">
            <v>495440</v>
          </cell>
          <cell r="K779">
            <v>560251</v>
          </cell>
          <cell r="L779">
            <v>576648</v>
          </cell>
          <cell r="M779">
            <v>481593</v>
          </cell>
          <cell r="N779">
            <v>402526</v>
          </cell>
          <cell r="O779">
            <v>402526</v>
          </cell>
          <cell r="P779">
            <v>429709</v>
          </cell>
          <cell r="Q779">
            <v>5437608</v>
          </cell>
          <cell r="T779" t="str">
            <v>SOUTH CENTRAL REGION</v>
          </cell>
          <cell r="U779">
            <v>422470</v>
          </cell>
          <cell r="V779">
            <v>830354</v>
          </cell>
          <cell r="W779">
            <v>1204792</v>
          </cell>
          <cell r="X779">
            <v>1642610</v>
          </cell>
          <cell r="Y779">
            <v>2088915</v>
          </cell>
          <cell r="Z779">
            <v>2584355</v>
          </cell>
          <cell r="AA779">
            <v>3144606</v>
          </cell>
          <cell r="AB779">
            <v>3721254</v>
          </cell>
          <cell r="AC779">
            <v>4202847</v>
          </cell>
          <cell r="AD779">
            <v>4605373</v>
          </cell>
          <cell r="AE779">
            <v>5007899</v>
          </cell>
          <cell r="AF779">
            <v>5437608</v>
          </cell>
        </row>
        <row r="784">
          <cell r="D784" t="str">
            <v>NORTH COASTAL REGION</v>
          </cell>
          <cell r="E784">
            <v>316</v>
          </cell>
          <cell r="F784">
            <v>356</v>
          </cell>
          <cell r="G784">
            <v>400</v>
          </cell>
          <cell r="H784">
            <v>652</v>
          </cell>
          <cell r="I784">
            <v>670</v>
          </cell>
          <cell r="J784">
            <v>1341</v>
          </cell>
          <cell r="K784">
            <v>1274</v>
          </cell>
          <cell r="L784">
            <v>761</v>
          </cell>
          <cell r="M784">
            <v>235</v>
          </cell>
          <cell r="N784">
            <v>513</v>
          </cell>
          <cell r="O784">
            <v>411</v>
          </cell>
          <cell r="P784">
            <v>428</v>
          </cell>
          <cell r="Q784">
            <v>7357</v>
          </cell>
          <cell r="T784" t="str">
            <v>NORTH COASTAL</v>
          </cell>
          <cell r="U784">
            <v>316</v>
          </cell>
          <cell r="V784">
            <v>672</v>
          </cell>
          <cell r="W784">
            <v>1072</v>
          </cell>
          <cell r="X784">
            <v>1724</v>
          </cell>
          <cell r="Y784">
            <v>2394</v>
          </cell>
          <cell r="Z784">
            <v>3735</v>
          </cell>
          <cell r="AA784">
            <v>5009</v>
          </cell>
          <cell r="AB784">
            <v>5770</v>
          </cell>
          <cell r="AC784">
            <v>6005</v>
          </cell>
          <cell r="AD784">
            <v>6518</v>
          </cell>
          <cell r="AE784">
            <v>6929</v>
          </cell>
          <cell r="AF784">
            <v>7357</v>
          </cell>
        </row>
        <row r="785">
          <cell r="D785" t="str">
            <v>SOUTH COASTAL REGION</v>
          </cell>
          <cell r="E785">
            <v>758</v>
          </cell>
          <cell r="F785">
            <v>706</v>
          </cell>
          <cell r="G785">
            <v>701</v>
          </cell>
          <cell r="H785">
            <v>826</v>
          </cell>
          <cell r="I785">
            <v>989</v>
          </cell>
          <cell r="J785">
            <v>1689</v>
          </cell>
          <cell r="K785">
            <v>1783</v>
          </cell>
          <cell r="L785">
            <v>1552</v>
          </cell>
          <cell r="M785">
            <v>475</v>
          </cell>
          <cell r="N785">
            <v>879</v>
          </cell>
          <cell r="O785">
            <v>933</v>
          </cell>
          <cell r="P785">
            <v>1295</v>
          </cell>
          <cell r="Q785">
            <v>12586</v>
          </cell>
          <cell r="T785" t="str">
            <v>SOUTH COASTAL</v>
          </cell>
          <cell r="U785">
            <v>758</v>
          </cell>
          <cell r="V785">
            <v>1464</v>
          </cell>
          <cell r="W785">
            <v>2165</v>
          </cell>
          <cell r="X785">
            <v>2991</v>
          </cell>
          <cell r="Y785">
            <v>3980</v>
          </cell>
          <cell r="Z785">
            <v>5669</v>
          </cell>
          <cell r="AA785">
            <v>7452</v>
          </cell>
          <cell r="AB785">
            <v>9004</v>
          </cell>
          <cell r="AC785">
            <v>9479</v>
          </cell>
          <cell r="AD785">
            <v>10358</v>
          </cell>
          <cell r="AE785">
            <v>11291</v>
          </cell>
          <cell r="AF785">
            <v>12586</v>
          </cell>
        </row>
        <row r="786">
          <cell r="D786" t="str">
            <v>COASTAL REGION</v>
          </cell>
          <cell r="E786">
            <v>1074</v>
          </cell>
          <cell r="F786">
            <v>1062</v>
          </cell>
          <cell r="G786">
            <v>1101</v>
          </cell>
          <cell r="H786">
            <v>1478</v>
          </cell>
          <cell r="I786">
            <v>1659</v>
          </cell>
          <cell r="J786">
            <v>3030</v>
          </cell>
          <cell r="K786">
            <v>3057</v>
          </cell>
          <cell r="L786">
            <v>2313</v>
          </cell>
          <cell r="M786">
            <v>710</v>
          </cell>
          <cell r="N786">
            <v>1392</v>
          </cell>
          <cell r="O786">
            <v>1344</v>
          </cell>
          <cell r="P786">
            <v>1723</v>
          </cell>
          <cell r="Q786">
            <v>19943</v>
          </cell>
          <cell r="T786" t="str">
            <v>COASTAL REGION</v>
          </cell>
          <cell r="U786">
            <v>1074</v>
          </cell>
          <cell r="V786">
            <v>2136</v>
          </cell>
          <cell r="W786">
            <v>3237</v>
          </cell>
          <cell r="X786">
            <v>4715</v>
          </cell>
          <cell r="Y786">
            <v>6374</v>
          </cell>
          <cell r="Z786">
            <v>9404</v>
          </cell>
          <cell r="AA786">
            <v>12461</v>
          </cell>
          <cell r="AB786">
            <v>14774</v>
          </cell>
          <cell r="AC786">
            <v>15484</v>
          </cell>
          <cell r="AD786">
            <v>16876</v>
          </cell>
          <cell r="AE786">
            <v>18220</v>
          </cell>
          <cell r="AF786">
            <v>19943</v>
          </cell>
        </row>
        <row r="787">
          <cell r="D787" t="str">
            <v>NORTH CENTRAL REGION</v>
          </cell>
          <cell r="E787">
            <v>488</v>
          </cell>
          <cell r="F787">
            <v>453</v>
          </cell>
          <cell r="G787">
            <v>524</v>
          </cell>
          <cell r="H787">
            <v>812</v>
          </cell>
          <cell r="I787">
            <v>859</v>
          </cell>
          <cell r="J787">
            <v>1425</v>
          </cell>
          <cell r="K787">
            <v>1664</v>
          </cell>
          <cell r="L787">
            <v>968</v>
          </cell>
          <cell r="M787">
            <v>542</v>
          </cell>
          <cell r="N787">
            <v>1040</v>
          </cell>
          <cell r="O787">
            <v>651</v>
          </cell>
          <cell r="P787">
            <v>628</v>
          </cell>
          <cell r="Q787">
            <v>10054</v>
          </cell>
          <cell r="T787" t="str">
            <v>NORTH CENTRAL REGION</v>
          </cell>
          <cell r="U787">
            <v>488</v>
          </cell>
          <cell r="V787">
            <v>941</v>
          </cell>
          <cell r="W787">
            <v>1465</v>
          </cell>
          <cell r="X787">
            <v>2277</v>
          </cell>
          <cell r="Y787">
            <v>3136</v>
          </cell>
          <cell r="Z787">
            <v>4561</v>
          </cell>
          <cell r="AA787">
            <v>6225</v>
          </cell>
          <cell r="AB787">
            <v>7193</v>
          </cell>
          <cell r="AC787">
            <v>7735</v>
          </cell>
          <cell r="AD787">
            <v>8775</v>
          </cell>
          <cell r="AE787">
            <v>9426</v>
          </cell>
          <cell r="AF787">
            <v>10054</v>
          </cell>
        </row>
        <row r="788">
          <cell r="D788" t="str">
            <v>SOUTH CENTRAL REGION</v>
          </cell>
          <cell r="E788">
            <v>400</v>
          </cell>
          <cell r="F788">
            <v>371</v>
          </cell>
          <cell r="G788">
            <v>421</v>
          </cell>
          <cell r="H788">
            <v>593</v>
          </cell>
          <cell r="I788">
            <v>600</v>
          </cell>
          <cell r="J788">
            <v>1352</v>
          </cell>
          <cell r="K788">
            <v>1356</v>
          </cell>
          <cell r="L788">
            <v>541</v>
          </cell>
          <cell r="M788">
            <v>629</v>
          </cell>
          <cell r="N788">
            <v>776</v>
          </cell>
          <cell r="O788">
            <v>634</v>
          </cell>
          <cell r="P788">
            <v>582</v>
          </cell>
          <cell r="Q788">
            <v>8255</v>
          </cell>
          <cell r="T788" t="str">
            <v>SOUTH CENTRAL REGION</v>
          </cell>
          <cell r="U788">
            <v>400</v>
          </cell>
          <cell r="V788">
            <v>771</v>
          </cell>
          <cell r="W788">
            <v>1192</v>
          </cell>
          <cell r="X788">
            <v>1785</v>
          </cell>
          <cell r="Y788">
            <v>2385</v>
          </cell>
          <cell r="Z788">
            <v>3737</v>
          </cell>
          <cell r="AA788">
            <v>5093</v>
          </cell>
          <cell r="AB788">
            <v>5634</v>
          </cell>
          <cell r="AC788">
            <v>6263</v>
          </cell>
          <cell r="AD788">
            <v>7039</v>
          </cell>
          <cell r="AE788">
            <v>7673</v>
          </cell>
          <cell r="AF788">
            <v>8255</v>
          </cell>
        </row>
        <row r="792">
          <cell r="D792" t="str">
            <v>NUMBER OF FEEDERS</v>
          </cell>
          <cell r="T792" t="str">
            <v>NUMBER OF FEEDERS</v>
          </cell>
        </row>
        <row r="793">
          <cell r="D793" t="str">
            <v>NORTH COASTAL REGION</v>
          </cell>
          <cell r="E793">
            <v>162</v>
          </cell>
          <cell r="F793">
            <v>162</v>
          </cell>
          <cell r="G793">
            <v>162</v>
          </cell>
          <cell r="T793" t="str">
            <v>NORTH COASTAL</v>
          </cell>
          <cell r="U793">
            <v>162</v>
          </cell>
          <cell r="V793">
            <v>162</v>
          </cell>
          <cell r="W793">
            <v>162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D794" t="str">
            <v>SOUTH COASTAL REGION</v>
          </cell>
          <cell r="E794">
            <v>292</v>
          </cell>
          <cell r="F794">
            <v>292</v>
          </cell>
          <cell r="G794">
            <v>292</v>
          </cell>
          <cell r="T794" t="str">
            <v>SOUTH COASTAL</v>
          </cell>
          <cell r="U794">
            <v>292</v>
          </cell>
          <cell r="V794">
            <v>292</v>
          </cell>
          <cell r="W794">
            <v>292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D795" t="str">
            <v>COASTAL REGION</v>
          </cell>
          <cell r="E795">
            <v>454</v>
          </cell>
          <cell r="F795">
            <v>454</v>
          </cell>
          <cell r="G795">
            <v>454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T795" t="str">
            <v>COASTAL REGION</v>
          </cell>
          <cell r="U795">
            <v>454</v>
          </cell>
          <cell r="V795">
            <v>454</v>
          </cell>
          <cell r="W795">
            <v>454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D796" t="str">
            <v>NORTH CENTRAL REGION</v>
          </cell>
          <cell r="E796">
            <v>325</v>
          </cell>
          <cell r="F796">
            <v>325</v>
          </cell>
          <cell r="G796">
            <v>325</v>
          </cell>
          <cell r="T796" t="str">
            <v>NORTH CENTRAL REGION</v>
          </cell>
          <cell r="U796">
            <v>325</v>
          </cell>
          <cell r="V796">
            <v>325</v>
          </cell>
          <cell r="W796">
            <v>325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D797" t="str">
            <v>SOUTH CENTRAL REGION</v>
          </cell>
          <cell r="E797">
            <v>326</v>
          </cell>
          <cell r="F797">
            <v>326</v>
          </cell>
          <cell r="G797">
            <v>326</v>
          </cell>
          <cell r="T797" t="str">
            <v>SOUTH CENTRAL REGION</v>
          </cell>
          <cell r="U797">
            <v>326</v>
          </cell>
          <cell r="V797">
            <v>326</v>
          </cell>
          <cell r="W797">
            <v>326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D798" t="str">
            <v>SYSTEM</v>
          </cell>
          <cell r="E798">
            <v>1105</v>
          </cell>
          <cell r="F798">
            <v>1105</v>
          </cell>
          <cell r="G798">
            <v>1105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T798" t="str">
            <v>SYSTEM</v>
          </cell>
          <cell r="U798">
            <v>1105</v>
          </cell>
          <cell r="V798">
            <v>1105</v>
          </cell>
          <cell r="W798">
            <v>1105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800">
          <cell r="D800" t="str">
            <v>OH PRIMARY w/ BRANCH - Miles</v>
          </cell>
          <cell r="T800" t="str">
            <v>OH PRIMARY w/ BRANCH - Miles</v>
          </cell>
        </row>
        <row r="801">
          <cell r="D801" t="str">
            <v>NORTH COASTAL REGION</v>
          </cell>
          <cell r="F801">
            <v>4942</v>
          </cell>
          <cell r="G801">
            <v>4942</v>
          </cell>
          <cell r="T801" t="str">
            <v>NORTH COASTAL</v>
          </cell>
          <cell r="U801">
            <v>0</v>
          </cell>
          <cell r="V801">
            <v>4942</v>
          </cell>
          <cell r="W801">
            <v>4942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D802" t="str">
            <v>SOUTH COASTAL REGION</v>
          </cell>
          <cell r="F802">
            <v>2944</v>
          </cell>
          <cell r="G802">
            <v>2944</v>
          </cell>
          <cell r="T802" t="str">
            <v>SOUTH COASTAL</v>
          </cell>
          <cell r="U802">
            <v>0</v>
          </cell>
          <cell r="V802">
            <v>2944</v>
          </cell>
          <cell r="W802">
            <v>2944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D803" t="str">
            <v>COASTAL REGION</v>
          </cell>
          <cell r="E803">
            <v>0</v>
          </cell>
          <cell r="F803">
            <v>7886</v>
          </cell>
          <cell r="G803">
            <v>7886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T803" t="str">
            <v>COASTAL REGION</v>
          </cell>
          <cell r="U803">
            <v>0</v>
          </cell>
          <cell r="V803">
            <v>7886</v>
          </cell>
          <cell r="W803">
            <v>7886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D804" t="str">
            <v>NORTH CENTRAL REGION</v>
          </cell>
          <cell r="F804">
            <v>5246</v>
          </cell>
          <cell r="G804">
            <v>5246</v>
          </cell>
          <cell r="T804" t="str">
            <v>NORTH CENTRAL REGION</v>
          </cell>
          <cell r="U804">
            <v>0</v>
          </cell>
          <cell r="V804">
            <v>5246</v>
          </cell>
          <cell r="W804">
            <v>5246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D805" t="str">
            <v>SOUTH CENTRAL REGION</v>
          </cell>
          <cell r="F805">
            <v>4896</v>
          </cell>
          <cell r="G805">
            <v>4896</v>
          </cell>
          <cell r="T805" t="str">
            <v>SOUTH CENTRAL REGION</v>
          </cell>
          <cell r="U805">
            <v>0</v>
          </cell>
          <cell r="V805">
            <v>4896</v>
          </cell>
          <cell r="W805">
            <v>4896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D806" t="str">
            <v>SYSTEM</v>
          </cell>
          <cell r="E806">
            <v>0</v>
          </cell>
          <cell r="F806">
            <v>18028</v>
          </cell>
          <cell r="G806">
            <v>18028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T806" t="str">
            <v>SYSTEM</v>
          </cell>
          <cell r="U806">
            <v>0</v>
          </cell>
          <cell r="V806">
            <v>18028</v>
          </cell>
          <cell r="W806">
            <v>18028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8">
          <cell r="D808" t="str">
            <v>OH PRIMARY - Miles</v>
          </cell>
          <cell r="T808" t="str">
            <v>OH PRIMARY - Miles</v>
          </cell>
        </row>
        <row r="809">
          <cell r="D809" t="str">
            <v>NORTH COASTAL REGION</v>
          </cell>
          <cell r="F809">
            <v>710</v>
          </cell>
          <cell r="G809">
            <v>710</v>
          </cell>
          <cell r="T809" t="str">
            <v>NORTH COASTAL</v>
          </cell>
          <cell r="U809">
            <v>0</v>
          </cell>
          <cell r="V809">
            <v>710</v>
          </cell>
          <cell r="W809">
            <v>710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D810" t="str">
            <v>SOUTH COASTAL REGION</v>
          </cell>
          <cell r="F810">
            <v>857</v>
          </cell>
          <cell r="G810">
            <v>857</v>
          </cell>
          <cell r="T810" t="str">
            <v>SOUTH COASTAL</v>
          </cell>
          <cell r="U810">
            <v>0</v>
          </cell>
          <cell r="V810">
            <v>857</v>
          </cell>
          <cell r="W810">
            <v>857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D811" t="str">
            <v>COASTAL REGION</v>
          </cell>
          <cell r="E811">
            <v>0</v>
          </cell>
          <cell r="F811">
            <v>1567</v>
          </cell>
          <cell r="G811">
            <v>1567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T811" t="str">
            <v>COASTAL REGION</v>
          </cell>
          <cell r="U811">
            <v>0</v>
          </cell>
          <cell r="V811">
            <v>1567</v>
          </cell>
          <cell r="W811">
            <v>1567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D812" t="str">
            <v>NORTH CENTRAL REGION</v>
          </cell>
          <cell r="F812">
            <v>1071</v>
          </cell>
          <cell r="G812">
            <v>1071</v>
          </cell>
          <cell r="T812" t="str">
            <v>NORTH CENTRAL REGION</v>
          </cell>
          <cell r="U812">
            <v>0</v>
          </cell>
          <cell r="V812">
            <v>1071</v>
          </cell>
          <cell r="W812">
            <v>1071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D813" t="str">
            <v>SOUTH CENTRAL REGION</v>
          </cell>
          <cell r="F813">
            <v>1100</v>
          </cell>
          <cell r="G813">
            <v>1100</v>
          </cell>
          <cell r="T813" t="str">
            <v>SOUTH CENTRAL REGION</v>
          </cell>
          <cell r="U813">
            <v>0</v>
          </cell>
          <cell r="V813">
            <v>1100</v>
          </cell>
          <cell r="W813">
            <v>1100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D814" t="str">
            <v>SYSTEM</v>
          </cell>
          <cell r="E814">
            <v>0</v>
          </cell>
          <cell r="F814">
            <v>3738</v>
          </cell>
          <cell r="G814">
            <v>3738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T814" t="str">
            <v>SYSTEM</v>
          </cell>
          <cell r="U814">
            <v>0</v>
          </cell>
          <cell r="V814">
            <v>3738</v>
          </cell>
          <cell r="W814">
            <v>3738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6">
          <cell r="D816" t="str">
            <v>UG PRIMARY w/ BRANCH - Miles</v>
          </cell>
          <cell r="T816" t="str">
            <v>UG PRIMARY w/ BRANCH - Miles</v>
          </cell>
        </row>
        <row r="817">
          <cell r="D817" t="str">
            <v>NORTH COASTAL REGION</v>
          </cell>
          <cell r="F817">
            <v>1465</v>
          </cell>
          <cell r="G817">
            <v>1465</v>
          </cell>
          <cell r="T817" t="str">
            <v>NORTH COASTAL</v>
          </cell>
          <cell r="U817">
            <v>0</v>
          </cell>
          <cell r="V817">
            <v>1465</v>
          </cell>
          <cell r="W817">
            <v>1465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D818" t="str">
            <v>SOUTH COASTAL REGION</v>
          </cell>
          <cell r="F818">
            <v>2144</v>
          </cell>
          <cell r="G818">
            <v>2144</v>
          </cell>
          <cell r="T818" t="str">
            <v>SOUTH COASTAL</v>
          </cell>
          <cell r="U818">
            <v>0</v>
          </cell>
          <cell r="V818">
            <v>2144</v>
          </cell>
          <cell r="W818">
            <v>2144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D819" t="str">
            <v>COASTAL REGION</v>
          </cell>
          <cell r="E819">
            <v>0</v>
          </cell>
          <cell r="F819">
            <v>3609</v>
          </cell>
          <cell r="G819">
            <v>3609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T819" t="str">
            <v>COASTAL REGION</v>
          </cell>
          <cell r="U819">
            <v>0</v>
          </cell>
          <cell r="V819">
            <v>3609</v>
          </cell>
          <cell r="W819">
            <v>3609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D820" t="str">
            <v>NORTH CENTRAL REGION</v>
          </cell>
          <cell r="F820">
            <v>3191</v>
          </cell>
          <cell r="G820">
            <v>3191</v>
          </cell>
          <cell r="T820" t="str">
            <v>NORTH CENTRAL REGION</v>
          </cell>
          <cell r="U820">
            <v>0</v>
          </cell>
          <cell r="V820">
            <v>3191</v>
          </cell>
          <cell r="W820">
            <v>3191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D821" t="str">
            <v>SOUTH CENTRAL REGION</v>
          </cell>
          <cell r="F821">
            <v>3276</v>
          </cell>
          <cell r="G821">
            <v>3276</v>
          </cell>
          <cell r="T821" t="str">
            <v>SOUTH CENTRAL REGION</v>
          </cell>
          <cell r="U821">
            <v>0</v>
          </cell>
          <cell r="V821">
            <v>3276</v>
          </cell>
          <cell r="W821">
            <v>3276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D822" t="str">
            <v>SYSTEM</v>
          </cell>
          <cell r="E822">
            <v>0</v>
          </cell>
          <cell r="F822">
            <v>10076</v>
          </cell>
          <cell r="G822">
            <v>10076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T822" t="str">
            <v>SYSTEM</v>
          </cell>
          <cell r="U822">
            <v>0</v>
          </cell>
          <cell r="V822">
            <v>10076</v>
          </cell>
          <cell r="W822">
            <v>10076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4">
          <cell r="D824" t="str">
            <v>UG PRIMARY - Miles</v>
          </cell>
          <cell r="T824" t="str">
            <v>UG PRIMARY - Miles</v>
          </cell>
        </row>
        <row r="825">
          <cell r="D825" t="str">
            <v>NORTH COASTAL REGION</v>
          </cell>
          <cell r="F825">
            <v>54</v>
          </cell>
          <cell r="G825">
            <v>54</v>
          </cell>
          <cell r="T825" t="str">
            <v>NORTH COASTAL</v>
          </cell>
          <cell r="U825">
            <v>0</v>
          </cell>
          <cell r="V825">
            <v>54</v>
          </cell>
          <cell r="W825">
            <v>54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D826" t="str">
            <v>SOUTH COASTAL REGION</v>
          </cell>
          <cell r="F826">
            <v>194</v>
          </cell>
          <cell r="G826">
            <v>194</v>
          </cell>
          <cell r="T826" t="str">
            <v>SOUTH COASTAL</v>
          </cell>
          <cell r="U826">
            <v>0</v>
          </cell>
          <cell r="V826">
            <v>194</v>
          </cell>
          <cell r="W826">
            <v>194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D827" t="str">
            <v>COASTAL REGION</v>
          </cell>
          <cell r="E827">
            <v>0</v>
          </cell>
          <cell r="F827">
            <v>248</v>
          </cell>
          <cell r="G827">
            <v>248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T827" t="str">
            <v>COASTAL REGION</v>
          </cell>
          <cell r="U827">
            <v>0</v>
          </cell>
          <cell r="V827">
            <v>248</v>
          </cell>
          <cell r="W827">
            <v>248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D828" t="str">
            <v>NORTH CENTRAL REGION</v>
          </cell>
          <cell r="F828">
            <v>212</v>
          </cell>
          <cell r="G828">
            <v>212</v>
          </cell>
          <cell r="T828" t="str">
            <v>NORTH CENTRAL REGION</v>
          </cell>
          <cell r="U828">
            <v>0</v>
          </cell>
          <cell r="V828">
            <v>212</v>
          </cell>
          <cell r="W828">
            <v>212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D829" t="str">
            <v>SOUTH CENTRAL REGION</v>
          </cell>
          <cell r="F829">
            <v>294</v>
          </cell>
          <cell r="G829">
            <v>294</v>
          </cell>
          <cell r="T829" t="str">
            <v>SOUTH CENTRAL REGION</v>
          </cell>
          <cell r="U829">
            <v>0</v>
          </cell>
          <cell r="V829">
            <v>294</v>
          </cell>
          <cell r="W829">
            <v>294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D830" t="str">
            <v>SYSTEM</v>
          </cell>
          <cell r="E830">
            <v>0</v>
          </cell>
          <cell r="F830">
            <v>754</v>
          </cell>
          <cell r="G830">
            <v>754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T830" t="str">
            <v>SYSTEM</v>
          </cell>
          <cell r="U830">
            <v>0</v>
          </cell>
          <cell r="V830">
            <v>754</v>
          </cell>
          <cell r="W830">
            <v>754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8">
          <cell r="D838" t="str">
            <v>NORTH COASTAL REGION</v>
          </cell>
          <cell r="E838">
            <v>170170.35047794797</v>
          </cell>
          <cell r="F838">
            <v>169973.61739305081</v>
          </cell>
          <cell r="G838">
            <v>170365.59921571592</v>
          </cell>
          <cell r="H838">
            <v>170230.40944640758</v>
          </cell>
          <cell r="I838">
            <v>170175.26024152926</v>
          </cell>
          <cell r="J838">
            <v>170148.77035429995</v>
          </cell>
          <cell r="K838">
            <v>170677.9971961446</v>
          </cell>
          <cell r="L838">
            <v>170825.63264522879</v>
          </cell>
          <cell r="M838">
            <v>171103.20555839478</v>
          </cell>
          <cell r="N838">
            <v>171368.78951397853</v>
          </cell>
          <cell r="O838">
            <v>171330.42484971535</v>
          </cell>
          <cell r="P838">
            <v>172257</v>
          </cell>
          <cell r="Q838">
            <v>172257</v>
          </cell>
          <cell r="T838" t="str">
            <v>NORTH COASTAL</v>
          </cell>
          <cell r="U838">
            <v>170170.35047794797</v>
          </cell>
          <cell r="V838">
            <v>169973.61739305081</v>
          </cell>
          <cell r="W838">
            <v>170365.59921571592</v>
          </cell>
          <cell r="X838">
            <v>170230.40944640758</v>
          </cell>
          <cell r="Y838">
            <v>170175.26024152926</v>
          </cell>
          <cell r="Z838">
            <v>170148.77035429995</v>
          </cell>
          <cell r="AA838">
            <v>170677.9971961446</v>
          </cell>
          <cell r="AB838">
            <v>170825.63264522879</v>
          </cell>
          <cell r="AC838">
            <v>171103.20555839478</v>
          </cell>
          <cell r="AD838">
            <v>171368.78951397853</v>
          </cell>
          <cell r="AE838">
            <v>171330.42484971535</v>
          </cell>
          <cell r="AF838">
            <v>172257</v>
          </cell>
        </row>
        <row r="839">
          <cell r="D839" t="str">
            <v>SOUTH COASTAL REGION</v>
          </cell>
          <cell r="E839">
            <v>624297.78467981366</v>
          </cell>
          <cell r="F839">
            <v>623576.03715605545</v>
          </cell>
          <cell r="G839">
            <v>625014.08663316618</v>
          </cell>
          <cell r="H839">
            <v>624518.12083622499</v>
          </cell>
          <cell r="I839">
            <v>624315.79695115529</v>
          </cell>
          <cell r="J839">
            <v>624218.61446391675</v>
          </cell>
          <cell r="K839">
            <v>626160.16975853045</v>
          </cell>
          <cell r="L839">
            <v>626701.79456887243</v>
          </cell>
          <cell r="M839">
            <v>627720.11623472045</v>
          </cell>
          <cell r="N839">
            <v>628694.45444729249</v>
          </cell>
          <cell r="O839">
            <v>628553.70739680913</v>
          </cell>
          <cell r="P839">
            <v>631953</v>
          </cell>
          <cell r="Q839">
            <v>631953</v>
          </cell>
          <cell r="T839" t="str">
            <v>SOUTH COASTAL</v>
          </cell>
          <cell r="U839">
            <v>624297.78467981366</v>
          </cell>
          <cell r="V839">
            <v>623576.03715605545</v>
          </cell>
          <cell r="W839">
            <v>625014.08663316618</v>
          </cell>
          <cell r="X839">
            <v>624518.12083622499</v>
          </cell>
          <cell r="Y839">
            <v>624315.79695115529</v>
          </cell>
          <cell r="Z839">
            <v>624218.61446391675</v>
          </cell>
          <cell r="AA839">
            <v>626160.16975853045</v>
          </cell>
          <cell r="AB839">
            <v>626701.79456887243</v>
          </cell>
          <cell r="AC839">
            <v>627720.11623472045</v>
          </cell>
          <cell r="AD839">
            <v>628694.45444729249</v>
          </cell>
          <cell r="AE839">
            <v>628553.70739680913</v>
          </cell>
          <cell r="AF839">
            <v>631953</v>
          </cell>
        </row>
        <row r="840">
          <cell r="D840" t="str">
            <v>COASTAL REGION</v>
          </cell>
          <cell r="E840">
            <v>794468.13515776163</v>
          </cell>
          <cell r="F840">
            <v>793549.65454910626</v>
          </cell>
          <cell r="G840">
            <v>795379.68584888207</v>
          </cell>
          <cell r="H840">
            <v>794748.53028263256</v>
          </cell>
          <cell r="I840">
            <v>794491.05719268462</v>
          </cell>
          <cell r="J840">
            <v>794367.38481821667</v>
          </cell>
          <cell r="K840">
            <v>796838.16695467499</v>
          </cell>
          <cell r="L840">
            <v>797527.42721410119</v>
          </cell>
          <cell r="M840">
            <v>798823.32179311523</v>
          </cell>
          <cell r="N840">
            <v>800063.24396127101</v>
          </cell>
          <cell r="O840">
            <v>799884.13224652444</v>
          </cell>
          <cell r="P840">
            <v>804210</v>
          </cell>
          <cell r="Q840">
            <v>804210</v>
          </cell>
          <cell r="T840" t="str">
            <v>COASTAL REGION</v>
          </cell>
          <cell r="U840">
            <v>794468.13515776163</v>
          </cell>
          <cell r="V840">
            <v>793549.65454910626</v>
          </cell>
          <cell r="W840">
            <v>795379.68584888207</v>
          </cell>
          <cell r="X840">
            <v>794748.53028263256</v>
          </cell>
          <cell r="Y840">
            <v>794491.05719268462</v>
          </cell>
          <cell r="Z840">
            <v>794367.38481821667</v>
          </cell>
          <cell r="AA840">
            <v>796838.16695467499</v>
          </cell>
          <cell r="AB840">
            <v>797527.42721410119</v>
          </cell>
          <cell r="AC840">
            <v>798823.32179311523</v>
          </cell>
          <cell r="AD840">
            <v>800063.24396127101</v>
          </cell>
          <cell r="AE840">
            <v>799884.13224652444</v>
          </cell>
          <cell r="AF840">
            <v>804210</v>
          </cell>
        </row>
        <row r="841">
          <cell r="D841" t="str">
            <v>NORTH CENTRAL REGION</v>
          </cell>
          <cell r="E841">
            <v>355412.88401517394</v>
          </cell>
          <cell r="F841">
            <v>355001.99297047599</v>
          </cell>
          <cell r="G841">
            <v>355820.67489528627</v>
          </cell>
          <cell r="H841">
            <v>355538.32144379331</v>
          </cell>
          <cell r="I841">
            <v>355423.13840572647</v>
          </cell>
          <cell r="J841">
            <v>355367.81239158259</v>
          </cell>
          <cell r="K841">
            <v>356473.14030346595</v>
          </cell>
          <cell r="L841">
            <v>356781.48744263861</v>
          </cell>
          <cell r="M841">
            <v>357361.21822015499</v>
          </cell>
          <cell r="N841">
            <v>357915.9092067873</v>
          </cell>
          <cell r="O841">
            <v>357835.7818759582</v>
          </cell>
          <cell r="P841">
            <v>359771</v>
          </cell>
          <cell r="Q841">
            <v>359771</v>
          </cell>
          <cell r="T841" t="str">
            <v>NORTH CENTRAL REGION</v>
          </cell>
          <cell r="U841">
            <v>355412.88401517394</v>
          </cell>
          <cell r="V841">
            <v>355001.99297047599</v>
          </cell>
          <cell r="W841">
            <v>355820.67489528627</v>
          </cell>
          <cell r="X841">
            <v>355538.32144379331</v>
          </cell>
          <cell r="Y841">
            <v>355423.13840572647</v>
          </cell>
          <cell r="Z841">
            <v>355367.81239158259</v>
          </cell>
          <cell r="AA841">
            <v>356473.14030346595</v>
          </cell>
          <cell r="AB841">
            <v>356781.48744263861</v>
          </cell>
          <cell r="AC841">
            <v>357361.21822015499</v>
          </cell>
          <cell r="AD841">
            <v>357915.9092067873</v>
          </cell>
          <cell r="AE841">
            <v>357835.7818759582</v>
          </cell>
          <cell r="AF841">
            <v>359771</v>
          </cell>
        </row>
        <row r="842">
          <cell r="D842" t="str">
            <v>SOUTH CENTRAL REGION</v>
          </cell>
          <cell r="E842">
            <v>340480.98082706443</v>
          </cell>
          <cell r="F842">
            <v>340087.35248041776</v>
          </cell>
          <cell r="G842">
            <v>340871.6392558316</v>
          </cell>
          <cell r="H842">
            <v>340601.14827357413</v>
          </cell>
          <cell r="I842">
            <v>340490.80440158898</v>
          </cell>
          <cell r="J842">
            <v>340437.80279020069</v>
          </cell>
          <cell r="K842">
            <v>341496.69274185906</v>
          </cell>
          <cell r="L842">
            <v>341792.0853432602</v>
          </cell>
          <cell r="M842">
            <v>342347.45998672978</v>
          </cell>
          <cell r="N842">
            <v>342878.84683194169</v>
          </cell>
          <cell r="O842">
            <v>342802.0858775173</v>
          </cell>
          <cell r="P842">
            <v>344656</v>
          </cell>
          <cell r="Q842">
            <v>344656</v>
          </cell>
          <cell r="T842" t="str">
            <v>SOUTH CENTRAL REGION</v>
          </cell>
          <cell r="U842">
            <v>340480.98082706443</v>
          </cell>
          <cell r="V842">
            <v>340087.35248041776</v>
          </cell>
          <cell r="W842">
            <v>340871.6392558316</v>
          </cell>
          <cell r="X842">
            <v>340601.14827357413</v>
          </cell>
          <cell r="Y842">
            <v>340490.80440158898</v>
          </cell>
          <cell r="Z842">
            <v>340437.80279020069</v>
          </cell>
          <cell r="AA842">
            <v>341496.69274185906</v>
          </cell>
          <cell r="AB842">
            <v>341792.0853432602</v>
          </cell>
          <cell r="AC842">
            <v>342347.45998672978</v>
          </cell>
          <cell r="AD842">
            <v>342878.84683194169</v>
          </cell>
          <cell r="AE842">
            <v>342802.0858775173</v>
          </cell>
          <cell r="AF842">
            <v>344656</v>
          </cell>
        </row>
        <row r="847">
          <cell r="D847" t="str">
            <v>NORTH COASTAL REGION</v>
          </cell>
          <cell r="E847">
            <v>14394</v>
          </cell>
          <cell r="F847">
            <v>14252</v>
          </cell>
          <cell r="G847">
            <v>18191</v>
          </cell>
          <cell r="H847">
            <v>14045</v>
          </cell>
          <cell r="I847">
            <v>38397</v>
          </cell>
          <cell r="J847">
            <v>45570</v>
          </cell>
          <cell r="K847">
            <v>65069</v>
          </cell>
          <cell r="L847">
            <v>40031</v>
          </cell>
          <cell r="M847">
            <v>19110</v>
          </cell>
          <cell r="N847">
            <v>10637</v>
          </cell>
          <cell r="O847">
            <v>16818</v>
          </cell>
          <cell r="P847">
            <v>14844</v>
          </cell>
          <cell r="Q847">
            <v>311358</v>
          </cell>
          <cell r="R847">
            <v>0</v>
          </cell>
          <cell r="T847" t="str">
            <v>NORTH COASTAL</v>
          </cell>
          <cell r="U847">
            <v>14394</v>
          </cell>
          <cell r="V847">
            <v>28646</v>
          </cell>
          <cell r="W847">
            <v>46837</v>
          </cell>
          <cell r="X847">
            <v>60882</v>
          </cell>
          <cell r="Y847">
            <v>99279</v>
          </cell>
          <cell r="Z847">
            <v>144849</v>
          </cell>
          <cell r="AA847">
            <v>209918</v>
          </cell>
          <cell r="AB847">
            <v>249949</v>
          </cell>
          <cell r="AC847">
            <v>269059</v>
          </cell>
          <cell r="AD847">
            <v>279696</v>
          </cell>
          <cell r="AE847">
            <v>296514</v>
          </cell>
          <cell r="AF847">
            <v>311358</v>
          </cell>
        </row>
        <row r="848">
          <cell r="D848" t="str">
            <v>SOUTH COASTAL REGION</v>
          </cell>
          <cell r="E848">
            <v>47743</v>
          </cell>
          <cell r="F848">
            <v>44567</v>
          </cell>
          <cell r="G848">
            <v>48283</v>
          </cell>
          <cell r="H848">
            <v>42074</v>
          </cell>
          <cell r="I848">
            <v>61264</v>
          </cell>
          <cell r="J848">
            <v>104525</v>
          </cell>
          <cell r="K848">
            <v>80550</v>
          </cell>
          <cell r="L848">
            <v>87201</v>
          </cell>
          <cell r="M848">
            <v>48979</v>
          </cell>
          <cell r="N848">
            <v>43932</v>
          </cell>
          <cell r="O848">
            <v>50854</v>
          </cell>
          <cell r="P848">
            <v>46048</v>
          </cell>
          <cell r="Q848">
            <v>598799</v>
          </cell>
          <cell r="R848">
            <v>-107221</v>
          </cell>
          <cell r="T848" t="str">
            <v>SOUTH COASTAL</v>
          </cell>
          <cell r="U848">
            <v>47743</v>
          </cell>
          <cell r="V848">
            <v>92310</v>
          </cell>
          <cell r="W848">
            <v>140593</v>
          </cell>
          <cell r="X848">
            <v>182667</v>
          </cell>
          <cell r="Y848">
            <v>243931</v>
          </cell>
          <cell r="Z848">
            <v>348456</v>
          </cell>
          <cell r="AA848">
            <v>429006</v>
          </cell>
          <cell r="AB848">
            <v>516207</v>
          </cell>
          <cell r="AC848">
            <v>565186</v>
          </cell>
          <cell r="AD848">
            <v>609118</v>
          </cell>
          <cell r="AE848">
            <v>659972</v>
          </cell>
          <cell r="AF848">
            <v>706020</v>
          </cell>
        </row>
        <row r="849">
          <cell r="D849" t="str">
            <v>COASTAL REGION</v>
          </cell>
          <cell r="E849">
            <v>62137</v>
          </cell>
          <cell r="F849">
            <v>58819</v>
          </cell>
          <cell r="G849">
            <v>66474</v>
          </cell>
          <cell r="H849">
            <v>56119</v>
          </cell>
          <cell r="I849">
            <v>99661</v>
          </cell>
          <cell r="J849">
            <v>150095</v>
          </cell>
          <cell r="K849">
            <v>145619</v>
          </cell>
          <cell r="L849">
            <v>127232</v>
          </cell>
          <cell r="M849">
            <v>68089</v>
          </cell>
          <cell r="N849">
            <v>54569</v>
          </cell>
          <cell r="O849">
            <v>67672</v>
          </cell>
          <cell r="P849">
            <v>60892</v>
          </cell>
          <cell r="Q849">
            <v>890542</v>
          </cell>
          <cell r="T849" t="str">
            <v>COASTAL REGION</v>
          </cell>
          <cell r="U849">
            <v>62137</v>
          </cell>
          <cell r="V849">
            <v>120956</v>
          </cell>
          <cell r="W849">
            <v>187430</v>
          </cell>
          <cell r="X849">
            <v>243549</v>
          </cell>
          <cell r="Y849">
            <v>343210</v>
          </cell>
          <cell r="Z849">
            <v>493305</v>
          </cell>
          <cell r="AA849">
            <v>638924</v>
          </cell>
          <cell r="AB849">
            <v>766156</v>
          </cell>
          <cell r="AC849">
            <v>834245</v>
          </cell>
          <cell r="AD849">
            <v>888814</v>
          </cell>
          <cell r="AE849">
            <v>956486</v>
          </cell>
          <cell r="AF849">
            <v>1017378</v>
          </cell>
        </row>
        <row r="850">
          <cell r="D850" t="str">
            <v>NORTH CENTRAL REGION</v>
          </cell>
          <cell r="E850">
            <v>29148</v>
          </cell>
          <cell r="F850">
            <v>25221</v>
          </cell>
          <cell r="G850">
            <v>40251</v>
          </cell>
          <cell r="H850">
            <v>30756</v>
          </cell>
          <cell r="I850">
            <v>48278</v>
          </cell>
          <cell r="J850">
            <v>67039</v>
          </cell>
          <cell r="K850">
            <v>78548</v>
          </cell>
          <cell r="L850">
            <v>77111</v>
          </cell>
          <cell r="M850">
            <v>37583</v>
          </cell>
          <cell r="N850">
            <v>30735</v>
          </cell>
          <cell r="O850">
            <v>34540</v>
          </cell>
          <cell r="P850">
            <v>32239</v>
          </cell>
          <cell r="Q850">
            <v>658286</v>
          </cell>
          <cell r="T850" t="str">
            <v>NORTH CENTRAL REGION</v>
          </cell>
          <cell r="U850">
            <v>29148</v>
          </cell>
          <cell r="V850">
            <v>54369</v>
          </cell>
          <cell r="W850">
            <v>94620</v>
          </cell>
          <cell r="X850">
            <v>125376</v>
          </cell>
          <cell r="Y850">
            <v>173654</v>
          </cell>
          <cell r="Z850">
            <v>240693</v>
          </cell>
          <cell r="AA850">
            <v>319241</v>
          </cell>
          <cell r="AB850">
            <v>396352</v>
          </cell>
          <cell r="AC850">
            <v>433935</v>
          </cell>
          <cell r="AD850">
            <v>464670</v>
          </cell>
          <cell r="AE850">
            <v>499210</v>
          </cell>
          <cell r="AF850">
            <v>531449</v>
          </cell>
        </row>
        <row r="851">
          <cell r="D851" t="str">
            <v>SOUTH CENTRAL REGION</v>
          </cell>
          <cell r="E851">
            <v>13535</v>
          </cell>
          <cell r="F851">
            <v>10178</v>
          </cell>
          <cell r="G851">
            <v>25103</v>
          </cell>
          <cell r="H851">
            <v>18468</v>
          </cell>
          <cell r="I851">
            <v>28994</v>
          </cell>
          <cell r="J851">
            <v>38242</v>
          </cell>
          <cell r="K851">
            <v>72457</v>
          </cell>
          <cell r="L851">
            <v>69736</v>
          </cell>
          <cell r="M851">
            <v>29375</v>
          </cell>
          <cell r="N851">
            <v>21004</v>
          </cell>
          <cell r="O851">
            <v>17517</v>
          </cell>
          <cell r="P851">
            <v>16546</v>
          </cell>
          <cell r="Q851">
            <v>361154</v>
          </cell>
          <cell r="T851" t="str">
            <v>SOUTH CENTRAL REGION</v>
          </cell>
          <cell r="U851">
            <v>13535</v>
          </cell>
          <cell r="V851">
            <v>23713</v>
          </cell>
          <cell r="W851">
            <v>48816</v>
          </cell>
          <cell r="X851">
            <v>67284</v>
          </cell>
          <cell r="Y851">
            <v>96278</v>
          </cell>
          <cell r="Z851">
            <v>134520</v>
          </cell>
          <cell r="AA851">
            <v>206977</v>
          </cell>
          <cell r="AB851">
            <v>276713</v>
          </cell>
          <cell r="AC851">
            <v>306088</v>
          </cell>
          <cell r="AD851">
            <v>327092</v>
          </cell>
          <cell r="AE851">
            <v>344609</v>
          </cell>
          <cell r="AF851">
            <v>361155</v>
          </cell>
        </row>
        <row r="856">
          <cell r="D856" t="str">
            <v>NORTH COASTAL REGION</v>
          </cell>
          <cell r="E856">
            <v>1116657</v>
          </cell>
          <cell r="F856">
            <v>1312228</v>
          </cell>
          <cell r="G856">
            <v>1255920</v>
          </cell>
          <cell r="H856">
            <v>1052868</v>
          </cell>
          <cell r="I856">
            <v>3397232</v>
          </cell>
          <cell r="J856">
            <v>3746556</v>
          </cell>
          <cell r="K856">
            <v>4719920</v>
          </cell>
          <cell r="L856">
            <v>3193645</v>
          </cell>
          <cell r="M856">
            <v>1584971</v>
          </cell>
          <cell r="N856">
            <v>833323</v>
          </cell>
          <cell r="O856">
            <v>1400986</v>
          </cell>
          <cell r="P856">
            <v>1174946</v>
          </cell>
          <cell r="Q856">
            <v>24789252</v>
          </cell>
          <cell r="R856">
            <v>0</v>
          </cell>
          <cell r="T856" t="str">
            <v>NORTH COASTAL</v>
          </cell>
          <cell r="U856">
            <v>1116657</v>
          </cell>
          <cell r="V856">
            <v>2428885</v>
          </cell>
          <cell r="W856">
            <v>3684805</v>
          </cell>
          <cell r="X856">
            <v>4737673</v>
          </cell>
          <cell r="Y856">
            <v>8134905</v>
          </cell>
          <cell r="Z856">
            <v>11881461</v>
          </cell>
          <cell r="AA856">
            <v>16601381</v>
          </cell>
          <cell r="AB856">
            <v>19795026</v>
          </cell>
          <cell r="AC856">
            <v>21379997</v>
          </cell>
          <cell r="AD856">
            <v>22213320</v>
          </cell>
          <cell r="AE856">
            <v>23614306</v>
          </cell>
          <cell r="AF856">
            <v>24789252</v>
          </cell>
        </row>
        <row r="857">
          <cell r="D857" t="str">
            <v>SOUTH COASTAL REGION</v>
          </cell>
          <cell r="E857">
            <v>2602346</v>
          </cell>
          <cell r="F857">
            <v>2056522</v>
          </cell>
          <cell r="G857">
            <v>2343485</v>
          </cell>
          <cell r="H857">
            <v>2004352</v>
          </cell>
          <cell r="I857">
            <v>3410739</v>
          </cell>
          <cell r="J857">
            <v>6572693</v>
          </cell>
          <cell r="K857">
            <v>6310774</v>
          </cell>
          <cell r="L857">
            <v>5565270</v>
          </cell>
          <cell r="M857">
            <v>3406942</v>
          </cell>
          <cell r="N857">
            <v>2504697</v>
          </cell>
          <cell r="O857">
            <v>2806430</v>
          </cell>
          <cell r="P857">
            <v>2382839</v>
          </cell>
          <cell r="Q857">
            <v>41967089</v>
          </cell>
          <cell r="R857">
            <v>0</v>
          </cell>
          <cell r="T857" t="str">
            <v>SOUTH COASTAL</v>
          </cell>
          <cell r="U857">
            <v>2602346</v>
          </cell>
          <cell r="V857">
            <v>4658868</v>
          </cell>
          <cell r="W857">
            <v>7002353</v>
          </cell>
          <cell r="X857">
            <v>9006705</v>
          </cell>
          <cell r="Y857">
            <v>12417444</v>
          </cell>
          <cell r="Z857">
            <v>18990137</v>
          </cell>
          <cell r="AA857">
            <v>25300911</v>
          </cell>
          <cell r="AB857">
            <v>30866181</v>
          </cell>
          <cell r="AC857">
            <v>34273123</v>
          </cell>
          <cell r="AD857">
            <v>36777820</v>
          </cell>
          <cell r="AE857">
            <v>39584250</v>
          </cell>
          <cell r="AF857">
            <v>41967089</v>
          </cell>
        </row>
        <row r="858">
          <cell r="D858" t="str">
            <v>COASTAL REGION</v>
          </cell>
          <cell r="E858">
            <v>3719003</v>
          </cell>
          <cell r="F858">
            <v>3368750</v>
          </cell>
          <cell r="G858">
            <v>3599405</v>
          </cell>
          <cell r="H858">
            <v>3057220</v>
          </cell>
          <cell r="I858">
            <v>6807971</v>
          </cell>
          <cell r="J858">
            <v>10319249</v>
          </cell>
          <cell r="K858">
            <v>11030694</v>
          </cell>
          <cell r="L858">
            <v>8758915</v>
          </cell>
          <cell r="M858">
            <v>4991913</v>
          </cell>
          <cell r="N858">
            <v>3338020</v>
          </cell>
          <cell r="O858">
            <v>4207416</v>
          </cell>
          <cell r="P858">
            <v>3557785</v>
          </cell>
          <cell r="Q858">
            <v>66756341</v>
          </cell>
          <cell r="T858" t="str">
            <v>COASTAL REGION</v>
          </cell>
          <cell r="U858">
            <v>3719003</v>
          </cell>
          <cell r="V858">
            <v>7087753</v>
          </cell>
          <cell r="W858">
            <v>10687158</v>
          </cell>
          <cell r="X858">
            <v>13744378</v>
          </cell>
          <cell r="Y858">
            <v>20552349</v>
          </cell>
          <cell r="Z858">
            <v>30871598</v>
          </cell>
          <cell r="AA858">
            <v>41902292</v>
          </cell>
          <cell r="AB858">
            <v>50661207</v>
          </cell>
          <cell r="AC858">
            <v>55653120</v>
          </cell>
          <cell r="AD858">
            <v>58991140</v>
          </cell>
          <cell r="AE858">
            <v>63198556</v>
          </cell>
          <cell r="AF858">
            <v>66756341</v>
          </cell>
        </row>
        <row r="859">
          <cell r="D859" t="str">
            <v>NORTH CENTRAL REGION</v>
          </cell>
          <cell r="E859">
            <v>1535577</v>
          </cell>
          <cell r="F859">
            <v>1589644</v>
          </cell>
          <cell r="G859">
            <v>3153385</v>
          </cell>
          <cell r="H859">
            <v>2179620</v>
          </cell>
          <cell r="I859">
            <v>3467612</v>
          </cell>
          <cell r="J859">
            <v>4349154</v>
          </cell>
          <cell r="K859">
            <v>6536162</v>
          </cell>
          <cell r="L859">
            <v>4630963</v>
          </cell>
          <cell r="M859">
            <v>2437452</v>
          </cell>
          <cell r="N859">
            <v>2135420</v>
          </cell>
          <cell r="O859">
            <v>1854547</v>
          </cell>
          <cell r="P859">
            <v>2021790</v>
          </cell>
          <cell r="Q859">
            <v>35891326</v>
          </cell>
          <cell r="T859" t="str">
            <v>NORTH CENTRAL REGION</v>
          </cell>
          <cell r="U859">
            <v>1535577</v>
          </cell>
          <cell r="V859">
            <v>3125221</v>
          </cell>
          <cell r="W859">
            <v>6278606</v>
          </cell>
          <cell r="X859">
            <v>8458226</v>
          </cell>
          <cell r="Y859">
            <v>11925838</v>
          </cell>
          <cell r="Z859">
            <v>16274992</v>
          </cell>
          <cell r="AA859">
            <v>22811154</v>
          </cell>
          <cell r="AB859">
            <v>27442117</v>
          </cell>
          <cell r="AC859">
            <v>29879569</v>
          </cell>
          <cell r="AD859">
            <v>32014989</v>
          </cell>
          <cell r="AE859">
            <v>33869536</v>
          </cell>
          <cell r="AF859">
            <v>35891326</v>
          </cell>
        </row>
        <row r="860">
          <cell r="D860" t="str">
            <v>SOUTH CENTRAL REGION</v>
          </cell>
          <cell r="E860">
            <v>1094026</v>
          </cell>
          <cell r="F860">
            <v>716040</v>
          </cell>
          <cell r="G860">
            <v>1474837</v>
          </cell>
          <cell r="H860">
            <v>1182697</v>
          </cell>
          <cell r="I860">
            <v>2139269</v>
          </cell>
          <cell r="J860">
            <v>2538170</v>
          </cell>
          <cell r="K860">
            <v>6471455</v>
          </cell>
          <cell r="L860">
            <v>4685500</v>
          </cell>
          <cell r="M860">
            <v>2254118</v>
          </cell>
          <cell r="N860">
            <v>1694283</v>
          </cell>
          <cell r="O860">
            <v>1113650</v>
          </cell>
          <cell r="P860">
            <v>1382527</v>
          </cell>
          <cell r="Q860">
            <v>26746572</v>
          </cell>
          <cell r="T860" t="str">
            <v>SOUTH CENTRAL REGION</v>
          </cell>
          <cell r="U860">
            <v>1094026</v>
          </cell>
          <cell r="V860">
            <v>1810066</v>
          </cell>
          <cell r="W860">
            <v>3284903</v>
          </cell>
          <cell r="X860">
            <v>4467600</v>
          </cell>
          <cell r="Y860">
            <v>6606869</v>
          </cell>
          <cell r="Z860">
            <v>9145039</v>
          </cell>
          <cell r="AA860">
            <v>15616494</v>
          </cell>
          <cell r="AB860">
            <v>20301994</v>
          </cell>
          <cell r="AC860">
            <v>22556112</v>
          </cell>
          <cell r="AD860">
            <v>24250395</v>
          </cell>
          <cell r="AE860">
            <v>25364045</v>
          </cell>
          <cell r="AF860">
            <v>26746572</v>
          </cell>
        </row>
        <row r="865">
          <cell r="D865" t="str">
            <v>NORTH COASTAL REGION</v>
          </cell>
          <cell r="E865">
            <v>6.5619950647319456</v>
          </cell>
          <cell r="F865">
            <v>7.7201863449524319</v>
          </cell>
          <cell r="G865">
            <v>7.3719107952642569</v>
          </cell>
          <cell r="H865">
            <v>6.1849583950596498</v>
          </cell>
          <cell r="I865">
            <v>19.963136798958427</v>
          </cell>
          <cell r="J865">
            <v>22.019295186198317</v>
          </cell>
          <cell r="K865">
            <v>27.653945309516541</v>
          </cell>
          <cell r="L865">
            <v>18.695350051081455</v>
          </cell>
          <cell r="M865">
            <v>9.2632455062864079</v>
          </cell>
          <cell r="N865">
            <v>4.8627466084308546</v>
          </cell>
          <cell r="O865">
            <v>8.1770999005511875</v>
          </cell>
          <cell r="P865">
            <v>6.8208897171087388</v>
          </cell>
          <cell r="Q865">
            <v>143.90853201901808</v>
          </cell>
          <cell r="T865" t="str">
            <v>NORTH COASTAL</v>
          </cell>
          <cell r="U865">
            <v>6.5619950647319456</v>
          </cell>
          <cell r="V865">
            <v>14.289776479742688</v>
          </cell>
          <cell r="W865">
            <v>21.628808967086844</v>
          </cell>
          <cell r="X865">
            <v>27.830944044645136</v>
          </cell>
          <cell r="Y865">
            <v>47.803100100767601</v>
          </cell>
          <cell r="Z865">
            <v>69.829837590123589</v>
          </cell>
          <cell r="AA865">
            <v>97.267259240929292</v>
          </cell>
          <cell r="AB865">
            <v>115.87854640708618</v>
          </cell>
          <cell r="AC865">
            <v>124.95380744169255</v>
          </cell>
          <cell r="AD865">
            <v>129.62290311438574</v>
          </cell>
          <cell r="AE865">
            <v>137.8290284443851</v>
          </cell>
          <cell r="AF865">
            <v>143.90853201901808</v>
          </cell>
        </row>
        <row r="866">
          <cell r="D866" t="str">
            <v>SOUTH COASTAL REGION</v>
          </cell>
          <cell r="E866">
            <v>4.1684370245437865</v>
          </cell>
          <cell r="F866">
            <v>3.2979490510558813</v>
          </cell>
          <cell r="G866">
            <v>3.7494914916620754</v>
          </cell>
          <cell r="H866">
            <v>3.2094376978464418</v>
          </cell>
          <cell r="I866">
            <v>5.4631630605157451</v>
          </cell>
          <cell r="J866">
            <v>10.529472924553321</v>
          </cell>
          <cell r="K866">
            <v>10.078529911018865</v>
          </cell>
          <cell r="L866">
            <v>8.8802522160137123</v>
          </cell>
          <cell r="M866">
            <v>5.4274857725382475</v>
          </cell>
          <cell r="N866">
            <v>3.983965473660759</v>
          </cell>
          <cell r="O866">
            <v>4.4649008779583674</v>
          </cell>
          <cell r="P866">
            <v>3.7705952816111323</v>
          </cell>
          <cell r="Q866">
            <v>66.408560446742086</v>
          </cell>
          <cell r="T866" t="str">
            <v>SOUTH COASTAL</v>
          </cell>
          <cell r="U866">
            <v>4.1684370245437865</v>
          </cell>
          <cell r="V866">
            <v>7.4712107624399895</v>
          </cell>
          <cell r="W866">
            <v>11.203512288371554</v>
          </cell>
          <cell r="X866">
            <v>14.421847340378356</v>
          </cell>
          <cell r="Y866">
            <v>19.889684132037917</v>
          </cell>
          <cell r="Z866">
            <v>30.422253614318855</v>
          </cell>
          <cell r="AA866">
            <v>40.406452249680669</v>
          </cell>
          <cell r="AB866">
            <v>49.251783332188801</v>
          </cell>
          <cell r="AC866">
            <v>54.599370186799</v>
          </cell>
          <cell r="AD866">
            <v>58.498718638026929</v>
          </cell>
          <cell r="AE866">
            <v>62.97671867045446</v>
          </cell>
          <cell r="AF866">
            <v>66.408560446742086</v>
          </cell>
        </row>
        <row r="867">
          <cell r="D867" t="str">
            <v>COASTAL REGION</v>
          </cell>
          <cell r="E867">
            <v>4.6811229241579317</v>
          </cell>
          <cell r="F867">
            <v>4.2451659838653937</v>
          </cell>
          <cell r="G867">
            <v>4.525392166834731</v>
          </cell>
          <cell r="H867">
            <v>3.8467765381242991</v>
          </cell>
          <cell r="I867">
            <v>8.5689712154291637</v>
          </cell>
          <cell r="J867">
            <v>12.990524532123711</v>
          </cell>
          <cell r="K867">
            <v>13.843079382300017</v>
          </cell>
          <cell r="L867">
            <v>10.982587809671172</v>
          </cell>
          <cell r="M867">
            <v>6.2490826992815816</v>
          </cell>
          <cell r="N867">
            <v>4.1721951673130295</v>
          </cell>
          <cell r="O867">
            <v>5.2600318350899276</v>
          </cell>
          <cell r="P867">
            <v>4.4239502120093013</v>
          </cell>
          <cell r="Q867">
            <v>83.008593526566443</v>
          </cell>
          <cell r="T867" t="str">
            <v>COASTAL REGION</v>
          </cell>
          <cell r="U867">
            <v>4.6811229241579317</v>
          </cell>
          <cell r="V867">
            <v>8.9317069944756646</v>
          </cell>
          <cell r="W867">
            <v>13.436548845969023</v>
          </cell>
          <cell r="X867">
            <v>17.293996121153132</v>
          </cell>
          <cell r="Y867">
            <v>25.86857185356024</v>
          </cell>
          <cell r="Z867">
            <v>38.863123776241984</v>
          </cell>
          <cell r="AA867">
            <v>52.58569900101616</v>
          </cell>
          <cell r="AB867">
            <v>63.522839806234884</v>
          </cell>
          <cell r="AC867">
            <v>69.66887230467394</v>
          </cell>
          <cell r="AD867">
            <v>73.733096033662562</v>
          </cell>
          <cell r="AE867">
            <v>79.009638336621222</v>
          </cell>
          <cell r="AF867">
            <v>83.008593526566443</v>
          </cell>
        </row>
        <row r="868">
          <cell r="D868" t="str">
            <v>NORTH CENTRAL REGION</v>
          </cell>
          <cell r="E868">
            <v>4.3205439899990807</v>
          </cell>
          <cell r="F868">
            <v>4.4778452839057836</v>
          </cell>
          <cell r="G868">
            <v>8.8622871645330985</v>
          </cell>
          <cell r="H868">
            <v>6.1304784000466004</v>
          </cell>
          <cell r="I868">
            <v>9.7562922198993522</v>
          </cell>
          <cell r="J868">
            <v>12.238457869132032</v>
          </cell>
          <cell r="K868">
            <v>18.33563671707708</v>
          </cell>
          <cell r="L868">
            <v>12.979829848219188</v>
          </cell>
          <cell r="M868">
            <v>6.8206953517222173</v>
          </cell>
          <cell r="N868">
            <v>5.9662617533054467</v>
          </cell>
          <cell r="O868">
            <v>5.1826762272836886</v>
          </cell>
          <cell r="P868">
            <v>5.6196580602661141</v>
          </cell>
          <cell r="Q868">
            <v>99.761587231878053</v>
          </cell>
          <cell r="T868" t="str">
            <v>NORTH CENTRAL REGION</v>
          </cell>
          <cell r="U868">
            <v>4.3205439899990807</v>
          </cell>
          <cell r="V868">
            <v>8.8033900143763741</v>
          </cell>
          <cell r="W868">
            <v>17.645422098779722</v>
          </cell>
          <cell r="X868">
            <v>23.789913744465807</v>
          </cell>
          <cell r="Y868">
            <v>33.553915632769773</v>
          </cell>
          <cell r="Z868">
            <v>45.79759739766881</v>
          </cell>
          <cell r="AA868">
            <v>63.991228008317378</v>
          </cell>
          <cell r="AB868">
            <v>76.915753663962164</v>
          </cell>
          <cell r="AC868">
            <v>83.611672102574019</v>
          </cell>
          <cell r="AD868">
            <v>89.448354142601744</v>
          </cell>
          <cell r="AE868">
            <v>94.651059830960918</v>
          </cell>
          <cell r="AF868">
            <v>99.761587231878053</v>
          </cell>
        </row>
        <row r="869">
          <cell r="D869" t="str">
            <v>SOUTH CENTRAL REGION</v>
          </cell>
          <cell r="E869">
            <v>3.2131780087759814</v>
          </cell>
          <cell r="F869">
            <v>2.1054590674354161</v>
          </cell>
          <cell r="G869">
            <v>4.3266638527621906</v>
          </cell>
          <cell r="H869">
            <v>3.4723811296433045</v>
          </cell>
          <cell r="I869">
            <v>6.2828980176417843</v>
          </cell>
          <cell r="J869">
            <v>7.4556056325042759</v>
          </cell>
          <cell r="K869">
            <v>18.950271371710883</v>
          </cell>
          <cell r="L869">
            <v>13.708626386987206</v>
          </cell>
          <cell r="M869">
            <v>6.5842988877071704</v>
          </cell>
          <cell r="N869">
            <v>4.9413459466936267</v>
          </cell>
          <cell r="O869">
            <v>3.248667513644901</v>
          </cell>
          <cell r="P869">
            <v>4.0113243349890908</v>
          </cell>
          <cell r="Q869">
            <v>77.603674388375651</v>
          </cell>
          <cell r="T869" t="str">
            <v>SOUTH CENTRAL REGION</v>
          </cell>
          <cell r="U869">
            <v>3.2131780087759814</v>
          </cell>
          <cell r="V869">
            <v>5.3223561146815177</v>
          </cell>
          <cell r="W869">
            <v>9.6367741451632138</v>
          </cell>
          <cell r="X869">
            <v>13.116808392001017</v>
          </cell>
          <cell r="Y869">
            <v>19.403957212916637</v>
          </cell>
          <cell r="Z869">
            <v>26.862583781965458</v>
          </cell>
          <cell r="AA869">
            <v>45.729561462560554</v>
          </cell>
          <cell r="AB869">
            <v>59.398666237724029</v>
          </cell>
          <cell r="AC869">
            <v>65.88660538294728</v>
          </cell>
          <cell r="AD869">
            <v>70.725841573674174</v>
          </cell>
          <cell r="AE869">
            <v>73.990346164528702</v>
          </cell>
          <cell r="AF869">
            <v>77.603674388375651</v>
          </cell>
        </row>
        <row r="870">
          <cell r="D870" t="str">
            <v>SYSTEM</v>
          </cell>
          <cell r="E870">
            <v>4.2597744709003589</v>
          </cell>
          <cell r="F870">
            <v>3.811826776001435</v>
          </cell>
          <cell r="G870">
            <v>5.5142292060972933</v>
          </cell>
          <cell r="H870">
            <v>4.3058479241901475</v>
          </cell>
          <cell r="I870">
            <v>8.3298512820340775</v>
          </cell>
          <cell r="J870">
            <v>11.546694913946233</v>
          </cell>
          <cell r="K870">
            <v>16.081203070896063</v>
          </cell>
          <cell r="L870">
            <v>12.081656251817224</v>
          </cell>
          <cell r="M870">
            <v>6.4619794572288081</v>
          </cell>
          <cell r="N870">
            <v>4.7757502708450765</v>
          </cell>
          <cell r="O870">
            <v>4.7820778369127543</v>
          </cell>
          <cell r="P870">
            <v>4.6148291471043068</v>
          </cell>
          <cell r="Q870">
            <v>85.768968280640081</v>
          </cell>
          <cell r="T870" t="str">
            <v>SYSTEM</v>
          </cell>
          <cell r="U870">
            <v>4.2597744709003589</v>
          </cell>
          <cell r="V870">
            <v>8.076531650722572</v>
          </cell>
          <cell r="W870">
            <v>13.572178152260749</v>
          </cell>
          <cell r="X870">
            <v>17.888804524551812</v>
          </cell>
          <cell r="Y870">
            <v>26.224453084899743</v>
          </cell>
          <cell r="Z870">
            <v>37.775230795350609</v>
          </cell>
          <cell r="AA870">
            <v>53.739302974027432</v>
          </cell>
          <cell r="AB870">
            <v>65.774515223236932</v>
          </cell>
          <cell r="AC870">
            <v>72.129791689466757</v>
          </cell>
          <cell r="AD870">
            <v>76.793756637869805</v>
          </cell>
          <cell r="AE870">
            <v>81.593030292125007</v>
          </cell>
          <cell r="AF870">
            <v>85.768968280640081</v>
          </cell>
        </row>
        <row r="892">
          <cell r="D892" t="str">
            <v>NORTH COASTAL REGION</v>
          </cell>
          <cell r="E892">
            <v>0</v>
          </cell>
          <cell r="F892">
            <v>953</v>
          </cell>
          <cell r="G892">
            <v>2098</v>
          </cell>
          <cell r="H892">
            <v>878</v>
          </cell>
          <cell r="I892">
            <v>3034</v>
          </cell>
          <cell r="J892">
            <v>7993</v>
          </cell>
          <cell r="K892">
            <v>10305</v>
          </cell>
          <cell r="L892">
            <v>8171</v>
          </cell>
          <cell r="M892">
            <v>2037</v>
          </cell>
          <cell r="N892">
            <v>388</v>
          </cell>
          <cell r="O892">
            <v>319</v>
          </cell>
          <cell r="P892">
            <v>0</v>
          </cell>
          <cell r="Q892">
            <v>36176</v>
          </cell>
          <cell r="R892">
            <v>0.73805977761909625</v>
          </cell>
          <cell r="T892" t="str">
            <v>NORTH COASTAL</v>
          </cell>
          <cell r="U892">
            <v>0</v>
          </cell>
          <cell r="V892">
            <v>953</v>
          </cell>
          <cell r="W892">
            <v>3051</v>
          </cell>
          <cell r="X892">
            <v>3929</v>
          </cell>
          <cell r="Y892">
            <v>6963</v>
          </cell>
          <cell r="Z892">
            <v>14956</v>
          </cell>
          <cell r="AA892">
            <v>25261</v>
          </cell>
          <cell r="AB892">
            <v>33432</v>
          </cell>
          <cell r="AC892">
            <v>35469</v>
          </cell>
          <cell r="AD892">
            <v>35857</v>
          </cell>
          <cell r="AE892">
            <v>36176</v>
          </cell>
          <cell r="AF892">
            <v>36176</v>
          </cell>
        </row>
        <row r="893">
          <cell r="D893" t="str">
            <v>SOUTH COASTAL REGION</v>
          </cell>
          <cell r="E893">
            <v>0</v>
          </cell>
          <cell r="F893">
            <v>89</v>
          </cell>
          <cell r="G893">
            <v>61</v>
          </cell>
          <cell r="H893">
            <v>1421</v>
          </cell>
          <cell r="I893">
            <v>473</v>
          </cell>
          <cell r="J893">
            <v>1685</v>
          </cell>
          <cell r="K893">
            <v>3968</v>
          </cell>
          <cell r="L893">
            <v>3562</v>
          </cell>
          <cell r="M893">
            <v>1511</v>
          </cell>
          <cell r="N893">
            <v>15</v>
          </cell>
          <cell r="O893">
            <v>45</v>
          </cell>
          <cell r="P893">
            <v>0</v>
          </cell>
          <cell r="Q893">
            <v>12830</v>
          </cell>
          <cell r="R893">
            <v>0.26175660512088134</v>
          </cell>
          <cell r="T893" t="str">
            <v>SOUTH COASTAL</v>
          </cell>
          <cell r="U893">
            <v>0</v>
          </cell>
          <cell r="V893">
            <v>89</v>
          </cell>
          <cell r="W893">
            <v>150</v>
          </cell>
          <cell r="X893">
            <v>1571</v>
          </cell>
          <cell r="Y893">
            <v>2044</v>
          </cell>
          <cell r="Z893">
            <v>3729</v>
          </cell>
          <cell r="AA893">
            <v>7697</v>
          </cell>
          <cell r="AB893">
            <v>11259</v>
          </cell>
          <cell r="AC893">
            <v>12770</v>
          </cell>
          <cell r="AD893">
            <v>12785</v>
          </cell>
          <cell r="AE893">
            <v>12830</v>
          </cell>
          <cell r="AF893">
            <v>12830</v>
          </cell>
        </row>
        <row r="894">
          <cell r="D894" t="str">
            <v>COASTAL REGION</v>
          </cell>
          <cell r="E894">
            <v>0</v>
          </cell>
          <cell r="F894">
            <v>1042</v>
          </cell>
          <cell r="G894">
            <v>2159</v>
          </cell>
          <cell r="H894">
            <v>2299</v>
          </cell>
          <cell r="I894">
            <v>3507</v>
          </cell>
          <cell r="J894">
            <v>9678</v>
          </cell>
          <cell r="K894">
            <v>14273</v>
          </cell>
          <cell r="L894">
            <v>11733</v>
          </cell>
          <cell r="M894">
            <v>3548</v>
          </cell>
          <cell r="N894">
            <v>403</v>
          </cell>
          <cell r="O894">
            <v>364</v>
          </cell>
          <cell r="P894">
            <v>9</v>
          </cell>
          <cell r="Q894">
            <v>49015</v>
          </cell>
          <cell r="R894">
            <v>0.33296197922681359</v>
          </cell>
          <cell r="S894" t="str">
            <v xml:space="preserve"> </v>
          </cell>
          <cell r="T894" t="str">
            <v>COASTAL REGION</v>
          </cell>
          <cell r="U894">
            <v>0</v>
          </cell>
          <cell r="V894">
            <v>1042</v>
          </cell>
          <cell r="W894">
            <v>3201</v>
          </cell>
          <cell r="X894">
            <v>5500</v>
          </cell>
          <cell r="Y894">
            <v>9007</v>
          </cell>
          <cell r="Z894">
            <v>18685</v>
          </cell>
          <cell r="AA894">
            <v>32958</v>
          </cell>
          <cell r="AB894">
            <v>44691</v>
          </cell>
          <cell r="AC894">
            <v>48239</v>
          </cell>
          <cell r="AD894">
            <v>48642</v>
          </cell>
          <cell r="AE894">
            <v>49006</v>
          </cell>
          <cell r="AF894">
            <v>49015</v>
          </cell>
        </row>
        <row r="895">
          <cell r="D895" t="str">
            <v>NORTH CENTRAL REGION</v>
          </cell>
          <cell r="E895">
            <v>3</v>
          </cell>
          <cell r="F895">
            <v>293</v>
          </cell>
          <cell r="G895">
            <v>1431</v>
          </cell>
          <cell r="H895">
            <v>545</v>
          </cell>
          <cell r="I895">
            <v>3172</v>
          </cell>
          <cell r="J895">
            <v>6030</v>
          </cell>
          <cell r="K895">
            <v>16323</v>
          </cell>
          <cell r="L895">
            <v>9275</v>
          </cell>
          <cell r="M895">
            <v>2135</v>
          </cell>
          <cell r="N895">
            <v>942</v>
          </cell>
          <cell r="O895">
            <v>317</v>
          </cell>
          <cell r="P895">
            <v>0</v>
          </cell>
          <cell r="Q895">
            <v>40466</v>
          </cell>
          <cell r="R895">
            <v>0.27488808428832479</v>
          </cell>
          <cell r="S895" t="str">
            <v xml:space="preserve"> </v>
          </cell>
          <cell r="T895" t="str">
            <v>NORTH CENTRAL REGION</v>
          </cell>
          <cell r="U895">
            <v>3</v>
          </cell>
          <cell r="V895">
            <v>296</v>
          </cell>
          <cell r="W895">
            <v>1727</v>
          </cell>
          <cell r="X895">
            <v>2272</v>
          </cell>
          <cell r="Y895">
            <v>5444</v>
          </cell>
          <cell r="Z895">
            <v>11474</v>
          </cell>
          <cell r="AA895">
            <v>27797</v>
          </cell>
          <cell r="AB895">
            <v>37072</v>
          </cell>
          <cell r="AC895">
            <v>39207</v>
          </cell>
          <cell r="AD895">
            <v>40149</v>
          </cell>
          <cell r="AE895">
            <v>40466</v>
          </cell>
          <cell r="AF895">
            <v>40466</v>
          </cell>
        </row>
        <row r="896">
          <cell r="D896" t="str">
            <v>SOUTH CENTRAL REGION</v>
          </cell>
          <cell r="E896">
            <v>44</v>
          </cell>
          <cell r="F896">
            <v>468</v>
          </cell>
          <cell r="G896">
            <v>2061</v>
          </cell>
          <cell r="H896">
            <v>877</v>
          </cell>
          <cell r="I896">
            <v>5636</v>
          </cell>
          <cell r="J896">
            <v>7753</v>
          </cell>
          <cell r="K896">
            <v>25160</v>
          </cell>
          <cell r="L896">
            <v>11420</v>
          </cell>
          <cell r="M896">
            <v>3596</v>
          </cell>
          <cell r="N896">
            <v>489</v>
          </cell>
          <cell r="O896">
            <v>200</v>
          </cell>
          <cell r="P896">
            <v>24</v>
          </cell>
          <cell r="Q896">
            <v>57728</v>
          </cell>
          <cell r="R896">
            <v>0.39214993648486168</v>
          </cell>
          <cell r="S896" t="str">
            <v xml:space="preserve"> </v>
          </cell>
          <cell r="T896" t="str">
            <v>SOUTH CENTRAL REGION</v>
          </cell>
          <cell r="U896">
            <v>44</v>
          </cell>
          <cell r="V896">
            <v>512</v>
          </cell>
          <cell r="W896">
            <v>2573</v>
          </cell>
          <cell r="X896">
            <v>3450</v>
          </cell>
          <cell r="Y896">
            <v>9086</v>
          </cell>
          <cell r="Z896">
            <v>16839</v>
          </cell>
          <cell r="AA896">
            <v>41999</v>
          </cell>
          <cell r="AB896">
            <v>53419</v>
          </cell>
          <cell r="AC896">
            <v>57015</v>
          </cell>
          <cell r="AD896">
            <v>57504</v>
          </cell>
          <cell r="AE896">
            <v>57704</v>
          </cell>
          <cell r="AF896">
            <v>57728</v>
          </cell>
        </row>
        <row r="901">
          <cell r="D901" t="str">
            <v>NORTH COASTAL REGION</v>
          </cell>
          <cell r="E901">
            <v>284546</v>
          </cell>
          <cell r="F901">
            <v>240644</v>
          </cell>
          <cell r="G901">
            <v>199290</v>
          </cell>
          <cell r="H901">
            <v>212416</v>
          </cell>
          <cell r="I901">
            <v>275805</v>
          </cell>
          <cell r="J901">
            <v>336598</v>
          </cell>
          <cell r="K901">
            <v>354032</v>
          </cell>
          <cell r="L901">
            <v>595837</v>
          </cell>
          <cell r="M901">
            <v>241434</v>
          </cell>
          <cell r="N901">
            <v>213787</v>
          </cell>
          <cell r="O901">
            <v>198810</v>
          </cell>
          <cell r="P901">
            <v>308983</v>
          </cell>
          <cell r="Q901">
            <v>3462182</v>
          </cell>
          <cell r="T901" t="str">
            <v>NORTH COASTAL</v>
          </cell>
          <cell r="U901">
            <v>284546</v>
          </cell>
          <cell r="V901">
            <v>525190</v>
          </cell>
          <cell r="W901">
            <v>724480</v>
          </cell>
          <cell r="X901">
            <v>936896</v>
          </cell>
          <cell r="Y901">
            <v>1212701</v>
          </cell>
          <cell r="Z901">
            <v>1549299</v>
          </cell>
          <cell r="AA901">
            <v>1903331</v>
          </cell>
          <cell r="AB901">
            <v>2499168</v>
          </cell>
          <cell r="AC901">
            <v>2740602</v>
          </cell>
          <cell r="AD901">
            <v>2954389</v>
          </cell>
          <cell r="AE901">
            <v>3153199</v>
          </cell>
          <cell r="AF901">
            <v>3462182</v>
          </cell>
        </row>
        <row r="902">
          <cell r="D902" t="str">
            <v>SOUTH COASTAL REGION</v>
          </cell>
          <cell r="E902">
            <v>794536</v>
          </cell>
          <cell r="F902">
            <v>692194</v>
          </cell>
          <cell r="G902">
            <v>483256</v>
          </cell>
          <cell r="H902">
            <v>632328</v>
          </cell>
          <cell r="I902">
            <v>746859</v>
          </cell>
          <cell r="J902">
            <v>798088</v>
          </cell>
          <cell r="K902">
            <v>1129713</v>
          </cell>
          <cell r="L902">
            <v>1481201</v>
          </cell>
          <cell r="M902">
            <v>967246</v>
          </cell>
          <cell r="N902">
            <v>829949</v>
          </cell>
          <cell r="O902">
            <v>680246</v>
          </cell>
          <cell r="P902">
            <v>724586</v>
          </cell>
          <cell r="Q902">
            <v>9960202</v>
          </cell>
          <cell r="T902" t="str">
            <v>SOUTH COASTAL</v>
          </cell>
          <cell r="U902">
            <v>794536</v>
          </cell>
          <cell r="V902">
            <v>1486730</v>
          </cell>
          <cell r="W902">
            <v>1969986</v>
          </cell>
          <cell r="X902">
            <v>2602314</v>
          </cell>
          <cell r="Y902">
            <v>3349173</v>
          </cell>
          <cell r="Z902">
            <v>4147261</v>
          </cell>
          <cell r="AA902">
            <v>5276974</v>
          </cell>
          <cell r="AB902">
            <v>6758175</v>
          </cell>
          <cell r="AC902">
            <v>7725421</v>
          </cell>
          <cell r="AD902">
            <v>8555370</v>
          </cell>
          <cell r="AE902">
            <v>9235616</v>
          </cell>
          <cell r="AF902">
            <v>9960202</v>
          </cell>
        </row>
        <row r="903">
          <cell r="D903" t="str">
            <v>COASTAL REGION</v>
          </cell>
          <cell r="E903">
            <v>1079082</v>
          </cell>
          <cell r="F903">
            <v>932838</v>
          </cell>
          <cell r="G903">
            <v>682546</v>
          </cell>
          <cell r="H903">
            <v>844744</v>
          </cell>
          <cell r="I903">
            <v>1022664</v>
          </cell>
          <cell r="J903">
            <v>1134686</v>
          </cell>
          <cell r="K903">
            <v>1483745</v>
          </cell>
          <cell r="L903">
            <v>2077038</v>
          </cell>
          <cell r="M903">
            <v>1208680</v>
          </cell>
          <cell r="N903">
            <v>1043736</v>
          </cell>
          <cell r="O903">
            <v>879056</v>
          </cell>
          <cell r="P903">
            <v>1033569</v>
          </cell>
          <cell r="Q903">
            <v>13422384</v>
          </cell>
          <cell r="T903" t="str">
            <v>COASTAL REGION</v>
          </cell>
          <cell r="U903">
            <v>1079082</v>
          </cell>
          <cell r="V903">
            <v>2011920</v>
          </cell>
          <cell r="W903">
            <v>2694466</v>
          </cell>
          <cell r="X903">
            <v>3539210</v>
          </cell>
          <cell r="Y903">
            <v>4561874</v>
          </cell>
          <cell r="Z903">
            <v>5696560</v>
          </cell>
          <cell r="AA903">
            <v>7180305</v>
          </cell>
          <cell r="AB903">
            <v>9257343</v>
          </cell>
          <cell r="AC903">
            <v>10466023</v>
          </cell>
          <cell r="AD903">
            <v>11509759</v>
          </cell>
          <cell r="AE903">
            <v>12388815</v>
          </cell>
          <cell r="AF903">
            <v>13422384</v>
          </cell>
        </row>
        <row r="904">
          <cell r="D904" t="str">
            <v>NORTH CENTRAL REGION</v>
          </cell>
          <cell r="E904">
            <v>537492</v>
          </cell>
          <cell r="F904">
            <v>485534</v>
          </cell>
          <cell r="G904">
            <v>475882</v>
          </cell>
          <cell r="H904">
            <v>629691</v>
          </cell>
          <cell r="I904">
            <v>705206</v>
          </cell>
          <cell r="J904">
            <v>894971</v>
          </cell>
          <cell r="K904">
            <v>902365</v>
          </cell>
          <cell r="L904">
            <v>1507985</v>
          </cell>
          <cell r="M904">
            <v>640919</v>
          </cell>
          <cell r="N904">
            <v>695019</v>
          </cell>
          <cell r="O904">
            <v>430637</v>
          </cell>
          <cell r="P904">
            <v>656095</v>
          </cell>
          <cell r="Q904">
            <v>8561796</v>
          </cell>
          <cell r="T904" t="str">
            <v>NORTH CENTRAL REGION</v>
          </cell>
          <cell r="U904">
            <v>537492</v>
          </cell>
          <cell r="V904">
            <v>1023026</v>
          </cell>
          <cell r="W904">
            <v>1498908</v>
          </cell>
          <cell r="X904">
            <v>2128599</v>
          </cell>
          <cell r="Y904">
            <v>2833805</v>
          </cell>
          <cell r="Z904">
            <v>3728776</v>
          </cell>
          <cell r="AA904">
            <v>4631141</v>
          </cell>
          <cell r="AB904">
            <v>6139126</v>
          </cell>
          <cell r="AC904">
            <v>6780045</v>
          </cell>
          <cell r="AD904">
            <v>7475064</v>
          </cell>
          <cell r="AE904">
            <v>7905701</v>
          </cell>
          <cell r="AF904">
            <v>8561796</v>
          </cell>
        </row>
        <row r="905">
          <cell r="D905" t="str">
            <v>SOUTH CENTRAL REGION</v>
          </cell>
          <cell r="E905">
            <v>707073</v>
          </cell>
          <cell r="F905">
            <v>461505</v>
          </cell>
          <cell r="G905">
            <v>475439</v>
          </cell>
          <cell r="H905">
            <v>570294</v>
          </cell>
          <cell r="I905">
            <v>541217</v>
          </cell>
          <cell r="J905">
            <v>565110</v>
          </cell>
          <cell r="K905">
            <v>539495</v>
          </cell>
          <cell r="L905">
            <v>1053616</v>
          </cell>
          <cell r="M905">
            <v>512854</v>
          </cell>
          <cell r="N905">
            <v>478075</v>
          </cell>
          <cell r="O905">
            <v>373709</v>
          </cell>
          <cell r="P905">
            <v>649155</v>
          </cell>
          <cell r="Q905">
            <v>6927542</v>
          </cell>
          <cell r="T905" t="str">
            <v>SOUTH CENTRAL REGION</v>
          </cell>
          <cell r="U905">
            <v>707073</v>
          </cell>
          <cell r="V905">
            <v>1168578</v>
          </cell>
          <cell r="W905">
            <v>1644017</v>
          </cell>
          <cell r="X905">
            <v>2214311</v>
          </cell>
          <cell r="Y905">
            <v>2755528</v>
          </cell>
          <cell r="Z905">
            <v>3320638</v>
          </cell>
          <cell r="AA905">
            <v>3860133</v>
          </cell>
          <cell r="AB905">
            <v>4913749</v>
          </cell>
          <cell r="AC905">
            <v>5426603</v>
          </cell>
          <cell r="AD905">
            <v>5904678</v>
          </cell>
          <cell r="AE905">
            <v>6278387</v>
          </cell>
          <cell r="AF905">
            <v>6927542</v>
          </cell>
        </row>
        <row r="910">
          <cell r="D910" t="str">
            <v>NORTH COASTAL REGION</v>
          </cell>
          <cell r="E910">
            <v>157816</v>
          </cell>
          <cell r="F910">
            <v>182763</v>
          </cell>
          <cell r="G910">
            <v>213225</v>
          </cell>
          <cell r="H910">
            <v>192004</v>
          </cell>
          <cell r="I910">
            <v>213248</v>
          </cell>
          <cell r="J910">
            <v>195762</v>
          </cell>
          <cell r="K910">
            <v>183430</v>
          </cell>
          <cell r="L910">
            <v>260755</v>
          </cell>
          <cell r="M910">
            <v>220143</v>
          </cell>
          <cell r="N910">
            <v>164926</v>
          </cell>
          <cell r="O910">
            <v>177066</v>
          </cell>
          <cell r="P910">
            <v>192235</v>
          </cell>
          <cell r="Q910">
            <v>2353373</v>
          </cell>
          <cell r="T910" t="str">
            <v>NORTH COASTAL</v>
          </cell>
          <cell r="U910">
            <v>157816</v>
          </cell>
          <cell r="V910">
            <v>340579</v>
          </cell>
          <cell r="W910">
            <v>553804</v>
          </cell>
          <cell r="X910">
            <v>745808</v>
          </cell>
          <cell r="Y910">
            <v>959056</v>
          </cell>
          <cell r="Z910">
            <v>1154818</v>
          </cell>
          <cell r="AA910">
            <v>1338248</v>
          </cell>
          <cell r="AB910">
            <v>1599003</v>
          </cell>
          <cell r="AC910">
            <v>1819146</v>
          </cell>
          <cell r="AD910">
            <v>1984072</v>
          </cell>
          <cell r="AE910">
            <v>2161138</v>
          </cell>
          <cell r="AF910">
            <v>2353373</v>
          </cell>
        </row>
        <row r="911">
          <cell r="D911" t="str">
            <v>SOUTH COASTAL REGION</v>
          </cell>
          <cell r="E911">
            <v>524815</v>
          </cell>
          <cell r="F911">
            <v>694199</v>
          </cell>
          <cell r="G911">
            <v>564079</v>
          </cell>
          <cell r="H911">
            <v>582584</v>
          </cell>
          <cell r="I911">
            <v>560797</v>
          </cell>
          <cell r="J911">
            <v>578389</v>
          </cell>
          <cell r="K911">
            <v>725873</v>
          </cell>
          <cell r="L911">
            <v>892358</v>
          </cell>
          <cell r="M911">
            <v>743351</v>
          </cell>
          <cell r="N911">
            <v>578275</v>
          </cell>
          <cell r="O911">
            <v>486370</v>
          </cell>
          <cell r="P911">
            <v>695670</v>
          </cell>
          <cell r="Q911">
            <v>7626760</v>
          </cell>
          <cell r="T911" t="str">
            <v>SOUTH COASTAL</v>
          </cell>
          <cell r="U911">
            <v>524815</v>
          </cell>
          <cell r="V911">
            <v>1219014</v>
          </cell>
          <cell r="W911">
            <v>1783093</v>
          </cell>
          <cell r="X911">
            <v>2365677</v>
          </cell>
          <cell r="Y911">
            <v>2926474</v>
          </cell>
          <cell r="Z911">
            <v>3504863</v>
          </cell>
          <cell r="AA911">
            <v>4230736</v>
          </cell>
          <cell r="AB911">
            <v>5123094</v>
          </cell>
          <cell r="AC911">
            <v>5866445</v>
          </cell>
          <cell r="AD911">
            <v>6444720</v>
          </cell>
          <cell r="AE911">
            <v>6931090</v>
          </cell>
          <cell r="AF911">
            <v>7626760</v>
          </cell>
        </row>
        <row r="912">
          <cell r="D912" t="str">
            <v>COASTAL REGION</v>
          </cell>
          <cell r="E912">
            <v>682631</v>
          </cell>
          <cell r="F912">
            <v>876962</v>
          </cell>
          <cell r="G912">
            <v>777304</v>
          </cell>
          <cell r="H912">
            <v>774588</v>
          </cell>
          <cell r="I912">
            <v>774045</v>
          </cell>
          <cell r="J912">
            <v>774151</v>
          </cell>
          <cell r="K912">
            <v>909303</v>
          </cell>
          <cell r="L912">
            <v>1153113</v>
          </cell>
          <cell r="M912">
            <v>963494</v>
          </cell>
          <cell r="N912">
            <v>743201</v>
          </cell>
          <cell r="O912">
            <v>663436</v>
          </cell>
          <cell r="P912">
            <v>887905</v>
          </cell>
          <cell r="Q912">
            <v>9980133</v>
          </cell>
          <cell r="T912" t="str">
            <v>COASTAL REGION</v>
          </cell>
          <cell r="U912">
            <v>682631</v>
          </cell>
          <cell r="V912">
            <v>1559593</v>
          </cell>
          <cell r="W912">
            <v>2336897</v>
          </cell>
          <cell r="X912">
            <v>3111485</v>
          </cell>
          <cell r="Y912">
            <v>3885530</v>
          </cell>
          <cell r="Z912">
            <v>4659681</v>
          </cell>
          <cell r="AA912">
            <v>5568984</v>
          </cell>
          <cell r="AB912">
            <v>6722097</v>
          </cell>
          <cell r="AC912">
            <v>7685591</v>
          </cell>
          <cell r="AD912">
            <v>8428792</v>
          </cell>
          <cell r="AE912">
            <v>9092228</v>
          </cell>
          <cell r="AF912">
            <v>9980133</v>
          </cell>
        </row>
        <row r="913">
          <cell r="D913" t="str">
            <v>NORTH CENTRAL REGION</v>
          </cell>
          <cell r="E913">
            <v>593031</v>
          </cell>
          <cell r="F913">
            <v>690696</v>
          </cell>
          <cell r="G913">
            <v>918584</v>
          </cell>
          <cell r="H913">
            <v>528742</v>
          </cell>
          <cell r="I913">
            <v>756629</v>
          </cell>
          <cell r="J913">
            <v>593853</v>
          </cell>
          <cell r="K913">
            <v>593853</v>
          </cell>
          <cell r="L913">
            <v>995907</v>
          </cell>
          <cell r="M913">
            <v>919406</v>
          </cell>
          <cell r="N913">
            <v>670506</v>
          </cell>
          <cell r="O913">
            <v>770786</v>
          </cell>
          <cell r="P913">
            <v>831218</v>
          </cell>
          <cell r="Q913">
            <v>8863211</v>
          </cell>
          <cell r="T913" t="str">
            <v>NORTH CENTRAL REGION</v>
          </cell>
          <cell r="U913">
            <v>593031</v>
          </cell>
          <cell r="V913">
            <v>1283727</v>
          </cell>
          <cell r="W913">
            <v>2202311</v>
          </cell>
          <cell r="X913">
            <v>2731053</v>
          </cell>
          <cell r="Y913">
            <v>3487682</v>
          </cell>
          <cell r="Z913">
            <v>4081535</v>
          </cell>
          <cell r="AA913">
            <v>4675388</v>
          </cell>
          <cell r="AB913">
            <v>5671295</v>
          </cell>
          <cell r="AC913">
            <v>6590701</v>
          </cell>
          <cell r="AD913">
            <v>7261207</v>
          </cell>
          <cell r="AE913">
            <v>8031993</v>
          </cell>
          <cell r="AF913">
            <v>8863211</v>
          </cell>
        </row>
        <row r="914">
          <cell r="D914" t="str">
            <v>SOUTH CENTRAL REGION</v>
          </cell>
          <cell r="E914">
            <v>396869</v>
          </cell>
          <cell r="F914">
            <v>434290</v>
          </cell>
          <cell r="G914">
            <v>434290</v>
          </cell>
          <cell r="H914">
            <v>459169</v>
          </cell>
          <cell r="I914">
            <v>459169</v>
          </cell>
          <cell r="J914">
            <v>482803</v>
          </cell>
          <cell r="K914">
            <v>518585</v>
          </cell>
          <cell r="L914">
            <v>689536</v>
          </cell>
          <cell r="M914">
            <v>542218</v>
          </cell>
          <cell r="N914">
            <v>494952</v>
          </cell>
          <cell r="O914">
            <v>494952</v>
          </cell>
          <cell r="P914">
            <v>543634</v>
          </cell>
          <cell r="Q914">
            <v>5950467</v>
          </cell>
          <cell r="T914" t="str">
            <v>SOUTH CENTRAL REGION</v>
          </cell>
          <cell r="U914">
            <v>396869</v>
          </cell>
          <cell r="V914">
            <v>831159</v>
          </cell>
          <cell r="W914">
            <v>1265449</v>
          </cell>
          <cell r="X914">
            <v>1724618</v>
          </cell>
          <cell r="Y914">
            <v>2183787</v>
          </cell>
          <cell r="Z914">
            <v>2666590</v>
          </cell>
          <cell r="AA914">
            <v>3185175</v>
          </cell>
          <cell r="AB914">
            <v>3874711</v>
          </cell>
          <cell r="AC914">
            <v>4416929</v>
          </cell>
          <cell r="AD914">
            <v>4911881</v>
          </cell>
          <cell r="AE914">
            <v>5406833</v>
          </cell>
          <cell r="AF914">
            <v>5950467</v>
          </cell>
        </row>
        <row r="919">
          <cell r="D919" t="str">
            <v>NORTH COASTAL REGION</v>
          </cell>
          <cell r="E919">
            <v>380</v>
          </cell>
          <cell r="F919">
            <v>374</v>
          </cell>
          <cell r="G919">
            <v>485</v>
          </cell>
          <cell r="H919">
            <v>370</v>
          </cell>
          <cell r="I919">
            <v>746</v>
          </cell>
          <cell r="J919">
            <v>1130</v>
          </cell>
          <cell r="K919">
            <v>1188</v>
          </cell>
          <cell r="L919">
            <v>1063</v>
          </cell>
          <cell r="M919">
            <v>520</v>
          </cell>
          <cell r="N919">
            <v>462</v>
          </cell>
          <cell r="O919">
            <v>527</v>
          </cell>
          <cell r="P919">
            <v>465</v>
          </cell>
          <cell r="Q919">
            <v>7250</v>
          </cell>
          <cell r="T919" t="str">
            <v>NORTH COASTAL</v>
          </cell>
          <cell r="U919">
            <v>380</v>
          </cell>
          <cell r="V919">
            <v>754</v>
          </cell>
          <cell r="W919">
            <v>1239</v>
          </cell>
          <cell r="X919">
            <v>1609</v>
          </cell>
          <cell r="Y919">
            <v>2355</v>
          </cell>
          <cell r="Z919">
            <v>3485</v>
          </cell>
          <cell r="AA919">
            <v>4673</v>
          </cell>
          <cell r="AB919">
            <v>5736</v>
          </cell>
          <cell r="AC919">
            <v>6256</v>
          </cell>
          <cell r="AD919">
            <v>6718</v>
          </cell>
          <cell r="AE919">
            <v>7245</v>
          </cell>
          <cell r="AF919">
            <v>7710</v>
          </cell>
        </row>
        <row r="920">
          <cell r="D920" t="str">
            <v>SOUTH COASTAL REGION</v>
          </cell>
          <cell r="E920">
            <v>1113</v>
          </cell>
          <cell r="F920">
            <v>721</v>
          </cell>
          <cell r="G920">
            <v>884</v>
          </cell>
          <cell r="H920">
            <v>733</v>
          </cell>
          <cell r="I920">
            <v>1135</v>
          </cell>
          <cell r="J920">
            <v>1835</v>
          </cell>
          <cell r="K920">
            <v>1888</v>
          </cell>
          <cell r="L920">
            <v>1923</v>
          </cell>
          <cell r="M920">
            <v>1253</v>
          </cell>
          <cell r="N920">
            <v>1045</v>
          </cell>
          <cell r="O920">
            <v>992</v>
          </cell>
          <cell r="P920">
            <v>848</v>
          </cell>
          <cell r="Q920">
            <v>12060</v>
          </cell>
          <cell r="T920" t="str">
            <v>SOUTH COASTAL</v>
          </cell>
          <cell r="U920">
            <v>1113</v>
          </cell>
          <cell r="V920">
            <v>1834</v>
          </cell>
          <cell r="W920">
            <v>2718</v>
          </cell>
          <cell r="X920">
            <v>3451</v>
          </cell>
          <cell r="Y920">
            <v>4586</v>
          </cell>
          <cell r="Z920">
            <v>6421</v>
          </cell>
          <cell r="AA920">
            <v>8309</v>
          </cell>
          <cell r="AB920">
            <v>10232</v>
          </cell>
          <cell r="AC920">
            <v>11485</v>
          </cell>
          <cell r="AD920">
            <v>12530</v>
          </cell>
          <cell r="AE920">
            <v>13522</v>
          </cell>
          <cell r="AF920">
            <v>14370</v>
          </cell>
        </row>
        <row r="921">
          <cell r="D921" t="str">
            <v>COASTAL REGION</v>
          </cell>
          <cell r="E921">
            <v>1493</v>
          </cell>
          <cell r="F921">
            <v>1095</v>
          </cell>
          <cell r="G921">
            <v>1369</v>
          </cell>
          <cell r="H921">
            <v>1103</v>
          </cell>
          <cell r="I921">
            <v>1881</v>
          </cell>
          <cell r="J921">
            <v>2965</v>
          </cell>
          <cell r="K921">
            <v>3076</v>
          </cell>
          <cell r="L921">
            <v>2986</v>
          </cell>
          <cell r="M921">
            <v>1773</v>
          </cell>
          <cell r="N921">
            <v>1507</v>
          </cell>
          <cell r="O921">
            <v>1519</v>
          </cell>
          <cell r="P921">
            <v>1313</v>
          </cell>
          <cell r="Q921">
            <v>19310</v>
          </cell>
          <cell r="T921" t="str">
            <v>COASTAL REGION</v>
          </cell>
          <cell r="U921">
            <v>1493</v>
          </cell>
          <cell r="V921">
            <v>2588</v>
          </cell>
          <cell r="W921">
            <v>3957</v>
          </cell>
          <cell r="X921">
            <v>5060</v>
          </cell>
          <cell r="Y921">
            <v>6941</v>
          </cell>
          <cell r="Z921">
            <v>9906</v>
          </cell>
          <cell r="AA921">
            <v>12982</v>
          </cell>
          <cell r="AB921">
            <v>15968</v>
          </cell>
          <cell r="AC921">
            <v>17741</v>
          </cell>
          <cell r="AD921">
            <v>19248</v>
          </cell>
          <cell r="AE921">
            <v>20767</v>
          </cell>
          <cell r="AF921">
            <v>22080</v>
          </cell>
        </row>
        <row r="922">
          <cell r="D922" t="str">
            <v>NORTH CENTRAL REGION</v>
          </cell>
          <cell r="E922">
            <v>547</v>
          </cell>
          <cell r="F922">
            <v>444</v>
          </cell>
          <cell r="G922">
            <v>816</v>
          </cell>
          <cell r="H922">
            <v>631</v>
          </cell>
          <cell r="I922">
            <v>933</v>
          </cell>
          <cell r="J922">
            <v>1320</v>
          </cell>
          <cell r="K922">
            <v>1651</v>
          </cell>
          <cell r="L922">
            <v>1506</v>
          </cell>
          <cell r="M922">
            <v>888</v>
          </cell>
          <cell r="N922">
            <v>833</v>
          </cell>
          <cell r="O922">
            <v>767</v>
          </cell>
          <cell r="P922">
            <v>617</v>
          </cell>
          <cell r="Q922">
            <v>13722</v>
          </cell>
          <cell r="T922" t="str">
            <v>NORTH CENTRAL REGION</v>
          </cell>
          <cell r="U922">
            <v>547</v>
          </cell>
          <cell r="V922">
            <v>991</v>
          </cell>
          <cell r="W922">
            <v>1807</v>
          </cell>
          <cell r="X922">
            <v>2438</v>
          </cell>
          <cell r="Y922">
            <v>3371</v>
          </cell>
          <cell r="Z922">
            <v>4691</v>
          </cell>
          <cell r="AA922">
            <v>6342</v>
          </cell>
          <cell r="AB922">
            <v>7848</v>
          </cell>
          <cell r="AC922">
            <v>8736</v>
          </cell>
          <cell r="AD922">
            <v>9569</v>
          </cell>
          <cell r="AE922">
            <v>10336</v>
          </cell>
          <cell r="AF922">
            <v>10953</v>
          </cell>
        </row>
        <row r="923">
          <cell r="D923" t="str">
            <v>SOUTH CENTRAL REGION</v>
          </cell>
          <cell r="E923">
            <v>475</v>
          </cell>
          <cell r="F923">
            <v>331</v>
          </cell>
          <cell r="G923">
            <v>545</v>
          </cell>
          <cell r="H923">
            <v>497</v>
          </cell>
          <cell r="I923">
            <v>853</v>
          </cell>
          <cell r="J923">
            <v>965</v>
          </cell>
          <cell r="K923">
            <v>1582</v>
          </cell>
          <cell r="L923">
            <v>1324</v>
          </cell>
          <cell r="M923">
            <v>692</v>
          </cell>
          <cell r="N923">
            <v>612</v>
          </cell>
          <cell r="O923">
            <v>495</v>
          </cell>
          <cell r="P923">
            <v>471</v>
          </cell>
          <cell r="Q923">
            <v>8841</v>
          </cell>
          <cell r="T923" t="str">
            <v>SOUTH CENTRAL REGION</v>
          </cell>
          <cell r="U923">
            <v>475</v>
          </cell>
          <cell r="V923">
            <v>806</v>
          </cell>
          <cell r="W923">
            <v>1351</v>
          </cell>
          <cell r="X923">
            <v>1848</v>
          </cell>
          <cell r="Y923">
            <v>2701</v>
          </cell>
          <cell r="Z923">
            <v>3666</v>
          </cell>
          <cell r="AA923">
            <v>5248</v>
          </cell>
          <cell r="AB923">
            <v>6572</v>
          </cell>
          <cell r="AC923">
            <v>7264</v>
          </cell>
          <cell r="AD923">
            <v>7876</v>
          </cell>
          <cell r="AE923">
            <v>8371</v>
          </cell>
          <cell r="AF923">
            <v>8842</v>
          </cell>
        </row>
        <row r="924">
          <cell r="D924" t="str">
            <v>SYSTEM</v>
          </cell>
          <cell r="E924">
            <v>2532</v>
          </cell>
          <cell r="F924">
            <v>1877</v>
          </cell>
          <cell r="G924">
            <v>2739</v>
          </cell>
          <cell r="H924">
            <v>2240</v>
          </cell>
          <cell r="I924">
            <v>3674</v>
          </cell>
          <cell r="J924">
            <v>5274</v>
          </cell>
          <cell r="K924">
            <v>6333</v>
          </cell>
          <cell r="L924">
            <v>5835</v>
          </cell>
          <cell r="M924">
            <v>4082</v>
          </cell>
          <cell r="N924">
            <v>2924</v>
          </cell>
          <cell r="O924">
            <v>2393</v>
          </cell>
          <cell r="P924">
            <v>1970</v>
          </cell>
          <cell r="Q924">
            <v>41873</v>
          </cell>
          <cell r="T924" t="str">
            <v>SYSTEM</v>
          </cell>
          <cell r="U924">
            <v>2515</v>
          </cell>
          <cell r="V924">
            <v>4385</v>
          </cell>
          <cell r="W924">
            <v>7115</v>
          </cell>
          <cell r="X924">
            <v>9346</v>
          </cell>
          <cell r="Y924">
            <v>13013</v>
          </cell>
          <cell r="Z924">
            <v>18263</v>
          </cell>
          <cell r="AA924">
            <v>24572</v>
          </cell>
          <cell r="AB924">
            <v>30388</v>
          </cell>
          <cell r="AC924">
            <v>33741</v>
          </cell>
          <cell r="AD924">
            <v>36693</v>
          </cell>
          <cell r="AE924">
            <v>39474</v>
          </cell>
          <cell r="AF924">
            <v>41875</v>
          </cell>
        </row>
        <row r="931">
          <cell r="D931" t="str">
            <v>NORTH COASTAL REGION</v>
          </cell>
          <cell r="E931">
            <v>106498</v>
          </cell>
          <cell r="F931">
            <v>106571</v>
          </cell>
          <cell r="G931">
            <v>106551</v>
          </cell>
          <cell r="H931">
            <v>106389</v>
          </cell>
          <cell r="I931">
            <v>105142</v>
          </cell>
          <cell r="J931">
            <v>106124</v>
          </cell>
          <cell r="K931">
            <v>105128</v>
          </cell>
          <cell r="L931">
            <v>105128</v>
          </cell>
          <cell r="M931">
            <v>106639</v>
          </cell>
          <cell r="N931">
            <v>106685</v>
          </cell>
          <cell r="O931">
            <v>107404</v>
          </cell>
          <cell r="P931">
            <v>107376</v>
          </cell>
          <cell r="Q931">
            <v>211999</v>
          </cell>
          <cell r="T931" t="str">
            <v>NORTH COASTAL</v>
          </cell>
          <cell r="U931">
            <v>106498</v>
          </cell>
          <cell r="V931">
            <v>106571</v>
          </cell>
          <cell r="W931">
            <v>106551</v>
          </cell>
          <cell r="X931">
            <v>106389</v>
          </cell>
          <cell r="Y931">
            <v>105142</v>
          </cell>
          <cell r="Z931">
            <v>106124</v>
          </cell>
          <cell r="AA931">
            <v>105128</v>
          </cell>
          <cell r="AB931">
            <v>105128</v>
          </cell>
          <cell r="AC931">
            <v>106639</v>
          </cell>
          <cell r="AD931">
            <v>106685</v>
          </cell>
          <cell r="AE931">
            <v>107404</v>
          </cell>
          <cell r="AF931">
            <v>107376</v>
          </cell>
        </row>
        <row r="932">
          <cell r="D932" t="str">
            <v>SOUTH COASTAL REGION</v>
          </cell>
          <cell r="E932">
            <v>632879</v>
          </cell>
          <cell r="F932">
            <v>630250</v>
          </cell>
          <cell r="G932">
            <v>632498</v>
          </cell>
          <cell r="H932">
            <v>624825</v>
          </cell>
          <cell r="I932">
            <v>630460</v>
          </cell>
          <cell r="J932">
            <v>624736</v>
          </cell>
          <cell r="K932">
            <v>622473</v>
          </cell>
          <cell r="L932">
            <v>622473</v>
          </cell>
          <cell r="M932">
            <v>627206</v>
          </cell>
          <cell r="N932">
            <v>627730</v>
          </cell>
          <cell r="O932">
            <v>627952</v>
          </cell>
          <cell r="P932">
            <v>628228</v>
          </cell>
          <cell r="Q932">
            <v>530387</v>
          </cell>
          <cell r="T932" t="str">
            <v>SOUTH COASTAL</v>
          </cell>
          <cell r="U932">
            <v>632879</v>
          </cell>
          <cell r="V932">
            <v>630250</v>
          </cell>
          <cell r="W932">
            <v>632498</v>
          </cell>
          <cell r="X932">
            <v>624825</v>
          </cell>
          <cell r="Y932">
            <v>630460</v>
          </cell>
          <cell r="Z932">
            <v>624736</v>
          </cell>
          <cell r="AA932">
            <v>622473</v>
          </cell>
          <cell r="AB932">
            <v>622473</v>
          </cell>
          <cell r="AC932">
            <v>627206</v>
          </cell>
          <cell r="AD932">
            <v>627730</v>
          </cell>
          <cell r="AE932">
            <v>627952</v>
          </cell>
          <cell r="AF932">
            <v>628228</v>
          </cell>
        </row>
        <row r="933">
          <cell r="D933" t="str">
            <v>COASTAL REGION</v>
          </cell>
          <cell r="E933">
            <v>739377</v>
          </cell>
          <cell r="F933">
            <v>736821</v>
          </cell>
          <cell r="G933">
            <v>739049</v>
          </cell>
          <cell r="H933">
            <v>731214</v>
          </cell>
          <cell r="I933">
            <v>735602</v>
          </cell>
          <cell r="J933">
            <v>730860</v>
          </cell>
          <cell r="K933">
            <v>727601</v>
          </cell>
          <cell r="L933">
            <v>727601</v>
          </cell>
          <cell r="M933">
            <v>733845</v>
          </cell>
          <cell r="N933">
            <v>734415</v>
          </cell>
          <cell r="O933">
            <v>735356</v>
          </cell>
          <cell r="P933">
            <v>735604</v>
          </cell>
          <cell r="Q933">
            <v>742386</v>
          </cell>
          <cell r="T933" t="str">
            <v>COASTAL REGION</v>
          </cell>
          <cell r="U933">
            <v>739377</v>
          </cell>
          <cell r="V933">
            <v>736821</v>
          </cell>
          <cell r="W933">
            <v>739049</v>
          </cell>
          <cell r="X933">
            <v>731214</v>
          </cell>
          <cell r="Y933">
            <v>735602</v>
          </cell>
          <cell r="Z933">
            <v>730860</v>
          </cell>
          <cell r="AA933">
            <v>727601</v>
          </cell>
          <cell r="AB933">
            <v>727601</v>
          </cell>
          <cell r="AC933">
            <v>733845</v>
          </cell>
          <cell r="AD933">
            <v>734415</v>
          </cell>
          <cell r="AE933">
            <v>735356</v>
          </cell>
          <cell r="AF933">
            <v>735604</v>
          </cell>
        </row>
        <row r="934">
          <cell r="D934" t="str">
            <v>NORTH CENTRAL REGION</v>
          </cell>
          <cell r="E934">
            <v>418666</v>
          </cell>
          <cell r="F934">
            <v>418956</v>
          </cell>
          <cell r="G934">
            <v>418240</v>
          </cell>
          <cell r="H934">
            <v>413338</v>
          </cell>
          <cell r="I934">
            <v>419631</v>
          </cell>
          <cell r="J934">
            <v>415673</v>
          </cell>
          <cell r="K934">
            <v>416908</v>
          </cell>
          <cell r="L934">
            <v>416908</v>
          </cell>
          <cell r="M934">
            <v>417368</v>
          </cell>
          <cell r="N934">
            <v>421258</v>
          </cell>
          <cell r="O934">
            <v>417277</v>
          </cell>
          <cell r="P934">
            <v>416604</v>
          </cell>
          <cell r="Q934">
            <v>421595</v>
          </cell>
          <cell r="T934" t="str">
            <v>NORTH CENTRAL REGION</v>
          </cell>
          <cell r="U934">
            <v>418666</v>
          </cell>
          <cell r="V934">
            <v>418956</v>
          </cell>
          <cell r="W934">
            <v>418240</v>
          </cell>
          <cell r="X934">
            <v>413338</v>
          </cell>
          <cell r="Y934">
            <v>419631</v>
          </cell>
          <cell r="Z934">
            <v>415673</v>
          </cell>
          <cell r="AA934">
            <v>416908</v>
          </cell>
          <cell r="AB934">
            <v>416908</v>
          </cell>
          <cell r="AC934">
            <v>417368</v>
          </cell>
          <cell r="AD934">
            <v>421258</v>
          </cell>
          <cell r="AE934">
            <v>417277</v>
          </cell>
          <cell r="AF934">
            <v>416604</v>
          </cell>
        </row>
        <row r="935">
          <cell r="D935" t="str">
            <v>SOUTH CENTRAL REGION</v>
          </cell>
          <cell r="E935">
            <v>317811</v>
          </cell>
          <cell r="F935">
            <v>317939</v>
          </cell>
          <cell r="G935">
            <v>317349</v>
          </cell>
          <cell r="H935">
            <v>313765</v>
          </cell>
          <cell r="I935">
            <v>317221</v>
          </cell>
          <cell r="J935">
            <v>318277</v>
          </cell>
          <cell r="K935">
            <v>321376</v>
          </cell>
          <cell r="L935">
            <v>321376</v>
          </cell>
          <cell r="M935">
            <v>322462</v>
          </cell>
          <cell r="N935">
            <v>323152</v>
          </cell>
          <cell r="O935">
            <v>325648</v>
          </cell>
          <cell r="P935">
            <v>324916</v>
          </cell>
          <cell r="Q935">
            <v>344656</v>
          </cell>
          <cell r="T935" t="str">
            <v>SOUTH CENTRAL REGION</v>
          </cell>
          <cell r="U935">
            <v>317811</v>
          </cell>
          <cell r="V935">
            <v>317939</v>
          </cell>
          <cell r="W935">
            <v>317349</v>
          </cell>
          <cell r="X935">
            <v>313765</v>
          </cell>
          <cell r="Y935">
            <v>317221</v>
          </cell>
          <cell r="Z935">
            <v>318277</v>
          </cell>
          <cell r="AA935">
            <v>321376</v>
          </cell>
          <cell r="AB935">
            <v>321376</v>
          </cell>
          <cell r="AC935">
            <v>322462</v>
          </cell>
          <cell r="AD935">
            <v>323152</v>
          </cell>
          <cell r="AE935">
            <v>325648</v>
          </cell>
          <cell r="AF935">
            <v>324916</v>
          </cell>
        </row>
        <row r="936">
          <cell r="D936" t="str">
            <v>SYSTEM</v>
          </cell>
          <cell r="E936">
            <v>1475854</v>
          </cell>
          <cell r="F936">
            <v>1473716</v>
          </cell>
          <cell r="G936">
            <v>1474638</v>
          </cell>
          <cell r="H936">
            <v>1458317</v>
          </cell>
          <cell r="I936">
            <v>1472454</v>
          </cell>
          <cell r="J936">
            <v>1464810</v>
          </cell>
          <cell r="K936">
            <v>1465885</v>
          </cell>
          <cell r="L936">
            <v>1465885</v>
          </cell>
          <cell r="M936">
            <v>1473675</v>
          </cell>
          <cell r="N936">
            <v>1478825</v>
          </cell>
          <cell r="O936">
            <v>1478281</v>
          </cell>
          <cell r="P936">
            <v>1477124</v>
          </cell>
          <cell r="Q936">
            <v>1508637</v>
          </cell>
          <cell r="T936" t="str">
            <v>SYSTEM</v>
          </cell>
          <cell r="U936">
            <v>1475854</v>
          </cell>
          <cell r="V936">
            <v>1473716</v>
          </cell>
          <cell r="W936">
            <v>1474638</v>
          </cell>
          <cell r="X936">
            <v>1458317</v>
          </cell>
          <cell r="Y936">
            <v>1472454</v>
          </cell>
          <cell r="Z936">
            <v>1464810</v>
          </cell>
          <cell r="AA936">
            <v>1465885</v>
          </cell>
          <cell r="AB936">
            <v>1465885</v>
          </cell>
          <cell r="AC936">
            <v>1473675</v>
          </cell>
          <cell r="AD936">
            <v>1478825</v>
          </cell>
          <cell r="AE936">
            <v>1478281</v>
          </cell>
          <cell r="AF936">
            <v>1477124</v>
          </cell>
        </row>
        <row r="940">
          <cell r="D940" t="str">
            <v>NORTH COASTAL REGION</v>
          </cell>
          <cell r="E940">
            <v>12999</v>
          </cell>
          <cell r="F940">
            <v>5197</v>
          </cell>
          <cell r="G940">
            <v>15083</v>
          </cell>
          <cell r="H940">
            <v>9349</v>
          </cell>
          <cell r="I940">
            <v>9141</v>
          </cell>
          <cell r="J940">
            <v>18710</v>
          </cell>
          <cell r="K940">
            <v>38413</v>
          </cell>
          <cell r="L940">
            <v>18536</v>
          </cell>
          <cell r="M940">
            <v>15992</v>
          </cell>
          <cell r="N940">
            <v>8654</v>
          </cell>
          <cell r="O940">
            <v>12773</v>
          </cell>
          <cell r="P940">
            <v>19997</v>
          </cell>
          <cell r="Q940">
            <v>184844</v>
          </cell>
          <cell r="R940">
            <v>0</v>
          </cell>
          <cell r="T940" t="str">
            <v>NORTH COASTAL</v>
          </cell>
          <cell r="U940">
            <v>12999</v>
          </cell>
          <cell r="V940">
            <v>18196</v>
          </cell>
          <cell r="W940">
            <v>33279</v>
          </cell>
          <cell r="X940">
            <v>42628</v>
          </cell>
          <cell r="Y940">
            <v>51769</v>
          </cell>
          <cell r="Z940">
            <v>70479</v>
          </cell>
          <cell r="AA940">
            <v>108892</v>
          </cell>
          <cell r="AB940">
            <v>127428</v>
          </cell>
          <cell r="AC940">
            <v>143420</v>
          </cell>
          <cell r="AD940">
            <v>152074</v>
          </cell>
          <cell r="AE940">
            <v>164847</v>
          </cell>
          <cell r="AF940">
            <v>184844</v>
          </cell>
        </row>
        <row r="941">
          <cell r="D941" t="str">
            <v>SOUTH COASTAL REGION</v>
          </cell>
          <cell r="E941">
            <v>48239</v>
          </cell>
          <cell r="F941">
            <v>46815</v>
          </cell>
          <cell r="G941">
            <v>27634</v>
          </cell>
          <cell r="H941">
            <v>38844</v>
          </cell>
          <cell r="I941">
            <v>51513</v>
          </cell>
          <cell r="J941">
            <v>65931</v>
          </cell>
          <cell r="K941">
            <v>80948</v>
          </cell>
          <cell r="L941">
            <v>73613</v>
          </cell>
          <cell r="M941">
            <v>75354</v>
          </cell>
          <cell r="N941">
            <v>42413</v>
          </cell>
          <cell r="O941">
            <v>48114</v>
          </cell>
          <cell r="P941">
            <v>61987</v>
          </cell>
          <cell r="Q941">
            <v>661405</v>
          </cell>
          <cell r="R941">
            <v>0</v>
          </cell>
          <cell r="T941" t="str">
            <v>SOUTH COASTAL</v>
          </cell>
          <cell r="U941">
            <v>48239</v>
          </cell>
          <cell r="V941">
            <v>95054</v>
          </cell>
          <cell r="W941">
            <v>122688</v>
          </cell>
          <cell r="X941">
            <v>161532</v>
          </cell>
          <cell r="Y941">
            <v>213045</v>
          </cell>
          <cell r="Z941">
            <v>278976</v>
          </cell>
          <cell r="AA941">
            <v>359924</v>
          </cell>
          <cell r="AB941">
            <v>433537</v>
          </cell>
          <cell r="AC941">
            <v>508891</v>
          </cell>
          <cell r="AD941">
            <v>551304</v>
          </cell>
          <cell r="AE941">
            <v>599418</v>
          </cell>
          <cell r="AF941">
            <v>661405</v>
          </cell>
        </row>
        <row r="942">
          <cell r="D942" t="str">
            <v>COASTAL REGION</v>
          </cell>
          <cell r="E942">
            <v>61238</v>
          </cell>
          <cell r="F942">
            <v>52012</v>
          </cell>
          <cell r="G942">
            <v>42717</v>
          </cell>
          <cell r="H942">
            <v>48193</v>
          </cell>
          <cell r="I942">
            <v>60654</v>
          </cell>
          <cell r="J942">
            <v>84641</v>
          </cell>
          <cell r="K942">
            <v>119361</v>
          </cell>
          <cell r="L942">
            <v>92149</v>
          </cell>
          <cell r="M942">
            <v>91346</v>
          </cell>
          <cell r="N942">
            <v>51067</v>
          </cell>
          <cell r="O942">
            <v>60887</v>
          </cell>
          <cell r="P942">
            <v>81984</v>
          </cell>
          <cell r="Q942">
            <v>846249</v>
          </cell>
          <cell r="T942" t="str">
            <v>COASTAL REGION</v>
          </cell>
          <cell r="U942">
            <v>61238</v>
          </cell>
          <cell r="V942">
            <v>113250</v>
          </cell>
          <cell r="W942">
            <v>155967</v>
          </cell>
          <cell r="X942">
            <v>204160</v>
          </cell>
          <cell r="Y942">
            <v>264814</v>
          </cell>
          <cell r="Z942">
            <v>349455</v>
          </cell>
          <cell r="AA942">
            <v>468816</v>
          </cell>
          <cell r="AB942">
            <v>560965</v>
          </cell>
          <cell r="AC942">
            <v>652311</v>
          </cell>
          <cell r="AD942">
            <v>703378</v>
          </cell>
          <cell r="AE942">
            <v>764265</v>
          </cell>
          <cell r="AF942">
            <v>846249</v>
          </cell>
        </row>
        <row r="943">
          <cell r="D943" t="str">
            <v>NORTH CENTRAL REGION</v>
          </cell>
          <cell r="E943">
            <v>39878</v>
          </cell>
          <cell r="F943">
            <v>24709</v>
          </cell>
          <cell r="G943">
            <v>25662</v>
          </cell>
          <cell r="H943">
            <v>40099</v>
          </cell>
          <cell r="I943">
            <v>55366</v>
          </cell>
          <cell r="J943">
            <v>83864</v>
          </cell>
          <cell r="K943">
            <v>104773</v>
          </cell>
          <cell r="L943">
            <v>87184</v>
          </cell>
          <cell r="M943">
            <v>50807</v>
          </cell>
          <cell r="N943">
            <v>35772</v>
          </cell>
          <cell r="O943">
            <v>28210</v>
          </cell>
          <cell r="P943">
            <v>48066</v>
          </cell>
          <cell r="Q943">
            <v>624390</v>
          </cell>
          <cell r="T943" t="str">
            <v>NORTH CENTRAL REGION</v>
          </cell>
          <cell r="U943">
            <v>39878</v>
          </cell>
          <cell r="V943">
            <v>64587</v>
          </cell>
          <cell r="W943">
            <v>90249</v>
          </cell>
          <cell r="X943">
            <v>130348</v>
          </cell>
          <cell r="Y943">
            <v>185714</v>
          </cell>
          <cell r="Z943">
            <v>269578</v>
          </cell>
          <cell r="AA943">
            <v>374351</v>
          </cell>
          <cell r="AB943">
            <v>461535</v>
          </cell>
          <cell r="AC943">
            <v>512342</v>
          </cell>
          <cell r="AD943">
            <v>548114</v>
          </cell>
          <cell r="AE943">
            <v>576324</v>
          </cell>
          <cell r="AF943">
            <v>624390</v>
          </cell>
        </row>
        <row r="944">
          <cell r="D944" t="str">
            <v>SOUTH CENTRAL REGION</v>
          </cell>
          <cell r="E944">
            <v>29354</v>
          </cell>
          <cell r="F944">
            <v>22422</v>
          </cell>
          <cell r="G944">
            <v>30046</v>
          </cell>
          <cell r="H944">
            <v>35899</v>
          </cell>
          <cell r="I944">
            <v>36548</v>
          </cell>
          <cell r="J944">
            <v>44574</v>
          </cell>
          <cell r="K944">
            <v>43554</v>
          </cell>
          <cell r="L944">
            <v>43363</v>
          </cell>
          <cell r="M944">
            <v>22251</v>
          </cell>
          <cell r="N944">
            <v>30087</v>
          </cell>
          <cell r="O944">
            <v>25002</v>
          </cell>
          <cell r="P944">
            <v>20456</v>
          </cell>
          <cell r="Q944">
            <v>383556</v>
          </cell>
          <cell r="T944" t="str">
            <v>SOUTH CENTRAL REGION</v>
          </cell>
          <cell r="U944">
            <v>29354</v>
          </cell>
          <cell r="V944">
            <v>51776</v>
          </cell>
          <cell r="W944">
            <v>81822</v>
          </cell>
          <cell r="X944">
            <v>117721</v>
          </cell>
          <cell r="Y944">
            <v>154269</v>
          </cell>
          <cell r="Z944">
            <v>198843</v>
          </cell>
          <cell r="AA944">
            <v>242397</v>
          </cell>
          <cell r="AB944">
            <v>285760</v>
          </cell>
          <cell r="AC944">
            <v>308011</v>
          </cell>
          <cell r="AD944">
            <v>338098</v>
          </cell>
          <cell r="AE944">
            <v>363100</v>
          </cell>
          <cell r="AF944">
            <v>383556</v>
          </cell>
        </row>
        <row r="945">
          <cell r="D945" t="str">
            <v>SYSTEM</v>
          </cell>
          <cell r="E945">
            <v>130470</v>
          </cell>
          <cell r="F945">
            <v>99143</v>
          </cell>
          <cell r="G945">
            <v>98425</v>
          </cell>
          <cell r="H945">
            <v>124191</v>
          </cell>
          <cell r="I945">
            <v>152568</v>
          </cell>
          <cell r="J945">
            <v>213079</v>
          </cell>
          <cell r="K945">
            <v>267688</v>
          </cell>
          <cell r="L945">
            <v>222696</v>
          </cell>
          <cell r="M945">
            <v>164404</v>
          </cell>
          <cell r="N945">
            <v>116926</v>
          </cell>
          <cell r="O945">
            <v>114099</v>
          </cell>
          <cell r="P945">
            <v>150506</v>
          </cell>
          <cell r="Q945">
            <v>1854195</v>
          </cell>
          <cell r="T945" t="str">
            <v>SYSTEM</v>
          </cell>
          <cell r="U945">
            <v>130470</v>
          </cell>
          <cell r="V945">
            <v>229613</v>
          </cell>
          <cell r="W945">
            <v>328038</v>
          </cell>
          <cell r="X945">
            <v>452229</v>
          </cell>
          <cell r="Y945">
            <v>604797</v>
          </cell>
          <cell r="Z945">
            <v>817876</v>
          </cell>
          <cell r="AA945">
            <v>1085564</v>
          </cell>
          <cell r="AB945">
            <v>1308260</v>
          </cell>
          <cell r="AC945">
            <v>1472664</v>
          </cell>
          <cell r="AD945">
            <v>1589590</v>
          </cell>
          <cell r="AE945">
            <v>1703689</v>
          </cell>
          <cell r="AF945">
            <v>1854195</v>
          </cell>
        </row>
        <row r="949">
          <cell r="D949" t="str">
            <v>NORTH COASTAL REGION</v>
          </cell>
          <cell r="E949">
            <v>1627133</v>
          </cell>
          <cell r="F949">
            <v>450851</v>
          </cell>
          <cell r="G949">
            <v>1207589</v>
          </cell>
          <cell r="H949">
            <v>672124</v>
          </cell>
          <cell r="I949">
            <v>705683</v>
          </cell>
          <cell r="J949">
            <v>1612622</v>
          </cell>
          <cell r="K949">
            <v>3651223</v>
          </cell>
          <cell r="L949">
            <v>1550084</v>
          </cell>
          <cell r="M949">
            <v>988445</v>
          </cell>
          <cell r="N949">
            <v>882339</v>
          </cell>
          <cell r="O949">
            <v>1367829</v>
          </cell>
          <cell r="P949">
            <v>1990085</v>
          </cell>
          <cell r="Q949">
            <v>16706007</v>
          </cell>
          <cell r="R949">
            <v>0</v>
          </cell>
          <cell r="T949" t="str">
            <v>NORTH COASTAL</v>
          </cell>
          <cell r="U949">
            <v>1627133</v>
          </cell>
          <cell r="V949">
            <v>2077984</v>
          </cell>
          <cell r="W949">
            <v>3285573</v>
          </cell>
          <cell r="X949">
            <v>3957697</v>
          </cell>
          <cell r="Y949">
            <v>4663380</v>
          </cell>
          <cell r="Z949">
            <v>6276002</v>
          </cell>
          <cell r="AA949">
            <v>9927225</v>
          </cell>
          <cell r="AB949">
            <v>11477309</v>
          </cell>
          <cell r="AC949">
            <v>12465754</v>
          </cell>
          <cell r="AD949">
            <v>13348093</v>
          </cell>
          <cell r="AE949">
            <v>14715922</v>
          </cell>
          <cell r="AF949">
            <v>16706007</v>
          </cell>
        </row>
        <row r="950">
          <cell r="D950" t="str">
            <v>SOUTH COASTAL REGION</v>
          </cell>
          <cell r="E950">
            <v>2902414</v>
          </cell>
          <cell r="F950">
            <v>1825525</v>
          </cell>
          <cell r="G950">
            <v>1535392</v>
          </cell>
          <cell r="H950">
            <v>2044990</v>
          </cell>
          <cell r="I950">
            <v>2547981</v>
          </cell>
          <cell r="J950">
            <v>3859322</v>
          </cell>
          <cell r="K950">
            <v>5212280</v>
          </cell>
          <cell r="L950">
            <v>6944470</v>
          </cell>
          <cell r="M950">
            <v>4695899</v>
          </cell>
          <cell r="N950">
            <v>3460060</v>
          </cell>
          <cell r="O950">
            <v>3012382</v>
          </cell>
          <cell r="P950">
            <v>3359854</v>
          </cell>
          <cell r="Q950">
            <v>41400569</v>
          </cell>
          <cell r="R950">
            <v>0</v>
          </cell>
          <cell r="T950" t="str">
            <v>SOUTH COASTAL</v>
          </cell>
          <cell r="U950">
            <v>2902414</v>
          </cell>
          <cell r="V950">
            <v>4727939</v>
          </cell>
          <cell r="W950">
            <v>6263331</v>
          </cell>
          <cell r="X950">
            <v>8308321</v>
          </cell>
          <cell r="Y950">
            <v>10856302</v>
          </cell>
          <cell r="Z950">
            <v>14715624</v>
          </cell>
          <cell r="AA950">
            <v>19927904</v>
          </cell>
          <cell r="AB950">
            <v>26872374</v>
          </cell>
          <cell r="AC950">
            <v>31568273</v>
          </cell>
          <cell r="AD950">
            <v>35028333</v>
          </cell>
          <cell r="AE950">
            <v>38040715</v>
          </cell>
          <cell r="AF950">
            <v>41400569</v>
          </cell>
        </row>
        <row r="951">
          <cell r="D951" t="str">
            <v>COASTAL REGION</v>
          </cell>
          <cell r="E951">
            <v>4529547</v>
          </cell>
          <cell r="F951">
            <v>2276376</v>
          </cell>
          <cell r="G951">
            <v>2742981</v>
          </cell>
          <cell r="H951">
            <v>2717114</v>
          </cell>
          <cell r="I951">
            <v>3253664</v>
          </cell>
          <cell r="J951">
            <v>5471944</v>
          </cell>
          <cell r="K951">
            <v>8863503</v>
          </cell>
          <cell r="L951">
            <v>8494554</v>
          </cell>
          <cell r="M951">
            <v>5684344</v>
          </cell>
          <cell r="N951">
            <v>4342399</v>
          </cell>
          <cell r="O951">
            <v>4380211</v>
          </cell>
          <cell r="P951">
            <v>5349939</v>
          </cell>
          <cell r="Q951">
            <v>58106576</v>
          </cell>
          <cell r="T951" t="str">
            <v>COASTAL REGION</v>
          </cell>
          <cell r="U951">
            <v>4529547</v>
          </cell>
          <cell r="V951">
            <v>6805923</v>
          </cell>
          <cell r="W951">
            <v>9548904</v>
          </cell>
          <cell r="X951">
            <v>12266018</v>
          </cell>
          <cell r="Y951">
            <v>15519682</v>
          </cell>
          <cell r="Z951">
            <v>20991626</v>
          </cell>
          <cell r="AA951">
            <v>29855129</v>
          </cell>
          <cell r="AB951">
            <v>38349683</v>
          </cell>
          <cell r="AC951">
            <v>44034027</v>
          </cell>
          <cell r="AD951">
            <v>48376426</v>
          </cell>
          <cell r="AE951">
            <v>52756637</v>
          </cell>
          <cell r="AF951">
            <v>58106576</v>
          </cell>
        </row>
        <row r="952">
          <cell r="D952" t="str">
            <v>NORTH CENTRAL REGION</v>
          </cell>
          <cell r="E952">
            <v>2343496</v>
          </cell>
          <cell r="F952">
            <v>1308447</v>
          </cell>
          <cell r="G952">
            <v>1690860</v>
          </cell>
          <cell r="H952">
            <v>2906197</v>
          </cell>
          <cell r="I952">
            <v>3481528</v>
          </cell>
          <cell r="J952">
            <v>6258469</v>
          </cell>
          <cell r="K952">
            <v>7420800</v>
          </cell>
          <cell r="L952">
            <v>6366369</v>
          </cell>
          <cell r="M952">
            <v>3728071</v>
          </cell>
          <cell r="N952">
            <v>2682851</v>
          </cell>
          <cell r="O952">
            <v>2872434</v>
          </cell>
          <cell r="P952">
            <v>3055914</v>
          </cell>
          <cell r="Q952">
            <v>44115436</v>
          </cell>
          <cell r="T952" t="str">
            <v>NORTH CENTRAL REGION</v>
          </cell>
          <cell r="U952">
            <v>2343496</v>
          </cell>
          <cell r="V952">
            <v>3651943</v>
          </cell>
          <cell r="W952">
            <v>5342803</v>
          </cell>
          <cell r="X952">
            <v>8249000</v>
          </cell>
          <cell r="Y952">
            <v>11730528</v>
          </cell>
          <cell r="Z952">
            <v>17988997</v>
          </cell>
          <cell r="AA952">
            <v>25409797</v>
          </cell>
          <cell r="AB952">
            <v>31776166</v>
          </cell>
          <cell r="AC952">
            <v>35504237</v>
          </cell>
          <cell r="AD952">
            <v>38187088</v>
          </cell>
          <cell r="AE952">
            <v>41059522</v>
          </cell>
          <cell r="AF952">
            <v>44115436</v>
          </cell>
        </row>
        <row r="953">
          <cell r="D953" t="str">
            <v>SOUTH CENTRAL REGION</v>
          </cell>
          <cell r="E953">
            <v>2210170</v>
          </cell>
          <cell r="F953">
            <v>1264836</v>
          </cell>
          <cell r="G953">
            <v>2191972</v>
          </cell>
          <cell r="H953">
            <v>2319138</v>
          </cell>
          <cell r="I953">
            <v>1964603</v>
          </cell>
          <cell r="J953">
            <v>3026723</v>
          </cell>
          <cell r="K953">
            <v>3826887</v>
          </cell>
          <cell r="L953">
            <v>3212285</v>
          </cell>
          <cell r="M953">
            <v>1664601</v>
          </cell>
          <cell r="N953">
            <v>2179006</v>
          </cell>
          <cell r="O953">
            <v>2426586</v>
          </cell>
          <cell r="P953">
            <v>1506430</v>
          </cell>
          <cell r="Q953">
            <v>27793237</v>
          </cell>
          <cell r="T953" t="str">
            <v>SOUTH CENTRAL REGION</v>
          </cell>
          <cell r="U953">
            <v>2210170</v>
          </cell>
          <cell r="V953">
            <v>3475006</v>
          </cell>
          <cell r="W953">
            <v>5666978</v>
          </cell>
          <cell r="X953">
            <v>7986116</v>
          </cell>
          <cell r="Y953">
            <v>9950719</v>
          </cell>
          <cell r="Z953">
            <v>12977442</v>
          </cell>
          <cell r="AA953">
            <v>16804329</v>
          </cell>
          <cell r="AB953">
            <v>20016614</v>
          </cell>
          <cell r="AC953">
            <v>21681215</v>
          </cell>
          <cell r="AD953">
            <v>23860221</v>
          </cell>
          <cell r="AE953">
            <v>26286807</v>
          </cell>
          <cell r="AF953">
            <v>27793237</v>
          </cell>
        </row>
        <row r="954">
          <cell r="D954" t="str">
            <v>SYSTEM</v>
          </cell>
          <cell r="E954">
            <v>9083213</v>
          </cell>
          <cell r="F954">
            <v>5722237</v>
          </cell>
          <cell r="G954">
            <v>8614585</v>
          </cell>
          <cell r="H954">
            <v>6608149</v>
          </cell>
          <cell r="I954">
            <v>13042966</v>
          </cell>
          <cell r="J954">
            <v>18254490</v>
          </cell>
          <cell r="K954">
            <v>27127635</v>
          </cell>
          <cell r="L954">
            <v>19243060</v>
          </cell>
          <cell r="M954">
            <v>10547818</v>
          </cell>
          <cell r="N954">
            <v>7336101</v>
          </cell>
          <cell r="O954">
            <v>7518358</v>
          </cell>
          <cell r="P954">
            <v>-1313024</v>
          </cell>
          <cell r="Q954">
            <v>129394239</v>
          </cell>
          <cell r="T954" t="str">
            <v>SYSTEM</v>
          </cell>
          <cell r="U954">
            <v>9083213</v>
          </cell>
          <cell r="V954">
            <v>13932872</v>
          </cell>
          <cell r="W954">
            <v>20558685</v>
          </cell>
          <cell r="X954">
            <v>28501134</v>
          </cell>
          <cell r="Y954">
            <v>37200929</v>
          </cell>
          <cell r="Z954">
            <v>51958065</v>
          </cell>
          <cell r="AA954">
            <v>72069255</v>
          </cell>
          <cell r="AB954">
            <v>90142463</v>
          </cell>
          <cell r="AC954">
            <v>101219479</v>
          </cell>
          <cell r="AD954">
            <v>110423735</v>
          </cell>
          <cell r="AE954">
            <v>120102966</v>
          </cell>
          <cell r="AF954">
            <v>130015249</v>
          </cell>
        </row>
        <row r="958">
          <cell r="D958" t="str">
            <v>NORTH COASTAL REGION</v>
          </cell>
          <cell r="E958">
            <v>15.278531052226333</v>
          </cell>
          <cell r="F958">
            <v>4.2305223747548579</v>
          </cell>
          <cell r="G958">
            <v>11.333436570280899</v>
          </cell>
          <cell r="H958">
            <v>6.3176080233858762</v>
          </cell>
          <cell r="I958">
            <v>6.7117136824484982</v>
          </cell>
          <cell r="J958">
            <v>15.195639063736762</v>
          </cell>
          <cell r="K958">
            <v>34.731213377977326</v>
          </cell>
          <cell r="L958">
            <v>14.744730233619968</v>
          </cell>
          <cell r="M958">
            <v>9.2690760415982894</v>
          </cell>
          <cell r="N958">
            <v>8.2705066316726814</v>
          </cell>
          <cell r="O958">
            <v>12.735363673606198</v>
          </cell>
          <cell r="P958">
            <v>18.533797124124572</v>
          </cell>
          <cell r="Q958">
            <v>78.802291520243017</v>
          </cell>
          <cell r="T958" t="str">
            <v>NORTH COASTAL</v>
          </cell>
          <cell r="U958">
            <v>15.278531052226333</v>
          </cell>
          <cell r="V958">
            <v>19.498587795929474</v>
          </cell>
          <cell r="W958">
            <v>30.835684320184701</v>
          </cell>
          <cell r="X958">
            <v>37.200246266061342</v>
          </cell>
          <cell r="Y958">
            <v>44.353160487721368</v>
          </cell>
          <cell r="Z958">
            <v>59.138385285138142</v>
          </cell>
          <cell r="AA958">
            <v>94.429885472947262</v>
          </cell>
          <cell r="AB958">
            <v>109.17461570656724</v>
          </cell>
          <cell r="AC958">
            <v>116.8967638481231</v>
          </cell>
          <cell r="AD958">
            <v>125.11686741341332</v>
          </cell>
          <cell r="AE958">
            <v>137.01465494767419</v>
          </cell>
          <cell r="AF958">
            <v>155.58418082253019</v>
          </cell>
        </row>
        <row r="959">
          <cell r="D959" t="str">
            <v>SOUTH COASTAL REGION</v>
          </cell>
          <cell r="E959">
            <v>4.5860488339793228</v>
          </cell>
          <cell r="F959">
            <v>2.8965093216977391</v>
          </cell>
          <cell r="G959">
            <v>2.4275049091064318</v>
          </cell>
          <cell r="H959">
            <v>3.2729004121153924</v>
          </cell>
          <cell r="I959">
            <v>4.0414633759477203</v>
          </cell>
          <cell r="J959">
            <v>6.1775245863852888</v>
          </cell>
          <cell r="K959">
            <v>8.3735037503634704</v>
          </cell>
          <cell r="L959">
            <v>11.156258986333544</v>
          </cell>
          <cell r="M959">
            <v>7.487012241592077</v>
          </cell>
          <cell r="N959">
            <v>5.5120194988291145</v>
          </cell>
          <cell r="O959">
            <v>4.7971532856014472</v>
          </cell>
          <cell r="P959">
            <v>5.3481443042971657</v>
          </cell>
          <cell r="Q959">
            <v>78.057284586537762</v>
          </cell>
          <cell r="T959" t="str">
            <v>SOUTH COASTAL</v>
          </cell>
          <cell r="U959">
            <v>4.5860488339793228</v>
          </cell>
          <cell r="V959">
            <v>7.5016882189607301</v>
          </cell>
          <cell r="W959">
            <v>9.9025309170938094</v>
          </cell>
          <cell r="X959">
            <v>13.297036770295684</v>
          </cell>
          <cell r="Y959">
            <v>17.219652317355582</v>
          </cell>
          <cell r="Z959">
            <v>23.554948010039439</v>
          </cell>
          <cell r="AA959">
            <v>32.014085751510507</v>
          </cell>
          <cell r="AB959">
            <v>43.170344737844054</v>
          </cell>
          <cell r="AC959">
            <v>50.33158643252775</v>
          </cell>
          <cell r="AD959">
            <v>55.80159144855272</v>
          </cell>
          <cell r="AE959">
            <v>60.57901718602696</v>
          </cell>
          <cell r="AF959">
            <v>65.900547253544886</v>
          </cell>
        </row>
        <row r="960">
          <cell r="D960" t="str">
            <v>COASTAL REGION</v>
          </cell>
          <cell r="E960">
            <v>6.1261670298102322</v>
          </cell>
          <cell r="F960">
            <v>3.0894559194159776</v>
          </cell>
          <cell r="G960">
            <v>3.7115008612419476</v>
          </cell>
          <cell r="H960">
            <v>3.7158943893306202</v>
          </cell>
          <cell r="I960">
            <v>4.4231309865932937</v>
          </cell>
          <cell r="J960">
            <v>7.4869934050296907</v>
          </cell>
          <cell r="K960">
            <v>12.181818056874578</v>
          </cell>
          <cell r="L960">
            <v>11.674742063301178</v>
          </cell>
          <cell r="M960">
            <v>7.7459736047803007</v>
          </cell>
          <cell r="N960">
            <v>5.9127319022623448</v>
          </cell>
          <cell r="O960">
            <v>5.9565856537513806</v>
          </cell>
          <cell r="P960">
            <v>7.2728519692660729</v>
          </cell>
          <cell r="Q960">
            <v>78.270032031854043</v>
          </cell>
          <cell r="T960" t="str">
            <v>COASTAL REGION</v>
          </cell>
          <cell r="U960">
            <v>6.1261670298102322</v>
          </cell>
          <cell r="V960">
            <v>9.2368743561869167</v>
          </cell>
          <cell r="W960">
            <v>12.920528950042554</v>
          </cell>
          <cell r="X960">
            <v>16.774867549034894</v>
          </cell>
          <cell r="Y960">
            <v>21.097933393329544</v>
          </cell>
          <cell r="Z960">
            <v>28.721815395561393</v>
          </cell>
          <cell r="AA960">
            <v>41.032281428970002</v>
          </cell>
          <cell r="AB960">
            <v>52.707023492271176</v>
          </cell>
          <cell r="AC960">
            <v>60.00453365492713</v>
          </cell>
          <cell r="AD960">
            <v>65.870694362179421</v>
          </cell>
          <cell r="AE960">
            <v>71.742988430093718</v>
          </cell>
          <cell r="AF960">
            <v>78.991653117710072</v>
          </cell>
        </row>
        <row r="961">
          <cell r="D961" t="str">
            <v>NORTH CENTRAL REGION</v>
          </cell>
          <cell r="E961">
            <v>5.597531206259883</v>
          </cell>
          <cell r="F961">
            <v>3.123113167015152</v>
          </cell>
          <cell r="G961">
            <v>4.0427983932670237</v>
          </cell>
          <cell r="H961">
            <v>7.0310423914568707</v>
          </cell>
          <cell r="I961">
            <v>8.2966415731916854</v>
          </cell>
          <cell r="J961">
            <v>15.056231701361407</v>
          </cell>
          <cell r="K961">
            <v>17.799610465618315</v>
          </cell>
          <cell r="L961">
            <v>15.270440960595623</v>
          </cell>
          <cell r="M961">
            <v>8.9323354928983534</v>
          </cell>
          <cell r="N961">
            <v>6.3686648087395374</v>
          </cell>
          <cell r="O961">
            <v>6.8837582708848082</v>
          </cell>
          <cell r="P961">
            <v>7.3352968286430276</v>
          </cell>
          <cell r="Q961">
            <v>104.63937190905965</v>
          </cell>
          <cell r="T961" t="str">
            <v>NORTH CENTRAL REGION</v>
          </cell>
          <cell r="U961">
            <v>5.597531206259883</v>
          </cell>
          <cell r="V961">
            <v>8.7167697801201083</v>
          </cell>
          <cell r="W961">
            <v>12.774490723029839</v>
          </cell>
          <cell r="X961">
            <v>19.957032743178708</v>
          </cell>
          <cell r="Y961">
            <v>27.954388498466511</v>
          </cell>
          <cell r="Z961">
            <v>43.276799310996864</v>
          </cell>
          <cell r="AA961">
            <v>60.948211595843688</v>
          </cell>
          <cell r="AB961">
            <v>76.218652556439309</v>
          </cell>
          <cell r="AC961">
            <v>85.066984052442933</v>
          </cell>
          <cell r="AD961">
            <v>90.650119404260579</v>
          </cell>
          <cell r="AE961">
            <v>98.398718357350148</v>
          </cell>
          <cell r="AF961">
            <v>105.89297270309454</v>
          </cell>
        </row>
        <row r="962">
          <cell r="D962" t="str">
            <v>SOUTH CENTRAL REGION</v>
          </cell>
          <cell r="E962">
            <v>6.9543533735459127</v>
          </cell>
          <cell r="F962">
            <v>3.9782348186287306</v>
          </cell>
          <cell r="G962">
            <v>6.9071337864622233</v>
          </cell>
          <cell r="H962">
            <v>7.3913215304447597</v>
          </cell>
          <cell r="I962">
            <v>6.1931681698248227</v>
          </cell>
          <cell r="J962">
            <v>9.5097132372116118</v>
          </cell>
          <cell r="K962">
            <v>11.907818256497062</v>
          </cell>
          <cell r="L962">
            <v>9.9954103604500641</v>
          </cell>
          <cell r="M962">
            <v>5.1621617430891078</v>
          </cell>
          <cell r="N962">
            <v>6.7429754418973111</v>
          </cell>
          <cell r="O962">
            <v>7.451561194909841</v>
          </cell>
          <cell r="P962">
            <v>4.6363675534599711</v>
          </cell>
          <cell r="Q962">
            <v>80.640514019776234</v>
          </cell>
          <cell r="T962" t="str">
            <v>SOUTH CENTRAL REGION</v>
          </cell>
          <cell r="U962">
            <v>6.9543533735459127</v>
          </cell>
          <cell r="V962">
            <v>10.929788418533114</v>
          </cell>
          <cell r="W962">
            <v>17.857242342027231</v>
          </cell>
          <cell r="X962">
            <v>25.452539320829285</v>
          </cell>
          <cell r="Y962">
            <v>31.368411927331419</v>
          </cell>
          <cell r="Z962">
            <v>40.774049020193104</v>
          </cell>
          <cell r="AA962">
            <v>52.288686771880911</v>
          </cell>
          <cell r="AB962">
            <v>62.284097132330977</v>
          </cell>
          <cell r="AC962">
            <v>67.236496083259425</v>
          </cell>
          <cell r="AD962">
            <v>73.835906941624998</v>
          </cell>
          <cell r="AE962">
            <v>80.721536751338874</v>
          </cell>
          <cell r="AF962">
            <v>85.539761045931868</v>
          </cell>
        </row>
        <row r="963">
          <cell r="D963" t="str">
            <v>SYSTEM</v>
          </cell>
          <cell r="E963">
            <v>6.1545471300006644</v>
          </cell>
          <cell r="F963">
            <v>3.8828627768172428</v>
          </cell>
          <cell r="G963">
            <v>5.8418303339531468</v>
          </cell>
          <cell r="H963">
            <v>4.5313529225813047</v>
          </cell>
          <cell r="I963">
            <v>8.8579785854091195</v>
          </cell>
          <cell r="J963">
            <v>12.462018964916952</v>
          </cell>
          <cell r="K963">
            <v>18.505977617616661</v>
          </cell>
          <cell r="L963">
            <v>13.127264417058637</v>
          </cell>
          <cell r="M963">
            <v>7.1574926629005713</v>
          </cell>
          <cell r="N963">
            <v>4.9607634439504338</v>
          </cell>
          <cell r="O963">
            <v>5.0858788011210319</v>
          </cell>
          <cell r="P963">
            <v>-0.88890573844849852</v>
          </cell>
          <cell r="Q963">
            <v>85.768968280640081</v>
          </cell>
          <cell r="T963" t="str">
            <v>SYSTEM</v>
          </cell>
          <cell r="U963">
            <v>6.1545471300006644</v>
          </cell>
          <cell r="V963">
            <v>9.4542449155739643</v>
          </cell>
          <cell r="W963">
            <v>13.941513103554906</v>
          </cell>
          <cell r="X963">
            <v>19.543853634017843</v>
          </cell>
          <cell r="Y963">
            <v>25.264578044543327</v>
          </cell>
          <cell r="Z963">
            <v>35.470856288528886</v>
          </cell>
          <cell r="AA963">
            <v>49.164330762645093</v>
          </cell>
          <cell r="AB963">
            <v>61.493543490792248</v>
          </cell>
          <cell r="AC963">
            <v>68.685075746009133</v>
          </cell>
          <cell r="AD963">
            <v>74.669913613848834</v>
          </cell>
          <cell r="AE963">
            <v>81.245017692847298</v>
          </cell>
          <cell r="AF963">
            <v>88.019183900606862</v>
          </cell>
        </row>
        <row r="985">
          <cell r="D985" t="str">
            <v>NORTH COASTAL REGION</v>
          </cell>
          <cell r="E985">
            <v>59</v>
          </cell>
          <cell r="F985">
            <v>0</v>
          </cell>
          <cell r="G985">
            <v>571</v>
          </cell>
          <cell r="H985">
            <v>751</v>
          </cell>
          <cell r="I985">
            <v>1111</v>
          </cell>
          <cell r="J985">
            <v>4208</v>
          </cell>
          <cell r="K985">
            <v>11292</v>
          </cell>
          <cell r="L985">
            <v>5937</v>
          </cell>
          <cell r="M985">
            <v>1258</v>
          </cell>
          <cell r="N985">
            <v>1737</v>
          </cell>
          <cell r="O985">
            <v>396</v>
          </cell>
          <cell r="P985">
            <v>684</v>
          </cell>
          <cell r="Q985">
            <v>28004</v>
          </cell>
          <cell r="T985" t="str">
            <v>NORTH COASTAL</v>
          </cell>
          <cell r="U985">
            <v>59</v>
          </cell>
          <cell r="V985">
            <v>59</v>
          </cell>
          <cell r="W985">
            <v>630</v>
          </cell>
          <cell r="X985">
            <v>1381</v>
          </cell>
          <cell r="Y985">
            <v>2492</v>
          </cell>
          <cell r="Z985">
            <v>6700</v>
          </cell>
          <cell r="AA985">
            <v>17992</v>
          </cell>
          <cell r="AB985">
            <v>23929</v>
          </cell>
          <cell r="AC985">
            <v>25187</v>
          </cell>
          <cell r="AD985">
            <v>26924</v>
          </cell>
          <cell r="AE985">
            <v>27320</v>
          </cell>
          <cell r="AF985">
            <v>28004</v>
          </cell>
        </row>
        <row r="986">
          <cell r="D986" t="str">
            <v>SOUTH COASTAL REGION</v>
          </cell>
          <cell r="E986">
            <v>4</v>
          </cell>
          <cell r="F986">
            <v>0</v>
          </cell>
          <cell r="G986">
            <v>2</v>
          </cell>
          <cell r="H986">
            <v>162</v>
          </cell>
          <cell r="I986">
            <v>184</v>
          </cell>
          <cell r="J986">
            <v>1536</v>
          </cell>
          <cell r="K986">
            <v>2952</v>
          </cell>
          <cell r="L986">
            <v>3480</v>
          </cell>
          <cell r="M986">
            <v>1679</v>
          </cell>
          <cell r="N986">
            <v>868</v>
          </cell>
          <cell r="O986">
            <v>4</v>
          </cell>
          <cell r="P986">
            <v>168</v>
          </cell>
          <cell r="Q986">
            <v>11039</v>
          </cell>
          <cell r="T986" t="str">
            <v>SOUTH COASTAL</v>
          </cell>
          <cell r="U986">
            <v>4</v>
          </cell>
          <cell r="V986">
            <v>4</v>
          </cell>
          <cell r="W986">
            <v>6</v>
          </cell>
          <cell r="X986">
            <v>168</v>
          </cell>
          <cell r="Y986">
            <v>352</v>
          </cell>
          <cell r="Z986">
            <v>1888</v>
          </cell>
          <cell r="AA986">
            <v>4840</v>
          </cell>
          <cell r="AB986">
            <v>8320</v>
          </cell>
          <cell r="AC986">
            <v>9999</v>
          </cell>
          <cell r="AD986">
            <v>10867</v>
          </cell>
          <cell r="AE986">
            <v>10871</v>
          </cell>
          <cell r="AF986">
            <v>11039</v>
          </cell>
        </row>
        <row r="987">
          <cell r="D987" t="str">
            <v>COASTAL REGION</v>
          </cell>
          <cell r="E987">
            <v>63</v>
          </cell>
          <cell r="F987">
            <v>0</v>
          </cell>
          <cell r="G987">
            <v>573</v>
          </cell>
          <cell r="H987">
            <v>913</v>
          </cell>
          <cell r="I987">
            <v>1295</v>
          </cell>
          <cell r="J987">
            <v>5744</v>
          </cell>
          <cell r="K987">
            <v>14244</v>
          </cell>
          <cell r="L987">
            <v>9417</v>
          </cell>
          <cell r="M987">
            <v>2937</v>
          </cell>
          <cell r="N987">
            <v>2605</v>
          </cell>
          <cell r="O987">
            <v>400</v>
          </cell>
          <cell r="P987">
            <v>852</v>
          </cell>
          <cell r="Q987">
            <v>39043</v>
          </cell>
          <cell r="R987">
            <v>0.26522155574727091</v>
          </cell>
          <cell r="S987" t="str">
            <v xml:space="preserve"> </v>
          </cell>
          <cell r="T987" t="str">
            <v>COASTAL REGION</v>
          </cell>
          <cell r="U987">
            <v>63</v>
          </cell>
          <cell r="V987">
            <v>63</v>
          </cell>
          <cell r="W987">
            <v>636</v>
          </cell>
          <cell r="X987">
            <v>1549</v>
          </cell>
          <cell r="Y987">
            <v>2844</v>
          </cell>
          <cell r="Z987">
            <v>8588</v>
          </cell>
          <cell r="AA987">
            <v>22832</v>
          </cell>
          <cell r="AB987">
            <v>32249</v>
          </cell>
          <cell r="AC987">
            <v>35186</v>
          </cell>
          <cell r="AD987">
            <v>37791</v>
          </cell>
          <cell r="AE987">
            <v>38191</v>
          </cell>
          <cell r="AF987">
            <v>39043</v>
          </cell>
        </row>
        <row r="988">
          <cell r="D988" t="str">
            <v>NORTH CENTRAL REGION</v>
          </cell>
          <cell r="E988">
            <v>16</v>
          </cell>
          <cell r="F988">
            <v>0</v>
          </cell>
          <cell r="G988">
            <v>296</v>
          </cell>
          <cell r="H988">
            <v>1322</v>
          </cell>
          <cell r="I988">
            <v>1245</v>
          </cell>
          <cell r="J988">
            <v>4021</v>
          </cell>
          <cell r="K988">
            <v>8813</v>
          </cell>
          <cell r="L988">
            <v>8263</v>
          </cell>
          <cell r="M988">
            <v>1171</v>
          </cell>
          <cell r="N988">
            <v>1027</v>
          </cell>
          <cell r="O988">
            <v>112</v>
          </cell>
          <cell r="P988">
            <v>269</v>
          </cell>
          <cell r="Q988">
            <v>26555</v>
          </cell>
          <cell r="R988">
            <v>0.18038978595058727</v>
          </cell>
          <cell r="S988" t="str">
            <v xml:space="preserve"> </v>
          </cell>
          <cell r="T988" t="str">
            <v>NORTH CENTRAL REGION</v>
          </cell>
          <cell r="U988">
            <v>16</v>
          </cell>
          <cell r="V988">
            <v>16</v>
          </cell>
          <cell r="W988">
            <v>312</v>
          </cell>
          <cell r="X988">
            <v>1634</v>
          </cell>
          <cell r="Y988">
            <v>2879</v>
          </cell>
          <cell r="Z988">
            <v>6900</v>
          </cell>
          <cell r="AA988">
            <v>15713</v>
          </cell>
          <cell r="AB988">
            <v>23976</v>
          </cell>
          <cell r="AC988">
            <v>25147</v>
          </cell>
          <cell r="AD988">
            <v>26174</v>
          </cell>
          <cell r="AE988">
            <v>26286</v>
          </cell>
          <cell r="AF988">
            <v>26555</v>
          </cell>
        </row>
        <row r="989">
          <cell r="D989" t="str">
            <v>SOUTH CENTRAL REGION</v>
          </cell>
          <cell r="E989">
            <v>54</v>
          </cell>
          <cell r="F989">
            <v>0</v>
          </cell>
          <cell r="G989">
            <v>345</v>
          </cell>
          <cell r="H989">
            <v>1323</v>
          </cell>
          <cell r="I989">
            <v>3199</v>
          </cell>
          <cell r="J989">
            <v>5782</v>
          </cell>
          <cell r="K989">
            <v>10847</v>
          </cell>
          <cell r="L989">
            <v>10318</v>
          </cell>
          <cell r="M989">
            <v>3414</v>
          </cell>
          <cell r="N989">
            <v>1873</v>
          </cell>
          <cell r="O989">
            <v>68</v>
          </cell>
          <cell r="P989">
            <v>351</v>
          </cell>
          <cell r="Q989">
            <v>37574</v>
          </cell>
          <cell r="R989">
            <v>0.25524254631170651</v>
          </cell>
          <cell r="S989" t="str">
            <v xml:space="preserve"> </v>
          </cell>
          <cell r="T989" t="str">
            <v>SOUTH CENTRAL REGION</v>
          </cell>
          <cell r="U989">
            <v>54</v>
          </cell>
          <cell r="V989">
            <v>54</v>
          </cell>
          <cell r="W989">
            <v>399</v>
          </cell>
          <cell r="X989">
            <v>1722</v>
          </cell>
          <cell r="Y989">
            <v>4921</v>
          </cell>
          <cell r="Z989">
            <v>10703</v>
          </cell>
          <cell r="AA989">
            <v>21550</v>
          </cell>
          <cell r="AB989">
            <v>31868</v>
          </cell>
          <cell r="AC989">
            <v>35282</v>
          </cell>
          <cell r="AD989">
            <v>37155</v>
          </cell>
          <cell r="AE989">
            <v>37223</v>
          </cell>
          <cell r="AF989">
            <v>37574</v>
          </cell>
        </row>
        <row r="990">
          <cell r="D990" t="str">
            <v>SYSTEM</v>
          </cell>
          <cell r="E990">
            <v>133</v>
          </cell>
          <cell r="F990">
            <v>0</v>
          </cell>
          <cell r="G990">
            <v>1214</v>
          </cell>
          <cell r="H990">
            <v>3558</v>
          </cell>
          <cell r="I990">
            <v>5739</v>
          </cell>
          <cell r="J990">
            <v>15547</v>
          </cell>
          <cell r="K990">
            <v>33904</v>
          </cell>
          <cell r="L990">
            <v>27998</v>
          </cell>
          <cell r="M990">
            <v>7522</v>
          </cell>
          <cell r="N990">
            <v>5505</v>
          </cell>
          <cell r="O990">
            <v>580</v>
          </cell>
          <cell r="P990">
            <v>1472</v>
          </cell>
          <cell r="Q990">
            <v>103172</v>
          </cell>
          <cell r="R990" t="str">
            <v xml:space="preserve"> </v>
          </cell>
          <cell r="T990" t="str">
            <v>SYSTEM</v>
          </cell>
          <cell r="U990">
            <v>133</v>
          </cell>
          <cell r="V990">
            <v>133</v>
          </cell>
          <cell r="W990">
            <v>1347</v>
          </cell>
          <cell r="X990">
            <v>4905</v>
          </cell>
          <cell r="Y990">
            <v>10644</v>
          </cell>
          <cell r="Z990">
            <v>26191</v>
          </cell>
          <cell r="AA990">
            <v>60095</v>
          </cell>
          <cell r="AB990">
            <v>88093</v>
          </cell>
          <cell r="AC990">
            <v>95615</v>
          </cell>
          <cell r="AD990">
            <v>101120</v>
          </cell>
          <cell r="AE990">
            <v>101700</v>
          </cell>
          <cell r="AF990">
            <v>103172</v>
          </cell>
        </row>
        <row r="1012">
          <cell r="D1012" t="str">
            <v>NORTH COASTAL REGION</v>
          </cell>
          <cell r="E1012">
            <v>339</v>
          </cell>
          <cell r="F1012">
            <v>217</v>
          </cell>
          <cell r="G1012">
            <v>366</v>
          </cell>
          <cell r="H1012">
            <v>339</v>
          </cell>
          <cell r="I1012">
            <v>421</v>
          </cell>
          <cell r="J1012">
            <v>623</v>
          </cell>
          <cell r="K1012">
            <v>939</v>
          </cell>
          <cell r="L1012">
            <v>624</v>
          </cell>
          <cell r="M1012">
            <v>347</v>
          </cell>
          <cell r="N1012">
            <v>417</v>
          </cell>
          <cell r="O1012">
            <v>378</v>
          </cell>
          <cell r="P1012">
            <v>348</v>
          </cell>
          <cell r="Q1012">
            <v>5358</v>
          </cell>
          <cell r="T1012" t="str">
            <v>NORTH COASTAL</v>
          </cell>
          <cell r="U1012">
            <v>339</v>
          </cell>
          <cell r="V1012">
            <v>556</v>
          </cell>
          <cell r="W1012">
            <v>922</v>
          </cell>
          <cell r="X1012">
            <v>1261</v>
          </cell>
          <cell r="Y1012">
            <v>1682</v>
          </cell>
          <cell r="Z1012">
            <v>2305</v>
          </cell>
          <cell r="AA1012">
            <v>3244</v>
          </cell>
          <cell r="AB1012">
            <v>3868</v>
          </cell>
          <cell r="AC1012">
            <v>4215</v>
          </cell>
          <cell r="AD1012">
            <v>4632</v>
          </cell>
          <cell r="AE1012">
            <v>5010</v>
          </cell>
          <cell r="AF1012">
            <v>5358</v>
          </cell>
        </row>
        <row r="1013">
          <cell r="D1013" t="str">
            <v>SOUTH COASTAL REGION</v>
          </cell>
          <cell r="E1013">
            <v>919</v>
          </cell>
          <cell r="F1013">
            <v>711</v>
          </cell>
          <cell r="G1013">
            <v>804</v>
          </cell>
          <cell r="H1013">
            <v>801</v>
          </cell>
          <cell r="I1013">
            <v>935</v>
          </cell>
          <cell r="J1013">
            <v>1302</v>
          </cell>
          <cell r="K1013">
            <v>1636</v>
          </cell>
          <cell r="L1013">
            <v>1994</v>
          </cell>
          <cell r="M1013">
            <v>1271</v>
          </cell>
          <cell r="N1013">
            <v>1295</v>
          </cell>
          <cell r="O1013">
            <v>1272</v>
          </cell>
          <cell r="P1013">
            <v>1413</v>
          </cell>
          <cell r="Q1013">
            <v>14353</v>
          </cell>
          <cell r="T1013" t="str">
            <v>SOUTH COASTAL</v>
          </cell>
          <cell r="U1013">
            <v>919</v>
          </cell>
          <cell r="V1013">
            <v>1630</v>
          </cell>
          <cell r="W1013">
            <v>2434</v>
          </cell>
          <cell r="X1013">
            <v>3235</v>
          </cell>
          <cell r="Y1013">
            <v>4170</v>
          </cell>
          <cell r="Z1013">
            <v>5472</v>
          </cell>
          <cell r="AA1013">
            <v>7108</v>
          </cell>
          <cell r="AB1013">
            <v>9102</v>
          </cell>
          <cell r="AC1013">
            <v>10373</v>
          </cell>
          <cell r="AD1013">
            <v>11668</v>
          </cell>
          <cell r="AE1013">
            <v>12940</v>
          </cell>
          <cell r="AF1013">
            <v>14353</v>
          </cell>
        </row>
        <row r="1014">
          <cell r="D1014" t="str">
            <v>COASTAL REGION</v>
          </cell>
          <cell r="E1014">
            <v>1258</v>
          </cell>
          <cell r="F1014">
            <v>928</v>
          </cell>
          <cell r="G1014">
            <v>1170</v>
          </cell>
          <cell r="H1014">
            <v>1140</v>
          </cell>
          <cell r="I1014">
            <v>1356</v>
          </cell>
          <cell r="J1014">
            <v>1925</v>
          </cell>
          <cell r="K1014">
            <v>2575</v>
          </cell>
          <cell r="L1014">
            <v>2618</v>
          </cell>
          <cell r="M1014">
            <v>1618</v>
          </cell>
          <cell r="N1014">
            <v>1712</v>
          </cell>
          <cell r="O1014">
            <v>1650</v>
          </cell>
          <cell r="P1014">
            <v>1761</v>
          </cell>
          <cell r="Q1014">
            <v>19711</v>
          </cell>
          <cell r="T1014" t="str">
            <v>COASTAL REGION</v>
          </cell>
          <cell r="U1014">
            <v>1258</v>
          </cell>
          <cell r="V1014">
            <v>2186</v>
          </cell>
          <cell r="W1014">
            <v>3356</v>
          </cell>
          <cell r="X1014">
            <v>4496</v>
          </cell>
          <cell r="Y1014">
            <v>5852</v>
          </cell>
          <cell r="Z1014">
            <v>7777</v>
          </cell>
          <cell r="AA1014">
            <v>10352</v>
          </cell>
          <cell r="AB1014">
            <v>12970</v>
          </cell>
          <cell r="AC1014">
            <v>14588</v>
          </cell>
          <cell r="AD1014">
            <v>16300</v>
          </cell>
          <cell r="AE1014">
            <v>17950</v>
          </cell>
          <cell r="AF1014">
            <v>19711</v>
          </cell>
        </row>
        <row r="1015">
          <cell r="D1015" t="str">
            <v>NORTH CENTRAL REGION</v>
          </cell>
          <cell r="E1015">
            <v>682</v>
          </cell>
          <cell r="F1015">
            <v>521</v>
          </cell>
          <cell r="G1015">
            <v>715</v>
          </cell>
          <cell r="H1015">
            <v>799</v>
          </cell>
          <cell r="I1015">
            <v>1095</v>
          </cell>
          <cell r="J1015">
            <v>1570</v>
          </cell>
          <cell r="K1015">
            <v>1832</v>
          </cell>
          <cell r="L1015">
            <v>1911</v>
          </cell>
          <cell r="M1015">
            <v>1179</v>
          </cell>
          <cell r="N1015">
            <v>1081</v>
          </cell>
          <cell r="O1015">
            <v>1106</v>
          </cell>
          <cell r="P1015">
            <v>876</v>
          </cell>
          <cell r="Q1015">
            <v>13367</v>
          </cell>
          <cell r="T1015" t="str">
            <v>NORTH CENTRAL REGION</v>
          </cell>
          <cell r="U1015">
            <v>682</v>
          </cell>
          <cell r="V1015">
            <v>1203</v>
          </cell>
          <cell r="W1015">
            <v>1918</v>
          </cell>
          <cell r="X1015">
            <v>2717</v>
          </cell>
          <cell r="Y1015">
            <v>3812</v>
          </cell>
          <cell r="Z1015">
            <v>5382</v>
          </cell>
          <cell r="AA1015">
            <v>7214</v>
          </cell>
          <cell r="AB1015">
            <v>9125</v>
          </cell>
          <cell r="AC1015">
            <v>10304</v>
          </cell>
          <cell r="AD1015">
            <v>11385</v>
          </cell>
          <cell r="AE1015">
            <v>12491</v>
          </cell>
          <cell r="AF1015">
            <v>13367</v>
          </cell>
        </row>
        <row r="1016">
          <cell r="D1016" t="str">
            <v>SOUTH CENTRAL REGION</v>
          </cell>
          <cell r="E1016">
            <v>488</v>
          </cell>
          <cell r="F1016">
            <v>335</v>
          </cell>
          <cell r="G1016">
            <v>555</v>
          </cell>
          <cell r="H1016">
            <v>503</v>
          </cell>
          <cell r="I1016">
            <v>860</v>
          </cell>
          <cell r="J1016">
            <v>976</v>
          </cell>
          <cell r="K1016">
            <v>1594</v>
          </cell>
          <cell r="L1016">
            <v>1336</v>
          </cell>
          <cell r="M1016">
            <v>863</v>
          </cell>
          <cell r="N1016">
            <v>573</v>
          </cell>
          <cell r="O1016">
            <v>391</v>
          </cell>
          <cell r="P1016">
            <v>367</v>
          </cell>
          <cell r="Q1016">
            <v>8841</v>
          </cell>
          <cell r="T1016" t="str">
            <v>SOUTH CENTRAL REGION</v>
          </cell>
          <cell r="U1016">
            <v>488</v>
          </cell>
          <cell r="V1016">
            <v>823</v>
          </cell>
          <cell r="W1016">
            <v>1378</v>
          </cell>
          <cell r="X1016">
            <v>1881</v>
          </cell>
          <cell r="Y1016">
            <v>2741</v>
          </cell>
          <cell r="Z1016">
            <v>3717</v>
          </cell>
          <cell r="AA1016">
            <v>5311</v>
          </cell>
          <cell r="AB1016">
            <v>6647</v>
          </cell>
          <cell r="AC1016">
            <v>7510</v>
          </cell>
          <cell r="AD1016">
            <v>8083</v>
          </cell>
          <cell r="AE1016">
            <v>8474</v>
          </cell>
          <cell r="AF1016">
            <v>8841</v>
          </cell>
        </row>
        <row r="1017">
          <cell r="D1017" t="str">
            <v>SYSTEM</v>
          </cell>
          <cell r="E1017">
            <v>2428</v>
          </cell>
          <cell r="F1017">
            <v>1784</v>
          </cell>
          <cell r="G1017">
            <v>2440</v>
          </cell>
          <cell r="H1017">
            <v>2442</v>
          </cell>
          <cell r="I1017">
            <v>3311</v>
          </cell>
          <cell r="J1017">
            <v>4471</v>
          </cell>
          <cell r="K1017">
            <v>6001</v>
          </cell>
          <cell r="L1017">
            <v>5865</v>
          </cell>
          <cell r="M1017">
            <v>3660</v>
          </cell>
          <cell r="N1017">
            <v>3366</v>
          </cell>
          <cell r="O1017">
            <v>3147</v>
          </cell>
          <cell r="P1017">
            <v>3004</v>
          </cell>
          <cell r="Q1017">
            <v>41919</v>
          </cell>
          <cell r="T1017" t="str">
            <v>SYSTEM</v>
          </cell>
          <cell r="U1017">
            <v>2428</v>
          </cell>
          <cell r="V1017">
            <v>4212</v>
          </cell>
          <cell r="W1017">
            <v>6652</v>
          </cell>
          <cell r="X1017">
            <v>9094</v>
          </cell>
          <cell r="Y1017">
            <v>12405</v>
          </cell>
          <cell r="Z1017">
            <v>16876</v>
          </cell>
          <cell r="AA1017">
            <v>22877</v>
          </cell>
          <cell r="AB1017">
            <v>28742</v>
          </cell>
          <cell r="AC1017">
            <v>32402</v>
          </cell>
          <cell r="AD1017">
            <v>35768</v>
          </cell>
          <cell r="AE1017">
            <v>38915</v>
          </cell>
          <cell r="AF1017">
            <v>41919</v>
          </cell>
        </row>
        <row r="1030">
          <cell r="A1030" t="str">
            <v>NORTH CENTRAL REGIONBudget:</v>
          </cell>
          <cell r="B1030" t="str">
            <v>60320S</v>
          </cell>
          <cell r="C1030" t="str">
            <v>NORTH CENTRAL REGION</v>
          </cell>
          <cell r="D1030" t="str">
            <v>Budget:</v>
          </cell>
          <cell r="E1030">
            <v>165325</v>
          </cell>
          <cell r="F1030">
            <v>190910</v>
          </cell>
          <cell r="G1030">
            <v>250611</v>
          </cell>
          <cell r="H1030">
            <v>148943</v>
          </cell>
          <cell r="I1030">
            <v>208644</v>
          </cell>
          <cell r="J1030">
            <v>166001</v>
          </cell>
          <cell r="K1030">
            <v>166001</v>
          </cell>
          <cell r="L1030">
            <v>262255</v>
          </cell>
          <cell r="M1030">
            <v>251288</v>
          </cell>
          <cell r="N1030">
            <v>131886</v>
          </cell>
          <cell r="O1030">
            <v>166001</v>
          </cell>
          <cell r="P1030">
            <v>177024</v>
          </cell>
          <cell r="Q1030">
            <v>964434</v>
          </cell>
          <cell r="R1030" t="str">
            <v>Budget:</v>
          </cell>
          <cell r="S1030">
            <v>2284889</v>
          </cell>
          <cell r="T1030" t="str">
            <v>Budget:</v>
          </cell>
          <cell r="U1030">
            <v>165325</v>
          </cell>
          <cell r="V1030">
            <v>356235</v>
          </cell>
          <cell r="W1030">
            <v>606846</v>
          </cell>
          <cell r="X1030">
            <v>755789</v>
          </cell>
          <cell r="Y1030">
            <v>964433</v>
          </cell>
          <cell r="Z1030">
            <v>1130434</v>
          </cell>
          <cell r="AA1030">
            <v>1296435</v>
          </cell>
          <cell r="AB1030">
            <v>1558690</v>
          </cell>
          <cell r="AC1030">
            <v>1809978</v>
          </cell>
          <cell r="AD1030">
            <v>1941864</v>
          </cell>
          <cell r="AE1030">
            <v>2107865</v>
          </cell>
        </row>
        <row r="1031">
          <cell r="A1031" t="str">
            <v>NORTH CENTRAL REGIONActual:</v>
          </cell>
          <cell r="D1031" t="str">
            <v>Actual:</v>
          </cell>
          <cell r="E1031">
            <v>182191</v>
          </cell>
          <cell r="F1031">
            <v>270886</v>
          </cell>
          <cell r="G1031">
            <v>230902</v>
          </cell>
          <cell r="H1031">
            <v>220337</v>
          </cell>
          <cell r="I1031">
            <v>393345</v>
          </cell>
          <cell r="J1031">
            <v>375197</v>
          </cell>
          <cell r="K1031">
            <v>481530</v>
          </cell>
          <cell r="L1031">
            <v>270882</v>
          </cell>
          <cell r="M1031">
            <v>151096</v>
          </cell>
          <cell r="N1031">
            <v>150184</v>
          </cell>
          <cell r="O1031">
            <v>176189</v>
          </cell>
          <cell r="P1031">
            <v>-78157</v>
          </cell>
          <cell r="Q1031">
            <v>1297662</v>
          </cell>
          <cell r="R1031" t="str">
            <v>Projection:</v>
          </cell>
          <cell r="S1031">
            <v>2444889</v>
          </cell>
          <cell r="T1031" t="str">
            <v>Actual:</v>
          </cell>
          <cell r="U1031">
            <v>182191</v>
          </cell>
          <cell r="V1031">
            <v>453077</v>
          </cell>
          <cell r="W1031">
            <v>683979</v>
          </cell>
          <cell r="X1031">
            <v>904316</v>
          </cell>
          <cell r="Y1031">
            <v>1297661</v>
          </cell>
          <cell r="Z1031">
            <v>1672858</v>
          </cell>
          <cell r="AA1031">
            <v>2154388</v>
          </cell>
          <cell r="AB1031">
            <v>2425270</v>
          </cell>
          <cell r="AC1031">
            <v>2576366</v>
          </cell>
          <cell r="AD1031">
            <v>2726550</v>
          </cell>
          <cell r="AE1031">
            <v>2902739</v>
          </cell>
        </row>
        <row r="1032">
          <cell r="A1032" t="str">
            <v>NORTH CENTRAL REGIONVariance: Fav/(Unfav)</v>
          </cell>
          <cell r="D1032" t="str">
            <v>Variance: Fav/(Unfav)</v>
          </cell>
          <cell r="E1032">
            <v>-16867</v>
          </cell>
          <cell r="F1032">
            <v>-79975</v>
          </cell>
          <cell r="G1032">
            <v>19709</v>
          </cell>
          <cell r="H1032">
            <v>-71394</v>
          </cell>
          <cell r="I1032">
            <v>-184701</v>
          </cell>
          <cell r="J1032">
            <v>-209196</v>
          </cell>
          <cell r="K1032">
            <v>-315529</v>
          </cell>
          <cell r="L1032">
            <v>-8627</v>
          </cell>
          <cell r="M1032">
            <v>100192</v>
          </cell>
          <cell r="N1032">
            <v>-18298</v>
          </cell>
          <cell r="O1032">
            <v>-10188</v>
          </cell>
          <cell r="P1032">
            <v>255181</v>
          </cell>
          <cell r="Q1032">
            <v>-333228</v>
          </cell>
          <cell r="R1032" t="str">
            <v>Variance: Fav/(Unfav)</v>
          </cell>
          <cell r="S1032">
            <v>-160000</v>
          </cell>
          <cell r="T1032" t="str">
            <v>Variance: Fav/(Unfav)</v>
          </cell>
          <cell r="U1032">
            <v>-16867</v>
          </cell>
          <cell r="V1032">
            <v>-96842</v>
          </cell>
          <cell r="W1032">
            <v>-77133</v>
          </cell>
          <cell r="X1032">
            <v>-148527</v>
          </cell>
          <cell r="Y1032">
            <v>-333228</v>
          </cell>
          <cell r="Z1032">
            <v>-542424</v>
          </cell>
          <cell r="AA1032">
            <v>-857953</v>
          </cell>
          <cell r="AB1032">
            <v>-866580</v>
          </cell>
          <cell r="AC1032">
            <v>-766388</v>
          </cell>
          <cell r="AD1032">
            <v>-784686</v>
          </cell>
          <cell r="AE1032">
            <v>-794874</v>
          </cell>
        </row>
        <row r="1033">
          <cell r="A1033" t="str">
            <v>SOUTH CENTRAL REGIONBudget:</v>
          </cell>
          <cell r="B1033" t="str">
            <v>60412S</v>
          </cell>
          <cell r="C1033" t="str">
            <v>SOUTH CENTRAL REGION</v>
          </cell>
          <cell r="D1033" t="str">
            <v>Budget:</v>
          </cell>
          <cell r="E1033">
            <v>147421</v>
          </cell>
          <cell r="F1033">
            <v>159195</v>
          </cell>
          <cell r="G1033">
            <v>159195</v>
          </cell>
          <cell r="H1033">
            <v>172462</v>
          </cell>
          <cell r="I1033">
            <v>172462</v>
          </cell>
          <cell r="J1033">
            <v>184236</v>
          </cell>
          <cell r="K1033">
            <v>196010</v>
          </cell>
          <cell r="L1033">
            <v>245358</v>
          </cell>
          <cell r="M1033">
            <v>207783</v>
          </cell>
          <cell r="N1033">
            <v>184236</v>
          </cell>
          <cell r="O1033">
            <v>184236</v>
          </cell>
          <cell r="P1033">
            <v>174837</v>
          </cell>
          <cell r="Q1033">
            <v>810736</v>
          </cell>
          <cell r="R1033" t="str">
            <v>Budget:</v>
          </cell>
          <cell r="S1033">
            <v>2187432</v>
          </cell>
          <cell r="T1033" t="str">
            <v>Budget:</v>
          </cell>
          <cell r="U1033">
            <v>147421</v>
          </cell>
          <cell r="V1033">
            <v>306616</v>
          </cell>
          <cell r="W1033">
            <v>465811</v>
          </cell>
          <cell r="X1033">
            <v>638273</v>
          </cell>
          <cell r="Y1033">
            <v>810735</v>
          </cell>
          <cell r="Z1033">
            <v>994971</v>
          </cell>
          <cell r="AA1033">
            <v>1190981</v>
          </cell>
          <cell r="AB1033">
            <v>1436339</v>
          </cell>
          <cell r="AC1033">
            <v>1644122</v>
          </cell>
          <cell r="AD1033">
            <v>1828358</v>
          </cell>
          <cell r="AE1033">
            <v>2012594</v>
          </cell>
        </row>
        <row r="1034">
          <cell r="A1034" t="str">
            <v>SOUTH CENTRAL REGIONActual:</v>
          </cell>
          <cell r="D1034" t="str">
            <v>Actual:</v>
          </cell>
          <cell r="E1034">
            <v>156494</v>
          </cell>
          <cell r="F1034">
            <v>373030</v>
          </cell>
          <cell r="G1034">
            <v>366454</v>
          </cell>
          <cell r="H1034">
            <v>568829</v>
          </cell>
          <cell r="I1034">
            <v>235799</v>
          </cell>
          <cell r="J1034">
            <v>344500</v>
          </cell>
          <cell r="K1034">
            <v>240976</v>
          </cell>
          <cell r="L1034">
            <v>345398</v>
          </cell>
          <cell r="M1034">
            <v>296518</v>
          </cell>
          <cell r="N1034">
            <v>295039</v>
          </cell>
          <cell r="O1034">
            <v>224925</v>
          </cell>
          <cell r="P1034">
            <v>397673</v>
          </cell>
          <cell r="Q1034">
            <v>1700606</v>
          </cell>
          <cell r="R1034" t="str">
            <v>Projection:</v>
          </cell>
          <cell r="S1034">
            <v>3860432</v>
          </cell>
          <cell r="T1034" t="str">
            <v>Actual:</v>
          </cell>
          <cell r="U1034">
            <v>156494</v>
          </cell>
          <cell r="V1034">
            <v>529524</v>
          </cell>
          <cell r="W1034">
            <v>895978</v>
          </cell>
          <cell r="X1034">
            <v>1464807</v>
          </cell>
          <cell r="Y1034">
            <v>1700606</v>
          </cell>
          <cell r="Z1034">
            <v>2045106</v>
          </cell>
          <cell r="AA1034">
            <v>2286082</v>
          </cell>
          <cell r="AB1034">
            <v>2631480</v>
          </cell>
          <cell r="AC1034">
            <v>2927998</v>
          </cell>
          <cell r="AD1034">
            <v>3223037</v>
          </cell>
          <cell r="AE1034">
            <v>3447962</v>
          </cell>
        </row>
        <row r="1035">
          <cell r="A1035" t="str">
            <v>SOUTH CENTRAL REGIONVariance: Fav/(Unfav)</v>
          </cell>
          <cell r="D1035" t="str">
            <v>Variance: Fav/(Unfav)</v>
          </cell>
          <cell r="E1035">
            <v>-9073</v>
          </cell>
          <cell r="F1035">
            <v>-213835</v>
          </cell>
          <cell r="G1035">
            <v>-207259</v>
          </cell>
          <cell r="H1035">
            <v>-396366</v>
          </cell>
          <cell r="I1035">
            <v>-63337</v>
          </cell>
          <cell r="J1035">
            <v>-160264</v>
          </cell>
          <cell r="K1035">
            <v>-44967</v>
          </cell>
          <cell r="L1035">
            <v>-100039</v>
          </cell>
          <cell r="M1035">
            <v>-88735</v>
          </cell>
          <cell r="N1035">
            <v>-110803</v>
          </cell>
          <cell r="O1035">
            <v>-40689</v>
          </cell>
          <cell r="P1035">
            <v>-222836</v>
          </cell>
          <cell r="Q1035">
            <v>-889870</v>
          </cell>
          <cell r="R1035" t="str">
            <v>Variance: Fav/(Unfav)</v>
          </cell>
          <cell r="S1035">
            <v>-1673000</v>
          </cell>
          <cell r="T1035" t="str">
            <v>Variance: Fav/(Unfav)</v>
          </cell>
          <cell r="U1035">
            <v>-9073</v>
          </cell>
          <cell r="V1035">
            <v>-222908</v>
          </cell>
          <cell r="W1035">
            <v>-430167</v>
          </cell>
          <cell r="X1035">
            <v>-826533</v>
          </cell>
          <cell r="Y1035">
            <v>-889870</v>
          </cell>
          <cell r="Z1035">
            <v>-1050134</v>
          </cell>
          <cell r="AA1035">
            <v>-1095101</v>
          </cell>
          <cell r="AB1035">
            <v>-1195140</v>
          </cell>
          <cell r="AC1035">
            <v>-1283875</v>
          </cell>
          <cell r="AD1035">
            <v>-1394678</v>
          </cell>
          <cell r="AE1035">
            <v>-1435367</v>
          </cell>
        </row>
        <row r="1036">
          <cell r="A1036" t="str">
            <v>NORTH COASTAL REGIONBudget:</v>
          </cell>
          <cell r="B1036" t="str">
            <v>60JY6S</v>
          </cell>
          <cell r="C1036" t="str">
            <v>NORTH COASTAL REGION</v>
          </cell>
          <cell r="D1036" t="str">
            <v>Budget:</v>
          </cell>
          <cell r="E1036">
            <v>87225</v>
          </cell>
          <cell r="F1036">
            <v>90655</v>
          </cell>
          <cell r="G1036">
            <v>95021</v>
          </cell>
          <cell r="H1036">
            <v>89649</v>
          </cell>
          <cell r="I1036">
            <v>94015</v>
          </cell>
          <cell r="J1036">
            <v>92455</v>
          </cell>
          <cell r="K1036">
            <v>94014</v>
          </cell>
          <cell r="L1036">
            <v>130425</v>
          </cell>
          <cell r="M1036">
            <v>101810</v>
          </cell>
          <cell r="N1036">
            <v>89961</v>
          </cell>
          <cell r="O1036">
            <v>92455</v>
          </cell>
          <cell r="P1036">
            <v>114880</v>
          </cell>
          <cell r="Q1036">
            <v>456565</v>
          </cell>
          <cell r="R1036" t="str">
            <v>Budget:</v>
          </cell>
          <cell r="S1036">
            <v>1172565</v>
          </cell>
          <cell r="T1036" t="str">
            <v>Budget:</v>
          </cell>
          <cell r="U1036">
            <v>87225</v>
          </cell>
          <cell r="V1036">
            <v>177880</v>
          </cell>
          <cell r="W1036">
            <v>272901</v>
          </cell>
          <cell r="X1036">
            <v>362550</v>
          </cell>
          <cell r="Y1036">
            <v>456565</v>
          </cell>
          <cell r="Z1036">
            <v>549020</v>
          </cell>
          <cell r="AA1036">
            <v>643034</v>
          </cell>
          <cell r="AB1036">
            <v>773459</v>
          </cell>
          <cell r="AC1036">
            <v>875269</v>
          </cell>
          <cell r="AD1036">
            <v>965230</v>
          </cell>
          <cell r="AE1036">
            <v>1057685</v>
          </cell>
        </row>
        <row r="1037">
          <cell r="A1037" t="str">
            <v>NORTH COASTAL REGIONActual:</v>
          </cell>
          <cell r="D1037" t="str">
            <v>Actual:</v>
          </cell>
          <cell r="E1037">
            <v>47924</v>
          </cell>
          <cell r="F1037">
            <v>73503</v>
          </cell>
          <cell r="G1037">
            <v>226295</v>
          </cell>
          <cell r="H1037">
            <v>15711</v>
          </cell>
          <cell r="I1037">
            <v>87483</v>
          </cell>
          <cell r="J1037">
            <v>153417</v>
          </cell>
          <cell r="K1037">
            <v>-17937</v>
          </cell>
          <cell r="L1037">
            <v>44060</v>
          </cell>
          <cell r="M1037">
            <v>122706</v>
          </cell>
          <cell r="N1037">
            <v>81070</v>
          </cell>
          <cell r="O1037">
            <v>49483</v>
          </cell>
          <cell r="P1037">
            <v>-105158</v>
          </cell>
          <cell r="Q1037">
            <v>450916</v>
          </cell>
          <cell r="R1037" t="str">
            <v>Projection:</v>
          </cell>
          <cell r="S1037">
            <v>1172565</v>
          </cell>
          <cell r="T1037" t="str">
            <v>Actual:</v>
          </cell>
          <cell r="U1037">
            <v>47924</v>
          </cell>
          <cell r="V1037">
            <v>121427</v>
          </cell>
          <cell r="W1037">
            <v>347722</v>
          </cell>
          <cell r="X1037">
            <v>363433</v>
          </cell>
          <cell r="Y1037">
            <v>450916</v>
          </cell>
          <cell r="Z1037">
            <v>604333</v>
          </cell>
          <cell r="AA1037">
            <v>586396</v>
          </cell>
          <cell r="AB1037">
            <v>630456</v>
          </cell>
          <cell r="AC1037">
            <v>753162</v>
          </cell>
          <cell r="AD1037">
            <v>834232</v>
          </cell>
          <cell r="AE1037">
            <v>883715</v>
          </cell>
        </row>
        <row r="1038">
          <cell r="A1038" t="str">
            <v>NORTH COASTAL REGIONVariance: Fav/(Unfav)</v>
          </cell>
          <cell r="D1038" t="str">
            <v>Variance: Fav/(Unfav)</v>
          </cell>
          <cell r="E1038">
            <v>39301</v>
          </cell>
          <cell r="F1038">
            <v>17152</v>
          </cell>
          <cell r="G1038">
            <v>-131274</v>
          </cell>
          <cell r="H1038">
            <v>73938</v>
          </cell>
          <cell r="I1038">
            <v>6532</v>
          </cell>
          <cell r="J1038">
            <v>-60961</v>
          </cell>
          <cell r="K1038">
            <v>111951</v>
          </cell>
          <cell r="L1038">
            <v>86365</v>
          </cell>
          <cell r="M1038">
            <v>-20897</v>
          </cell>
          <cell r="N1038">
            <v>8891</v>
          </cell>
          <cell r="O1038">
            <v>42972</v>
          </cell>
          <cell r="P1038">
            <v>220039</v>
          </cell>
          <cell r="Q1038">
            <v>5649</v>
          </cell>
          <cell r="R1038" t="str">
            <v>Variance: Fav/(Unfav)</v>
          </cell>
          <cell r="S1038">
            <v>0</v>
          </cell>
          <cell r="T1038" t="str">
            <v>Variance: Fav/(Unfav)</v>
          </cell>
          <cell r="U1038">
            <v>39301</v>
          </cell>
          <cell r="V1038">
            <v>56453</v>
          </cell>
          <cell r="W1038">
            <v>-74821</v>
          </cell>
          <cell r="X1038">
            <v>-883</v>
          </cell>
          <cell r="Y1038">
            <v>5649</v>
          </cell>
          <cell r="Z1038">
            <v>-55312</v>
          </cell>
          <cell r="AA1038">
            <v>56639</v>
          </cell>
          <cell r="AB1038">
            <v>143004</v>
          </cell>
          <cell r="AC1038">
            <v>122107</v>
          </cell>
          <cell r="AD1038">
            <v>130998</v>
          </cell>
          <cell r="AE1038">
            <v>173970</v>
          </cell>
        </row>
        <row r="1039">
          <cell r="A1039" t="str">
            <v>SOUTH COASTAL REGIONBudget:</v>
          </cell>
          <cell r="B1039" t="str">
            <v>60425S</v>
          </cell>
          <cell r="C1039" t="str">
            <v>SOUTH COASTAL REGION</v>
          </cell>
          <cell r="D1039" t="str">
            <v>Budget:</v>
          </cell>
          <cell r="E1039">
            <v>221828</v>
          </cell>
          <cell r="F1039">
            <v>275216</v>
          </cell>
          <cell r="G1039">
            <v>233465</v>
          </cell>
          <cell r="H1039">
            <v>246180</v>
          </cell>
          <cell r="I1039">
            <v>246180</v>
          </cell>
          <cell r="J1039">
            <v>257854</v>
          </cell>
          <cell r="K1039">
            <v>311205</v>
          </cell>
          <cell r="L1039">
            <v>392251</v>
          </cell>
          <cell r="M1039">
            <v>322841</v>
          </cell>
          <cell r="N1039">
            <v>257817</v>
          </cell>
          <cell r="O1039">
            <v>257817</v>
          </cell>
          <cell r="P1039">
            <v>322517</v>
          </cell>
          <cell r="Q1039">
            <v>1222870</v>
          </cell>
          <cell r="R1039" t="str">
            <v>Budget:</v>
          </cell>
          <cell r="S1039">
            <v>3345173</v>
          </cell>
          <cell r="T1039" t="str">
            <v>Budget:</v>
          </cell>
          <cell r="U1039">
            <v>221828</v>
          </cell>
          <cell r="V1039">
            <v>497044</v>
          </cell>
          <cell r="W1039">
            <v>730509</v>
          </cell>
          <cell r="X1039">
            <v>976689</v>
          </cell>
          <cell r="Y1039">
            <v>1222869</v>
          </cell>
          <cell r="Z1039">
            <v>1480723</v>
          </cell>
          <cell r="AA1039">
            <v>1791928</v>
          </cell>
          <cell r="AB1039">
            <v>2184179</v>
          </cell>
          <cell r="AC1039">
            <v>2507020</v>
          </cell>
          <cell r="AD1039">
            <v>2764837</v>
          </cell>
          <cell r="AE1039">
            <v>3022654</v>
          </cell>
        </row>
        <row r="1040">
          <cell r="A1040" t="str">
            <v>SOUTH COASTAL REGIONActual:</v>
          </cell>
          <cell r="D1040" t="str">
            <v>Actual:</v>
          </cell>
          <cell r="E1040">
            <v>251125</v>
          </cell>
          <cell r="F1040">
            <v>246044</v>
          </cell>
          <cell r="G1040">
            <v>788673</v>
          </cell>
          <cell r="H1040">
            <v>381727</v>
          </cell>
          <cell r="I1040">
            <v>343410</v>
          </cell>
          <cell r="J1040">
            <v>816140</v>
          </cell>
          <cell r="K1040">
            <v>589433</v>
          </cell>
          <cell r="L1040">
            <v>529496</v>
          </cell>
          <cell r="M1040">
            <v>352690</v>
          </cell>
          <cell r="N1040">
            <v>471489</v>
          </cell>
          <cell r="O1040">
            <v>304388</v>
          </cell>
          <cell r="P1040">
            <v>261248</v>
          </cell>
          <cell r="Q1040">
            <v>2010979</v>
          </cell>
          <cell r="R1040" t="str">
            <v>Projection:</v>
          </cell>
          <cell r="S1040">
            <v>5287173</v>
          </cell>
          <cell r="T1040" t="str">
            <v>Actual:</v>
          </cell>
          <cell r="U1040">
            <v>251125</v>
          </cell>
          <cell r="V1040">
            <v>497169</v>
          </cell>
          <cell r="W1040">
            <v>1285842</v>
          </cell>
          <cell r="X1040">
            <v>1667569</v>
          </cell>
          <cell r="Y1040">
            <v>2010979</v>
          </cell>
          <cell r="Z1040">
            <v>2827119</v>
          </cell>
          <cell r="AA1040">
            <v>3416552</v>
          </cell>
          <cell r="AB1040">
            <v>3946048</v>
          </cell>
          <cell r="AC1040">
            <v>4298738</v>
          </cell>
          <cell r="AD1040">
            <v>4770227</v>
          </cell>
          <cell r="AE1040">
            <v>5074615</v>
          </cell>
        </row>
        <row r="1041">
          <cell r="A1041" t="str">
            <v>SOUTH COASTAL REGIONVariance: Fav/(Unfav)</v>
          </cell>
          <cell r="D1041" t="str">
            <v>Variance: Fav/(Unfav)</v>
          </cell>
          <cell r="E1041">
            <v>-29296</v>
          </cell>
          <cell r="F1041">
            <v>29171</v>
          </cell>
          <cell r="G1041">
            <v>-555207</v>
          </cell>
          <cell r="H1041">
            <v>-135547</v>
          </cell>
          <cell r="I1041">
            <v>-97230</v>
          </cell>
          <cell r="J1041">
            <v>-558286</v>
          </cell>
          <cell r="K1041">
            <v>-278228</v>
          </cell>
          <cell r="L1041">
            <v>-137244</v>
          </cell>
          <cell r="M1041">
            <v>-29849</v>
          </cell>
          <cell r="N1041">
            <v>-213672</v>
          </cell>
          <cell r="O1041">
            <v>-46571</v>
          </cell>
          <cell r="P1041">
            <v>61269</v>
          </cell>
          <cell r="Q1041">
            <v>-788109</v>
          </cell>
          <cell r="R1041" t="str">
            <v>Variance: Fav/(Unfav)</v>
          </cell>
          <cell r="S1041">
            <v>-1942000</v>
          </cell>
          <cell r="T1041" t="str">
            <v>Variance: Fav/(Unfav)</v>
          </cell>
          <cell r="U1041">
            <v>-29296</v>
          </cell>
          <cell r="V1041">
            <v>-125</v>
          </cell>
          <cell r="W1041">
            <v>-555332</v>
          </cell>
          <cell r="X1041">
            <v>-690879</v>
          </cell>
          <cell r="Y1041">
            <v>-788109</v>
          </cell>
          <cell r="Z1041">
            <v>-1346395</v>
          </cell>
          <cell r="AA1041">
            <v>-1624623</v>
          </cell>
          <cell r="AB1041">
            <v>-1761867</v>
          </cell>
          <cell r="AC1041">
            <v>-1791716</v>
          </cell>
          <cell r="AD1041">
            <v>-2005388</v>
          </cell>
          <cell r="AE1041">
            <v>-2051959</v>
          </cell>
        </row>
        <row r="1042">
          <cell r="A1042" t="str">
            <v>DIST OPS &amp; SUPPORTBudget:</v>
          </cell>
          <cell r="B1042" t="str">
            <v>60896S</v>
          </cell>
          <cell r="C1042" t="str">
            <v>DIST OPS &amp; SUPPORT</v>
          </cell>
          <cell r="D1042" t="str">
            <v>Budget: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 t="str">
            <v>Budget:</v>
          </cell>
          <cell r="S1042">
            <v>0</v>
          </cell>
          <cell r="T1042" t="str">
            <v>Budget: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DIST OPS &amp; SUPPORTActual:</v>
          </cell>
          <cell r="D1043" t="str">
            <v>Actual:</v>
          </cell>
          <cell r="E1043">
            <v>0</v>
          </cell>
          <cell r="F1043">
            <v>0</v>
          </cell>
          <cell r="G1043">
            <v>1237</v>
          </cell>
          <cell r="H1043">
            <v>-1237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 t="str">
            <v>Projection:</v>
          </cell>
          <cell r="S1043">
            <v>0</v>
          </cell>
          <cell r="T1043" t="str">
            <v>Actual:</v>
          </cell>
          <cell r="U1043">
            <v>0</v>
          </cell>
          <cell r="V1043">
            <v>0</v>
          </cell>
          <cell r="W1043">
            <v>1237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</row>
        <row r="1044">
          <cell r="A1044" t="str">
            <v>DIST OPS &amp; SUPPORTVariance: Fav/(Unfav)</v>
          </cell>
          <cell r="D1044" t="str">
            <v>Variance: Fav/(Unfav)</v>
          </cell>
          <cell r="E1044">
            <v>0</v>
          </cell>
          <cell r="F1044">
            <v>0</v>
          </cell>
          <cell r="G1044">
            <v>-1237</v>
          </cell>
          <cell r="H1044">
            <v>1237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 t="str">
            <v>Variance: Fav/(Unfav)</v>
          </cell>
          <cell r="S1044">
            <v>0</v>
          </cell>
          <cell r="T1044" t="str">
            <v>Variance: Fav/(Unfav)</v>
          </cell>
          <cell r="U1044">
            <v>0</v>
          </cell>
          <cell r="V1044">
            <v>0</v>
          </cell>
          <cell r="W1044">
            <v>-1237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</row>
        <row r="1045">
          <cell r="A1045" t="str">
            <v>TRANSMISSIONBudget:</v>
          </cell>
          <cell r="B1045" t="str">
            <v>60501S</v>
          </cell>
          <cell r="C1045" t="str">
            <v>TRANSMISSION</v>
          </cell>
          <cell r="D1045" t="str">
            <v>Budget: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 t="str">
            <v>Budget:</v>
          </cell>
          <cell r="S1045">
            <v>0</v>
          </cell>
          <cell r="T1045" t="str">
            <v>Budget: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</row>
        <row r="1046">
          <cell r="A1046" t="str">
            <v>TRANSMISSIONActual:</v>
          </cell>
          <cell r="D1046" t="str">
            <v>Actual:</v>
          </cell>
          <cell r="E1046">
            <v>488</v>
          </cell>
          <cell r="F1046">
            <v>1029</v>
          </cell>
          <cell r="G1046">
            <v>23641</v>
          </cell>
          <cell r="H1046">
            <v>4579</v>
          </cell>
          <cell r="I1046">
            <v>1652</v>
          </cell>
          <cell r="J1046">
            <v>0</v>
          </cell>
          <cell r="K1046">
            <v>0</v>
          </cell>
          <cell r="L1046">
            <v>42</v>
          </cell>
          <cell r="M1046">
            <v>5140</v>
          </cell>
          <cell r="N1046">
            <v>1097</v>
          </cell>
          <cell r="O1046">
            <v>143</v>
          </cell>
          <cell r="P1046">
            <v>335</v>
          </cell>
          <cell r="Q1046">
            <v>31390</v>
          </cell>
          <cell r="R1046" t="str">
            <v>Projection:</v>
          </cell>
          <cell r="S1046">
            <v>0</v>
          </cell>
          <cell r="T1046" t="str">
            <v>Actual:</v>
          </cell>
          <cell r="U1046">
            <v>488</v>
          </cell>
          <cell r="V1046">
            <v>1517</v>
          </cell>
          <cell r="W1046">
            <v>25158</v>
          </cell>
          <cell r="X1046">
            <v>29737</v>
          </cell>
          <cell r="Y1046">
            <v>31389</v>
          </cell>
          <cell r="Z1046">
            <v>31389</v>
          </cell>
          <cell r="AA1046">
            <v>31389</v>
          </cell>
          <cell r="AB1046">
            <v>31431</v>
          </cell>
          <cell r="AC1046">
            <v>36571</v>
          </cell>
          <cell r="AD1046">
            <v>37668</v>
          </cell>
          <cell r="AE1046">
            <v>37811</v>
          </cell>
        </row>
        <row r="1047">
          <cell r="A1047" t="str">
            <v>TRANSMISSIONVariance: Fav/(Unfav)</v>
          </cell>
          <cell r="D1047" t="str">
            <v>Variance: Fav/(Unfav)</v>
          </cell>
          <cell r="E1047">
            <v>-488</v>
          </cell>
          <cell r="F1047">
            <v>-1029</v>
          </cell>
          <cell r="G1047">
            <v>-23641</v>
          </cell>
          <cell r="H1047">
            <v>-4579</v>
          </cell>
          <cell r="I1047">
            <v>-1652</v>
          </cell>
          <cell r="J1047">
            <v>0</v>
          </cell>
          <cell r="K1047">
            <v>0</v>
          </cell>
          <cell r="L1047">
            <v>-42</v>
          </cell>
          <cell r="M1047">
            <v>-5140</v>
          </cell>
          <cell r="N1047">
            <v>-1097</v>
          </cell>
          <cell r="O1047">
            <v>-143</v>
          </cell>
          <cell r="P1047">
            <v>-335</v>
          </cell>
          <cell r="Q1047">
            <v>-31390</v>
          </cell>
          <cell r="R1047" t="str">
            <v>Variance: Fav/(Unfav)</v>
          </cell>
          <cell r="S1047">
            <v>0</v>
          </cell>
          <cell r="T1047" t="str">
            <v>Variance: Fav/(Unfav)</v>
          </cell>
          <cell r="U1047">
            <v>-488</v>
          </cell>
          <cell r="V1047">
            <v>-1517</v>
          </cell>
          <cell r="W1047">
            <v>-25158</v>
          </cell>
          <cell r="X1047">
            <v>-29737</v>
          </cell>
          <cell r="Y1047">
            <v>-31389</v>
          </cell>
          <cell r="Z1047">
            <v>-31389</v>
          </cell>
          <cell r="AA1047">
            <v>-31389</v>
          </cell>
          <cell r="AB1047">
            <v>-31431</v>
          </cell>
          <cell r="AC1047">
            <v>-36571</v>
          </cell>
          <cell r="AD1047">
            <v>-37668</v>
          </cell>
          <cell r="AE1047">
            <v>-37811</v>
          </cell>
        </row>
        <row r="1048">
          <cell r="A1048" t="str">
            <v>Other Charge By OrgBudget:</v>
          </cell>
          <cell r="B1048" t="str">
            <v>Other</v>
          </cell>
          <cell r="C1048" t="str">
            <v>Other Charge By Org</v>
          </cell>
          <cell r="D1048" t="str">
            <v>Budget: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 t="str">
            <v>Budget:</v>
          </cell>
          <cell r="S1048">
            <v>0</v>
          </cell>
          <cell r="T1048" t="str">
            <v>Budget: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</row>
        <row r="1049">
          <cell r="A1049" t="str">
            <v>Other Charge By OrgActual:</v>
          </cell>
          <cell r="D1049" t="str">
            <v>Actual:</v>
          </cell>
          <cell r="E1049">
            <v>5972</v>
          </cell>
          <cell r="F1049">
            <v>8532</v>
          </cell>
          <cell r="G1049">
            <v>54755</v>
          </cell>
          <cell r="H1049">
            <v>18333</v>
          </cell>
          <cell r="I1049">
            <v>28865</v>
          </cell>
          <cell r="J1049">
            <v>6876</v>
          </cell>
          <cell r="K1049">
            <v>9265</v>
          </cell>
          <cell r="L1049">
            <v>418</v>
          </cell>
          <cell r="M1049">
            <v>11216</v>
          </cell>
          <cell r="N1049">
            <v>16662</v>
          </cell>
          <cell r="O1049">
            <v>5088</v>
          </cell>
          <cell r="P1049">
            <v>15548</v>
          </cell>
          <cell r="Q1049">
            <v>116458</v>
          </cell>
          <cell r="R1049" t="str">
            <v>Projection:</v>
          </cell>
          <cell r="S1049">
            <v>0</v>
          </cell>
          <cell r="T1049" t="str">
            <v>Actual:</v>
          </cell>
          <cell r="U1049">
            <v>5972</v>
          </cell>
          <cell r="V1049">
            <v>14504</v>
          </cell>
          <cell r="W1049">
            <v>69259</v>
          </cell>
          <cell r="X1049">
            <v>87592</v>
          </cell>
          <cell r="Y1049">
            <v>116457</v>
          </cell>
          <cell r="Z1049">
            <v>123333</v>
          </cell>
          <cell r="AA1049">
            <v>132598</v>
          </cell>
          <cell r="AB1049">
            <v>133016</v>
          </cell>
          <cell r="AC1049">
            <v>144232</v>
          </cell>
          <cell r="AD1049">
            <v>160894</v>
          </cell>
          <cell r="AE1049">
            <v>165982</v>
          </cell>
        </row>
        <row r="1050">
          <cell r="A1050" t="str">
            <v>Other Charge By OrgVariance: Fav/(Unfav)</v>
          </cell>
          <cell r="D1050" t="str">
            <v>Variance: Fav/(Unfav)</v>
          </cell>
          <cell r="E1050">
            <v>-5972</v>
          </cell>
          <cell r="F1050">
            <v>-8532</v>
          </cell>
          <cell r="G1050">
            <v>-54755</v>
          </cell>
          <cell r="H1050">
            <v>-18333</v>
          </cell>
          <cell r="I1050">
            <v>-28865</v>
          </cell>
          <cell r="J1050">
            <v>-6876</v>
          </cell>
          <cell r="K1050">
            <v>-9265</v>
          </cell>
          <cell r="L1050">
            <v>-418</v>
          </cell>
          <cell r="M1050">
            <v>-11216</v>
          </cell>
          <cell r="N1050">
            <v>-16662</v>
          </cell>
          <cell r="O1050">
            <v>-5088</v>
          </cell>
          <cell r="P1050">
            <v>-15548</v>
          </cell>
          <cell r="Q1050">
            <v>-116458</v>
          </cell>
          <cell r="R1050" t="str">
            <v>Variance: Fav/(Unfav)</v>
          </cell>
          <cell r="S1050">
            <v>0</v>
          </cell>
          <cell r="T1050" t="str">
            <v>Variance: Fav/(Unfav)</v>
          </cell>
          <cell r="U1050">
            <v>-5972</v>
          </cell>
          <cell r="V1050">
            <v>-14504</v>
          </cell>
          <cell r="W1050">
            <v>-69259</v>
          </cell>
          <cell r="X1050">
            <v>-87592</v>
          </cell>
          <cell r="Y1050">
            <v>-116457</v>
          </cell>
          <cell r="Z1050">
            <v>-123333</v>
          </cell>
          <cell r="AA1050">
            <v>-132598</v>
          </cell>
          <cell r="AB1050">
            <v>-133016</v>
          </cell>
          <cell r="AC1050">
            <v>-144232</v>
          </cell>
          <cell r="AD1050">
            <v>-160894</v>
          </cell>
          <cell r="AE1050">
            <v>-165982</v>
          </cell>
        </row>
        <row r="1051">
          <cell r="A1051" t="str">
            <v>GrandBudget:</v>
          </cell>
          <cell r="C1051" t="str">
            <v>Grand</v>
          </cell>
          <cell r="D1051" t="str">
            <v>Budget:</v>
          </cell>
          <cell r="E1051">
            <v>621799</v>
          </cell>
          <cell r="F1051">
            <v>715976</v>
          </cell>
          <cell r="G1051">
            <v>738292</v>
          </cell>
          <cell r="H1051">
            <v>657235</v>
          </cell>
          <cell r="I1051">
            <v>721302</v>
          </cell>
          <cell r="J1051">
            <v>700546</v>
          </cell>
          <cell r="K1051">
            <v>767229</v>
          </cell>
          <cell r="L1051">
            <v>1030291</v>
          </cell>
          <cell r="M1051">
            <v>883722</v>
          </cell>
          <cell r="N1051">
            <v>663900</v>
          </cell>
          <cell r="O1051">
            <v>700509</v>
          </cell>
          <cell r="P1051">
            <v>789258</v>
          </cell>
          <cell r="Q1051">
            <v>3454604</v>
          </cell>
          <cell r="R1051" t="str">
            <v>Budget:</v>
          </cell>
          <cell r="S1051">
            <v>8990060</v>
          </cell>
          <cell r="T1051" t="str">
            <v>Budget:</v>
          </cell>
          <cell r="U1051">
            <v>621799</v>
          </cell>
          <cell r="V1051">
            <v>1337775</v>
          </cell>
          <cell r="W1051">
            <v>2076067</v>
          </cell>
          <cell r="X1051">
            <v>2733302</v>
          </cell>
          <cell r="Y1051">
            <v>3454604</v>
          </cell>
          <cell r="Z1051">
            <v>4155150</v>
          </cell>
          <cell r="AA1051">
            <v>4922379</v>
          </cell>
          <cell r="AB1051">
            <v>5952670</v>
          </cell>
          <cell r="AC1051">
            <v>6836392</v>
          </cell>
          <cell r="AD1051">
            <v>7500292</v>
          </cell>
          <cell r="AE1051">
            <v>8200801</v>
          </cell>
        </row>
        <row r="1052">
          <cell r="A1052" t="str">
            <v>GrandActual:</v>
          </cell>
          <cell r="C1052" t="str">
            <v>Total</v>
          </cell>
          <cell r="D1052" t="str">
            <v>Actual:</v>
          </cell>
          <cell r="E1052">
            <v>644194</v>
          </cell>
          <cell r="F1052">
            <v>973025</v>
          </cell>
          <cell r="G1052">
            <v>1691957</v>
          </cell>
          <cell r="H1052">
            <v>1208280</v>
          </cell>
          <cell r="I1052">
            <v>1090555</v>
          </cell>
          <cell r="J1052">
            <v>1696130</v>
          </cell>
          <cell r="K1052">
            <v>1303267</v>
          </cell>
          <cell r="L1052">
            <v>1190296</v>
          </cell>
          <cell r="M1052">
            <v>939366</v>
          </cell>
          <cell r="N1052">
            <v>1015542</v>
          </cell>
          <cell r="O1052">
            <v>760217</v>
          </cell>
          <cell r="P1052">
            <v>491489</v>
          </cell>
          <cell r="Q1052">
            <v>5608010</v>
          </cell>
          <cell r="R1052" t="str">
            <v>Projection:</v>
          </cell>
          <cell r="S1052">
            <v>12765060</v>
          </cell>
          <cell r="T1052" t="str">
            <v>Actual:</v>
          </cell>
          <cell r="U1052">
            <v>644194</v>
          </cell>
          <cell r="V1052">
            <v>1617219</v>
          </cell>
          <cell r="W1052">
            <v>3309176</v>
          </cell>
          <cell r="X1052">
            <v>4517456</v>
          </cell>
          <cell r="Y1052">
            <v>5608011</v>
          </cell>
          <cell r="Z1052">
            <v>7304141</v>
          </cell>
          <cell r="AA1052">
            <v>8607408</v>
          </cell>
          <cell r="AB1052">
            <v>9797704</v>
          </cell>
          <cell r="AC1052">
            <v>10737070</v>
          </cell>
          <cell r="AD1052">
            <v>11752612</v>
          </cell>
          <cell r="AE1052">
            <v>12512829</v>
          </cell>
        </row>
        <row r="1053">
          <cell r="A1053" t="str">
            <v>GrandVariance: Fav/(Unfav)</v>
          </cell>
          <cell r="D1053" t="str">
            <v>Variance: Fav/(Unfav)</v>
          </cell>
          <cell r="E1053">
            <v>-22395</v>
          </cell>
          <cell r="F1053">
            <v>-257049</v>
          </cell>
          <cell r="G1053">
            <v>-953665</v>
          </cell>
          <cell r="H1053">
            <v>-551045</v>
          </cell>
          <cell r="I1053">
            <v>-369253</v>
          </cell>
          <cell r="J1053">
            <v>-995584</v>
          </cell>
          <cell r="K1053">
            <v>-536038</v>
          </cell>
          <cell r="L1053">
            <v>-160005</v>
          </cell>
          <cell r="M1053">
            <v>-55644</v>
          </cell>
          <cell r="N1053">
            <v>-351642</v>
          </cell>
          <cell r="O1053">
            <v>-59707</v>
          </cell>
          <cell r="P1053">
            <v>297769</v>
          </cell>
          <cell r="Q1053">
            <v>-2153406</v>
          </cell>
          <cell r="R1053" t="str">
            <v>Variance: Fav/(Unfav)</v>
          </cell>
          <cell r="S1053">
            <v>-3775000</v>
          </cell>
          <cell r="T1053" t="str">
            <v>Variance: Fav/(Unfav)</v>
          </cell>
          <cell r="U1053">
            <v>-22395</v>
          </cell>
          <cell r="V1053">
            <v>-279444</v>
          </cell>
          <cell r="W1053">
            <v>-1233109</v>
          </cell>
          <cell r="X1053">
            <v>-1784154</v>
          </cell>
          <cell r="Y1053">
            <v>-2153407</v>
          </cell>
          <cell r="Z1053">
            <v>-3148991</v>
          </cell>
          <cell r="AA1053">
            <v>-3685029</v>
          </cell>
          <cell r="AB1053">
            <v>-3845034</v>
          </cell>
          <cell r="AC1053">
            <v>-3900678</v>
          </cell>
          <cell r="AD1053">
            <v>-4252320</v>
          </cell>
          <cell r="AE1053">
            <v>-4312027</v>
          </cell>
        </row>
        <row r="1054">
          <cell r="A1054"/>
          <cell r="T1054" t="str">
            <v>Budget: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</row>
        <row r="1055">
          <cell r="A1055"/>
          <cell r="T1055" t="str">
            <v>Actual: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</row>
        <row r="1056">
          <cell r="A1056"/>
          <cell r="T1056" t="str">
            <v>Variance: Fav/(Unfav)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</row>
        <row r="1076">
          <cell r="A1076" t="str">
            <v>2003 RESTORATION BY GM BY OH &amp; UG</v>
          </cell>
        </row>
        <row r="1077">
          <cell r="B1077" t="str">
            <v>Charge To Org</v>
          </cell>
          <cell r="E1077" t="str">
            <v>Jan</v>
          </cell>
          <cell r="F1077" t="str">
            <v>Feb</v>
          </cell>
          <cell r="G1077" t="str">
            <v>Mar</v>
          </cell>
          <cell r="H1077" t="str">
            <v>Apr</v>
          </cell>
          <cell r="I1077" t="str">
            <v>May</v>
          </cell>
          <cell r="J1077" t="str">
            <v>Jun</v>
          </cell>
          <cell r="K1077" t="str">
            <v>Jul</v>
          </cell>
          <cell r="L1077" t="str">
            <v>Aug</v>
          </cell>
          <cell r="M1077" t="str">
            <v>Sep</v>
          </cell>
          <cell r="N1077" t="str">
            <v>Oct</v>
          </cell>
          <cell r="O1077" t="str">
            <v>Nov</v>
          </cell>
          <cell r="P1077" t="str">
            <v>Dec</v>
          </cell>
          <cell r="Q1077" t="str">
            <v>YTD</v>
          </cell>
          <cell r="S1077" t="str">
            <v>Annual</v>
          </cell>
        </row>
        <row r="1078">
          <cell r="A1078" t="str">
            <v>NORTH CENTRAL REGIONBudget:D7203</v>
          </cell>
          <cell r="B1078" t="str">
            <v>NORTH CENTRAL REGION</v>
          </cell>
          <cell r="C1078" t="str">
            <v>D7203</v>
          </cell>
          <cell r="D1078" t="str">
            <v>Budget:</v>
          </cell>
          <cell r="E1078">
            <v>437531</v>
          </cell>
          <cell r="F1078">
            <v>512993</v>
          </cell>
          <cell r="G1078">
            <v>689069</v>
          </cell>
          <cell r="H1078">
            <v>387777</v>
          </cell>
          <cell r="I1078">
            <v>563854</v>
          </cell>
          <cell r="J1078">
            <v>438085</v>
          </cell>
          <cell r="K1078">
            <v>438085</v>
          </cell>
          <cell r="L1078">
            <v>752025</v>
          </cell>
          <cell r="M1078">
            <v>689623</v>
          </cell>
          <cell r="N1078">
            <v>337469</v>
          </cell>
          <cell r="O1078">
            <v>438085</v>
          </cell>
          <cell r="P1078">
            <v>500532</v>
          </cell>
          <cell r="Q1078">
            <v>1639593</v>
          </cell>
          <cell r="R1078" t="str">
            <v>Budget:</v>
          </cell>
          <cell r="S1078">
            <v>6185128</v>
          </cell>
          <cell r="T1078" t="str">
            <v>Budget:</v>
          </cell>
          <cell r="U1078">
            <v>437531</v>
          </cell>
          <cell r="V1078">
            <v>950524</v>
          </cell>
          <cell r="W1078">
            <v>1639593</v>
          </cell>
          <cell r="X1078">
            <v>2027370</v>
          </cell>
          <cell r="Y1078">
            <v>2591224</v>
          </cell>
          <cell r="Z1078">
            <v>3029309</v>
          </cell>
          <cell r="AA1078">
            <v>3467394</v>
          </cell>
          <cell r="AB1078">
            <v>4219419</v>
          </cell>
          <cell r="AC1078">
            <v>4909042</v>
          </cell>
          <cell r="AD1078">
            <v>5246511</v>
          </cell>
          <cell r="AE1078">
            <v>5684596</v>
          </cell>
        </row>
        <row r="1079">
          <cell r="A1079" t="str">
            <v>NORTH CENTRAL REGIONActual:D7203</v>
          </cell>
          <cell r="D1079" t="str">
            <v>Actual:</v>
          </cell>
          <cell r="E1079">
            <v>374317</v>
          </cell>
          <cell r="F1079">
            <v>263130</v>
          </cell>
          <cell r="G1079">
            <v>286653</v>
          </cell>
          <cell r="H1079">
            <v>375023</v>
          </cell>
          <cell r="I1079">
            <v>509073</v>
          </cell>
          <cell r="J1079">
            <v>535410</v>
          </cell>
          <cell r="K1079">
            <v>719086</v>
          </cell>
          <cell r="L1079">
            <v>1365786</v>
          </cell>
          <cell r="M1079">
            <v>371219</v>
          </cell>
          <cell r="N1079">
            <v>461718</v>
          </cell>
          <cell r="O1079">
            <v>242430</v>
          </cell>
          <cell r="P1079">
            <v>488941</v>
          </cell>
          <cell r="Q1079">
            <v>924099</v>
          </cell>
          <cell r="R1079" t="str">
            <v>Projection:</v>
          </cell>
          <cell r="S1079">
            <v>4672133</v>
          </cell>
          <cell r="T1079" t="str">
            <v>Actual:</v>
          </cell>
          <cell r="U1079">
            <v>374317</v>
          </cell>
          <cell r="V1079">
            <v>637447</v>
          </cell>
          <cell r="W1079">
            <v>924100</v>
          </cell>
          <cell r="X1079">
            <v>1299123</v>
          </cell>
          <cell r="Y1079">
            <v>1808196</v>
          </cell>
          <cell r="Z1079">
            <v>2343606</v>
          </cell>
          <cell r="AA1079">
            <v>3062692</v>
          </cell>
          <cell r="AB1079">
            <v>4428478</v>
          </cell>
          <cell r="AC1079">
            <v>4799697</v>
          </cell>
          <cell r="AD1079">
            <v>5261415</v>
          </cell>
          <cell r="AE1079">
            <v>5503845</v>
          </cell>
        </row>
        <row r="1080">
          <cell r="A1080" t="str">
            <v>NORTH CENTRAL REGIONVariance: Fav/(Unfav)</v>
          </cell>
          <cell r="D1080" t="str">
            <v>Variance: Fav/(Unfav)</v>
          </cell>
          <cell r="E1080">
            <v>63215</v>
          </cell>
          <cell r="F1080">
            <v>249863</v>
          </cell>
          <cell r="G1080">
            <v>402417</v>
          </cell>
          <cell r="H1080">
            <v>12754</v>
          </cell>
          <cell r="I1080">
            <v>54781</v>
          </cell>
          <cell r="J1080">
            <v>-97325</v>
          </cell>
          <cell r="K1080">
            <v>-281001</v>
          </cell>
          <cell r="L1080">
            <v>-613761</v>
          </cell>
          <cell r="M1080">
            <v>318404</v>
          </cell>
          <cell r="N1080">
            <v>-124249</v>
          </cell>
          <cell r="O1080">
            <v>195655</v>
          </cell>
          <cell r="P1080">
            <v>11591</v>
          </cell>
          <cell r="Q1080">
            <v>715494</v>
          </cell>
          <cell r="R1080" t="str">
            <v>Variance: Fav/(Unfav)</v>
          </cell>
          <cell r="S1080">
            <v>1512995</v>
          </cell>
          <cell r="T1080" t="str">
            <v>Variance: Fav/(Unfav)</v>
          </cell>
          <cell r="U1080">
            <v>63215</v>
          </cell>
          <cell r="V1080">
            <v>313078</v>
          </cell>
          <cell r="W1080">
            <v>715495</v>
          </cell>
          <cell r="X1080">
            <v>728249</v>
          </cell>
          <cell r="Y1080">
            <v>783030</v>
          </cell>
          <cell r="Z1080">
            <v>685705</v>
          </cell>
          <cell r="AA1080">
            <v>404704</v>
          </cell>
          <cell r="AB1080">
            <v>-209057</v>
          </cell>
          <cell r="AC1080">
            <v>109347</v>
          </cell>
          <cell r="AD1080">
            <v>-14902</v>
          </cell>
          <cell r="AE1080">
            <v>180753</v>
          </cell>
        </row>
        <row r="1081">
          <cell r="A1081" t="str">
            <v>NORTH COASTAL REGIONBudget:D7203</v>
          </cell>
          <cell r="B1081" t="str">
            <v>NORTH COASTAL REGION</v>
          </cell>
          <cell r="D1081" t="str">
            <v>Budget:</v>
          </cell>
          <cell r="E1081">
            <v>85299</v>
          </cell>
          <cell r="F1081">
            <v>90916</v>
          </cell>
          <cell r="G1081">
            <v>90916</v>
          </cell>
          <cell r="H1081">
            <v>229221</v>
          </cell>
          <cell r="I1081">
            <v>128849</v>
          </cell>
          <cell r="J1081">
            <v>135178</v>
          </cell>
          <cell r="K1081">
            <v>148581</v>
          </cell>
          <cell r="L1081">
            <v>195938</v>
          </cell>
          <cell r="M1081">
            <v>154904</v>
          </cell>
          <cell r="N1081">
            <v>135172</v>
          </cell>
          <cell r="O1081">
            <v>135172</v>
          </cell>
          <cell r="P1081">
            <v>158021</v>
          </cell>
          <cell r="Q1081">
            <v>267131</v>
          </cell>
          <cell r="R1081" t="str">
            <v>Budget:</v>
          </cell>
          <cell r="S1081">
            <v>1688168</v>
          </cell>
          <cell r="T1081" t="str">
            <v>Budget:</v>
          </cell>
          <cell r="U1081">
            <v>85299</v>
          </cell>
          <cell r="V1081">
            <v>176215</v>
          </cell>
          <cell r="W1081">
            <v>267131</v>
          </cell>
          <cell r="X1081">
            <v>496352</v>
          </cell>
          <cell r="Y1081">
            <v>625201</v>
          </cell>
          <cell r="Z1081">
            <v>760379</v>
          </cell>
          <cell r="AA1081">
            <v>908960</v>
          </cell>
          <cell r="AB1081">
            <v>1104898</v>
          </cell>
          <cell r="AC1081">
            <v>1259802</v>
          </cell>
          <cell r="AD1081">
            <v>1394974</v>
          </cell>
          <cell r="AE1081">
            <v>1530146</v>
          </cell>
        </row>
        <row r="1082">
          <cell r="A1082" t="str">
            <v>NORTH COASTAL REGIONActual:D7203</v>
          </cell>
          <cell r="D1082" t="str">
            <v>Actual:</v>
          </cell>
          <cell r="E1082">
            <v>220316</v>
          </cell>
          <cell r="F1082">
            <v>187694</v>
          </cell>
          <cell r="G1082">
            <v>144389</v>
          </cell>
          <cell r="H1082">
            <v>110135</v>
          </cell>
          <cell r="I1082">
            <v>171900</v>
          </cell>
          <cell r="J1082">
            <v>214788</v>
          </cell>
          <cell r="K1082">
            <v>274757</v>
          </cell>
          <cell r="L1082">
            <v>387603</v>
          </cell>
          <cell r="M1082">
            <v>168020</v>
          </cell>
          <cell r="N1082">
            <v>166336</v>
          </cell>
          <cell r="O1082">
            <v>160162</v>
          </cell>
          <cell r="P1082">
            <v>242015</v>
          </cell>
          <cell r="Q1082">
            <v>552398</v>
          </cell>
          <cell r="R1082" t="str">
            <v>Projection:</v>
          </cell>
          <cell r="S1082">
            <v>1688168</v>
          </cell>
          <cell r="T1082" t="str">
            <v>Actual:</v>
          </cell>
          <cell r="U1082">
            <v>220316</v>
          </cell>
          <cell r="V1082">
            <v>408010</v>
          </cell>
          <cell r="W1082">
            <v>552399</v>
          </cell>
          <cell r="X1082">
            <v>662534</v>
          </cell>
          <cell r="Y1082">
            <v>834434</v>
          </cell>
          <cell r="Z1082">
            <v>1049222</v>
          </cell>
          <cell r="AA1082">
            <v>1323979</v>
          </cell>
          <cell r="AB1082">
            <v>1711582</v>
          </cell>
          <cell r="AC1082">
            <v>1879602</v>
          </cell>
          <cell r="AD1082">
            <v>2045938</v>
          </cell>
          <cell r="AE1082">
            <v>2206100</v>
          </cell>
        </row>
        <row r="1083">
          <cell r="A1083" t="str">
            <v>NORTH COASTAL REGIONVariance: Fav/(Unfav)</v>
          </cell>
          <cell r="D1083" t="str">
            <v>Variance: Fav/(Unfav)</v>
          </cell>
          <cell r="E1083">
            <v>-135018</v>
          </cell>
          <cell r="F1083">
            <v>-96777</v>
          </cell>
          <cell r="G1083">
            <v>-53472</v>
          </cell>
          <cell r="H1083">
            <v>119086</v>
          </cell>
          <cell r="I1083">
            <v>-43051</v>
          </cell>
          <cell r="J1083">
            <v>-79610</v>
          </cell>
          <cell r="K1083">
            <v>-126176</v>
          </cell>
          <cell r="L1083">
            <v>-191665</v>
          </cell>
          <cell r="M1083">
            <v>-13117</v>
          </cell>
          <cell r="N1083">
            <v>-31164</v>
          </cell>
          <cell r="O1083">
            <v>-24990</v>
          </cell>
          <cell r="P1083">
            <v>-83993</v>
          </cell>
          <cell r="Q1083">
            <v>-285267</v>
          </cell>
          <cell r="R1083" t="str">
            <v>Variance: Fav/(Unfav)</v>
          </cell>
          <cell r="S1083">
            <v>0</v>
          </cell>
          <cell r="T1083" t="str">
            <v>Variance: Fav/(Unfav)</v>
          </cell>
          <cell r="U1083">
            <v>-135018</v>
          </cell>
          <cell r="V1083">
            <v>-231795</v>
          </cell>
          <cell r="W1083">
            <v>-285267</v>
          </cell>
          <cell r="X1083">
            <v>-166181</v>
          </cell>
          <cell r="Y1083">
            <v>-209232</v>
          </cell>
          <cell r="Z1083">
            <v>-288842</v>
          </cell>
          <cell r="AA1083">
            <v>-415018</v>
          </cell>
          <cell r="AB1083">
            <v>-606683</v>
          </cell>
          <cell r="AC1083">
            <v>-619800</v>
          </cell>
          <cell r="AD1083">
            <v>-650964</v>
          </cell>
          <cell r="AE1083">
            <v>-675954</v>
          </cell>
        </row>
        <row r="1084">
          <cell r="A1084" t="str">
            <v>SOUTH CENTRAL REGIONBudget:D7203</v>
          </cell>
          <cell r="B1084" t="str">
            <v>SOUTH CENTRAL REGION</v>
          </cell>
          <cell r="D1084" t="str">
            <v>Budget:</v>
          </cell>
          <cell r="E1084">
            <v>238165</v>
          </cell>
          <cell r="F1084">
            <v>252694</v>
          </cell>
          <cell r="G1084">
            <v>252694</v>
          </cell>
          <cell r="H1084">
            <v>267886</v>
          </cell>
          <cell r="I1084">
            <v>267886</v>
          </cell>
          <cell r="J1084">
            <v>282415</v>
          </cell>
          <cell r="K1084">
            <v>296945</v>
          </cell>
          <cell r="L1084">
            <v>406546</v>
          </cell>
          <cell r="M1084">
            <v>311474</v>
          </cell>
          <cell r="N1084">
            <v>282415</v>
          </cell>
          <cell r="O1084">
            <v>282415</v>
          </cell>
          <cell r="P1084">
            <v>319425</v>
          </cell>
          <cell r="Q1084">
            <v>743554</v>
          </cell>
          <cell r="R1084" t="str">
            <v>Budget:</v>
          </cell>
          <cell r="S1084">
            <v>3460962</v>
          </cell>
          <cell r="T1084" t="str">
            <v>Budget:</v>
          </cell>
          <cell r="U1084">
            <v>238165</v>
          </cell>
          <cell r="V1084">
            <v>490859</v>
          </cell>
          <cell r="W1084">
            <v>743553</v>
          </cell>
          <cell r="X1084">
            <v>1011439</v>
          </cell>
          <cell r="Y1084">
            <v>1279325</v>
          </cell>
          <cell r="Z1084">
            <v>1561740</v>
          </cell>
          <cell r="AA1084">
            <v>1858685</v>
          </cell>
          <cell r="AB1084">
            <v>2265231</v>
          </cell>
          <cell r="AC1084">
            <v>2576705</v>
          </cell>
          <cell r="AD1084">
            <v>2859120</v>
          </cell>
          <cell r="AE1084">
            <v>3141535</v>
          </cell>
        </row>
        <row r="1085">
          <cell r="A1085" t="str">
            <v>SOUTH CENTRAL REGIONActual:D7203</v>
          </cell>
          <cell r="D1085" t="str">
            <v>Actual:</v>
          </cell>
          <cell r="E1085">
            <v>372284</v>
          </cell>
          <cell r="F1085">
            <v>232576</v>
          </cell>
          <cell r="G1085">
            <v>245602</v>
          </cell>
          <cell r="H1085">
            <v>220279</v>
          </cell>
          <cell r="I1085">
            <v>317249</v>
          </cell>
          <cell r="J1085">
            <v>298326</v>
          </cell>
          <cell r="K1085">
            <v>369944</v>
          </cell>
          <cell r="L1085">
            <v>822009</v>
          </cell>
          <cell r="M1085">
            <v>282309</v>
          </cell>
          <cell r="N1085">
            <v>253545</v>
          </cell>
          <cell r="O1085">
            <v>225832</v>
          </cell>
          <cell r="P1085">
            <v>394458</v>
          </cell>
          <cell r="Q1085">
            <v>850462</v>
          </cell>
          <cell r="R1085" t="str">
            <v>Projection:</v>
          </cell>
          <cell r="S1085">
            <v>3464583</v>
          </cell>
          <cell r="T1085" t="str">
            <v>Actual:</v>
          </cell>
          <cell r="U1085">
            <v>372284</v>
          </cell>
          <cell r="V1085">
            <v>604860</v>
          </cell>
          <cell r="W1085">
            <v>850462</v>
          </cell>
          <cell r="X1085">
            <v>1070741</v>
          </cell>
          <cell r="Y1085">
            <v>1387990</v>
          </cell>
          <cell r="Z1085">
            <v>1686316</v>
          </cell>
          <cell r="AA1085">
            <v>2056260</v>
          </cell>
          <cell r="AB1085">
            <v>2878269</v>
          </cell>
          <cell r="AC1085">
            <v>3160578</v>
          </cell>
          <cell r="AD1085">
            <v>3414123</v>
          </cell>
          <cell r="AE1085">
            <v>3639955</v>
          </cell>
        </row>
        <row r="1086">
          <cell r="A1086" t="str">
            <v>SOUTH CENTRAL REGIONVariance: Fav/(Unfav)</v>
          </cell>
          <cell r="D1086" t="str">
            <v>Variance: Fav/(Unfav)</v>
          </cell>
          <cell r="E1086">
            <v>-134118</v>
          </cell>
          <cell r="F1086">
            <v>20118</v>
          </cell>
          <cell r="G1086">
            <v>7092</v>
          </cell>
          <cell r="H1086">
            <v>47607</v>
          </cell>
          <cell r="I1086">
            <v>-49363</v>
          </cell>
          <cell r="J1086">
            <v>-15910</v>
          </cell>
          <cell r="K1086">
            <v>-73000</v>
          </cell>
          <cell r="L1086">
            <v>-415463</v>
          </cell>
          <cell r="M1086">
            <v>29165</v>
          </cell>
          <cell r="N1086">
            <v>28870</v>
          </cell>
          <cell r="O1086">
            <v>56583</v>
          </cell>
          <cell r="P1086">
            <v>-75033</v>
          </cell>
          <cell r="Q1086">
            <v>-106908</v>
          </cell>
          <cell r="R1086" t="str">
            <v>Variance: Fav/(Unfav)</v>
          </cell>
          <cell r="S1086">
            <v>-3621</v>
          </cell>
          <cell r="T1086" t="str">
            <v>Variance: Fav/(Unfav)</v>
          </cell>
          <cell r="U1086">
            <v>-134118</v>
          </cell>
          <cell r="V1086">
            <v>-114000</v>
          </cell>
          <cell r="W1086">
            <v>-106908</v>
          </cell>
          <cell r="X1086">
            <v>-59301</v>
          </cell>
          <cell r="Y1086">
            <v>-108664</v>
          </cell>
          <cell r="Z1086">
            <v>-124574</v>
          </cell>
          <cell r="AA1086">
            <v>-197574</v>
          </cell>
          <cell r="AB1086">
            <v>-613037</v>
          </cell>
          <cell r="AC1086">
            <v>-583872</v>
          </cell>
          <cell r="AD1086">
            <v>-555002</v>
          </cell>
          <cell r="AE1086">
            <v>-498419</v>
          </cell>
        </row>
        <row r="1087">
          <cell r="A1087" t="str">
            <v>SOUTH COASTAL REGIONBudget:D7203</v>
          </cell>
          <cell r="B1087" t="str">
            <v>SOUTH COASTAL REGION</v>
          </cell>
          <cell r="D1087" t="str">
            <v>Budget:</v>
          </cell>
          <cell r="E1087">
            <v>200189</v>
          </cell>
          <cell r="F1087">
            <v>272700</v>
          </cell>
          <cell r="G1087">
            <v>206689</v>
          </cell>
          <cell r="H1087">
            <v>81256</v>
          </cell>
          <cell r="I1087">
            <v>181629</v>
          </cell>
          <cell r="J1087">
            <v>187474</v>
          </cell>
          <cell r="K1087">
            <v>252142</v>
          </cell>
          <cell r="L1087">
            <v>322187</v>
          </cell>
          <cell r="M1087">
            <v>257935</v>
          </cell>
          <cell r="N1087">
            <v>187422</v>
          </cell>
          <cell r="O1087">
            <v>187422</v>
          </cell>
          <cell r="P1087">
            <v>287465</v>
          </cell>
          <cell r="Q1087">
            <v>679578</v>
          </cell>
          <cell r="R1087" t="str">
            <v>Budget:</v>
          </cell>
          <cell r="S1087">
            <v>2624511</v>
          </cell>
          <cell r="T1087" t="str">
            <v>Budget:</v>
          </cell>
          <cell r="U1087">
            <v>200189</v>
          </cell>
          <cell r="V1087">
            <v>472889</v>
          </cell>
          <cell r="W1087">
            <v>679578</v>
          </cell>
          <cell r="X1087">
            <v>760834</v>
          </cell>
          <cell r="Y1087">
            <v>942463</v>
          </cell>
          <cell r="Z1087">
            <v>1129937</v>
          </cell>
          <cell r="AA1087">
            <v>1382079</v>
          </cell>
          <cell r="AB1087">
            <v>1704266</v>
          </cell>
          <cell r="AC1087">
            <v>1962201</v>
          </cell>
          <cell r="AD1087">
            <v>2149623</v>
          </cell>
          <cell r="AE1087">
            <v>2337045</v>
          </cell>
        </row>
        <row r="1088">
          <cell r="A1088" t="str">
            <v>SOUTH COASTAL REGIONActual:D7203</v>
          </cell>
          <cell r="D1088" t="str">
            <v>Actual:</v>
          </cell>
          <cell r="E1088">
            <v>298972</v>
          </cell>
          <cell r="F1088">
            <v>187991</v>
          </cell>
          <cell r="G1088">
            <v>199735</v>
          </cell>
          <cell r="H1088">
            <v>241424</v>
          </cell>
          <cell r="I1088">
            <v>286748</v>
          </cell>
          <cell r="J1088">
            <v>354133</v>
          </cell>
          <cell r="K1088">
            <v>465678</v>
          </cell>
          <cell r="L1088">
            <v>651333</v>
          </cell>
          <cell r="M1088">
            <v>337286</v>
          </cell>
          <cell r="N1088">
            <v>267664</v>
          </cell>
          <cell r="O1088">
            <v>195679</v>
          </cell>
          <cell r="P1088">
            <v>351001</v>
          </cell>
          <cell r="Q1088">
            <v>686698</v>
          </cell>
          <cell r="R1088" t="str">
            <v>Projection:</v>
          </cell>
          <cell r="S1088">
            <v>2624511</v>
          </cell>
          <cell r="T1088" t="str">
            <v>Actual:</v>
          </cell>
          <cell r="U1088">
            <v>298972</v>
          </cell>
          <cell r="V1088">
            <v>486963</v>
          </cell>
          <cell r="W1088">
            <v>686698</v>
          </cell>
          <cell r="X1088">
            <v>928122</v>
          </cell>
          <cell r="Y1088">
            <v>1214870</v>
          </cell>
          <cell r="Z1088">
            <v>1569003</v>
          </cell>
          <cell r="AA1088">
            <v>2034681</v>
          </cell>
          <cell r="AB1088">
            <v>2686014</v>
          </cell>
          <cell r="AC1088">
            <v>3023300</v>
          </cell>
          <cell r="AD1088">
            <v>3290964</v>
          </cell>
          <cell r="AE1088">
            <v>3486643</v>
          </cell>
        </row>
        <row r="1089">
          <cell r="A1089" t="str">
            <v>SOUTH COASTAL REGIONVariance: Fav/(Unfav)</v>
          </cell>
          <cell r="D1089" t="str">
            <v>Variance: Fav/(Unfav)</v>
          </cell>
          <cell r="E1089">
            <v>-98782</v>
          </cell>
          <cell r="F1089">
            <v>84709</v>
          </cell>
          <cell r="G1089">
            <v>6953</v>
          </cell>
          <cell r="H1089">
            <v>-160168</v>
          </cell>
          <cell r="I1089">
            <v>-105120</v>
          </cell>
          <cell r="J1089">
            <v>-166659</v>
          </cell>
          <cell r="K1089">
            <v>-213536</v>
          </cell>
          <cell r="L1089">
            <v>-329146</v>
          </cell>
          <cell r="M1089">
            <v>-79351</v>
          </cell>
          <cell r="N1089">
            <v>-80242</v>
          </cell>
          <cell r="O1089">
            <v>-8257</v>
          </cell>
          <cell r="P1089">
            <v>-63536</v>
          </cell>
          <cell r="Q1089">
            <v>-7120</v>
          </cell>
          <cell r="R1089" t="str">
            <v>Variance: Fav/(Unfav)</v>
          </cell>
          <cell r="S1089">
            <v>0</v>
          </cell>
          <cell r="T1089" t="str">
            <v>Variance: Fav/(Unfav)</v>
          </cell>
          <cell r="U1089">
            <v>-98782</v>
          </cell>
          <cell r="V1089">
            <v>-14073</v>
          </cell>
          <cell r="W1089">
            <v>-7120</v>
          </cell>
          <cell r="X1089">
            <v>-167288</v>
          </cell>
          <cell r="Y1089">
            <v>-272408</v>
          </cell>
          <cell r="Z1089">
            <v>-439067</v>
          </cell>
          <cell r="AA1089">
            <v>-652603</v>
          </cell>
          <cell r="AB1089">
            <v>-981749</v>
          </cell>
          <cell r="AC1089">
            <v>-1061100</v>
          </cell>
          <cell r="AD1089">
            <v>-1141342</v>
          </cell>
          <cell r="AE1089">
            <v>-1149599</v>
          </cell>
        </row>
        <row r="1090">
          <cell r="A1090" t="str">
            <v>Budget:</v>
          </cell>
          <cell r="C1090" t="str">
            <v>D7203</v>
          </cell>
          <cell r="D1090" t="str">
            <v>Budget:</v>
          </cell>
          <cell r="E1090">
            <v>961185</v>
          </cell>
          <cell r="F1090">
            <v>1129304</v>
          </cell>
          <cell r="G1090">
            <v>1239369</v>
          </cell>
          <cell r="H1090">
            <v>966141</v>
          </cell>
          <cell r="I1090">
            <v>1142217</v>
          </cell>
          <cell r="J1090">
            <v>1043152</v>
          </cell>
          <cell r="K1090">
            <v>1135752</v>
          </cell>
          <cell r="L1090">
            <v>1676697</v>
          </cell>
          <cell r="M1090">
            <v>1413936</v>
          </cell>
          <cell r="N1090">
            <v>942479</v>
          </cell>
          <cell r="O1090">
            <v>1043094</v>
          </cell>
          <cell r="P1090">
            <v>1265444</v>
          </cell>
          <cell r="Q1090">
            <v>13958768</v>
          </cell>
          <cell r="T1090" t="str">
            <v>Budget:</v>
          </cell>
          <cell r="U1090">
            <v>961185</v>
          </cell>
          <cell r="V1090">
            <v>2090489</v>
          </cell>
          <cell r="W1090">
            <v>3329858</v>
          </cell>
          <cell r="X1090">
            <v>4295999</v>
          </cell>
          <cell r="Y1090">
            <v>5438216</v>
          </cell>
          <cell r="Z1090">
            <v>6481368</v>
          </cell>
          <cell r="AA1090">
            <v>7617120</v>
          </cell>
          <cell r="AB1090">
            <v>9293817</v>
          </cell>
          <cell r="AC1090">
            <v>10707753</v>
          </cell>
          <cell r="AD1090">
            <v>11650232</v>
          </cell>
          <cell r="AE1090">
            <v>12693326</v>
          </cell>
        </row>
        <row r="1091">
          <cell r="A1091" t="str">
            <v>Actual:</v>
          </cell>
          <cell r="D1091" t="str">
            <v>Actual:</v>
          </cell>
          <cell r="E1091">
            <v>1265888</v>
          </cell>
          <cell r="F1091">
            <v>871391</v>
          </cell>
          <cell r="G1091">
            <v>876379</v>
          </cell>
          <cell r="H1091">
            <v>946862</v>
          </cell>
          <cell r="I1091">
            <v>1284971</v>
          </cell>
          <cell r="J1091">
            <v>1402657</v>
          </cell>
          <cell r="K1091">
            <v>1829465</v>
          </cell>
          <cell r="L1091">
            <v>3226732</v>
          </cell>
          <cell r="M1091">
            <v>1158835</v>
          </cell>
          <cell r="N1091">
            <v>1149263</v>
          </cell>
          <cell r="O1091">
            <v>824104</v>
          </cell>
          <cell r="P1091">
            <v>1476415</v>
          </cell>
          <cell r="Q1091">
            <v>16312960</v>
          </cell>
          <cell r="T1091" t="str">
            <v>Actual:</v>
          </cell>
          <cell r="U1091">
            <v>1265888</v>
          </cell>
          <cell r="V1091">
            <v>2137279</v>
          </cell>
          <cell r="W1091">
            <v>3013658</v>
          </cell>
          <cell r="X1091">
            <v>3960520</v>
          </cell>
          <cell r="Y1091">
            <v>5245491</v>
          </cell>
          <cell r="Z1091">
            <v>6648148</v>
          </cell>
          <cell r="AA1091">
            <v>8477613</v>
          </cell>
          <cell r="AB1091">
            <v>11704345</v>
          </cell>
          <cell r="AC1091">
            <v>12863180</v>
          </cell>
          <cell r="AD1091">
            <v>14012443</v>
          </cell>
          <cell r="AE1091">
            <v>14836547</v>
          </cell>
        </row>
        <row r="1092">
          <cell r="A1092" t="str">
            <v>Variance: Fav/(Unfav)</v>
          </cell>
          <cell r="C1092" t="str">
            <v xml:space="preserve"> </v>
          </cell>
          <cell r="D1092" t="str">
            <v>Variance: Fav/(Unfav)</v>
          </cell>
          <cell r="E1092">
            <v>-304704</v>
          </cell>
          <cell r="F1092">
            <v>257913</v>
          </cell>
          <cell r="G1092">
            <v>362990</v>
          </cell>
          <cell r="H1092">
            <v>19279</v>
          </cell>
          <cell r="I1092">
            <v>-142754</v>
          </cell>
          <cell r="J1092">
            <v>-359505</v>
          </cell>
          <cell r="K1092">
            <v>-693713</v>
          </cell>
          <cell r="L1092">
            <v>-1550035</v>
          </cell>
          <cell r="M1092">
            <v>255101</v>
          </cell>
          <cell r="N1092">
            <v>-206784</v>
          </cell>
          <cell r="O1092">
            <v>218990</v>
          </cell>
          <cell r="P1092">
            <v>-210971</v>
          </cell>
          <cell r="Q1092">
            <v>-2354192</v>
          </cell>
          <cell r="T1092" t="str">
            <v>Variance: Fav/(Unfav)</v>
          </cell>
          <cell r="U1092">
            <v>-304704</v>
          </cell>
          <cell r="V1092">
            <v>-46791</v>
          </cell>
          <cell r="W1092">
            <v>316199</v>
          </cell>
          <cell r="X1092">
            <v>335478</v>
          </cell>
          <cell r="Y1092">
            <v>192724</v>
          </cell>
          <cell r="Z1092">
            <v>-166781</v>
          </cell>
          <cell r="AA1092">
            <v>-860494</v>
          </cell>
          <cell r="AB1092">
            <v>-2410529</v>
          </cell>
          <cell r="AC1092">
            <v>-2155428</v>
          </cell>
          <cell r="AD1092">
            <v>-2362212</v>
          </cell>
          <cell r="AE1092">
            <v>-2143222</v>
          </cell>
        </row>
        <row r="1094">
          <cell r="A1094" t="str">
            <v>NORTH CENTRAL REGIONBudget:D7204</v>
          </cell>
          <cell r="B1094" t="str">
            <v>NORTH CENTRAL REGION</v>
          </cell>
          <cell r="C1094" t="str">
            <v>D7204</v>
          </cell>
          <cell r="D1094" t="str">
            <v>Budget:</v>
          </cell>
          <cell r="E1094">
            <v>194225</v>
          </cell>
          <cell r="F1094">
            <v>225534</v>
          </cell>
          <cell r="G1094">
            <v>298588</v>
          </cell>
          <cell r="H1094">
            <v>173640</v>
          </cell>
          <cell r="I1094">
            <v>246695</v>
          </cell>
          <cell r="J1094">
            <v>194513</v>
          </cell>
          <cell r="K1094">
            <v>194513</v>
          </cell>
          <cell r="L1094">
            <v>320651</v>
          </cell>
          <cell r="M1094">
            <v>298877</v>
          </cell>
          <cell r="N1094">
            <v>152767</v>
          </cell>
          <cell r="O1094">
            <v>194513</v>
          </cell>
          <cell r="P1094">
            <v>216311</v>
          </cell>
          <cell r="Q1094">
            <v>718347</v>
          </cell>
          <cell r="R1094" t="str">
            <v>Budget:</v>
          </cell>
          <cell r="S1094">
            <v>2710827</v>
          </cell>
          <cell r="T1094" t="str">
            <v>Budget:</v>
          </cell>
          <cell r="U1094">
            <v>194225</v>
          </cell>
          <cell r="V1094">
            <v>419759</v>
          </cell>
          <cell r="W1094">
            <v>718347</v>
          </cell>
          <cell r="X1094">
            <v>891987</v>
          </cell>
          <cell r="Y1094">
            <v>1138682</v>
          </cell>
          <cell r="Z1094">
            <v>1333195</v>
          </cell>
          <cell r="AA1094">
            <v>1527708</v>
          </cell>
          <cell r="AB1094">
            <v>1848359</v>
          </cell>
          <cell r="AC1094">
            <v>2147236</v>
          </cell>
          <cell r="AD1094">
            <v>2300003</v>
          </cell>
          <cell r="AE1094">
            <v>2494516</v>
          </cell>
        </row>
        <row r="1095">
          <cell r="A1095" t="str">
            <v>NORTH CENTRAL REGIONActual:D7204</v>
          </cell>
          <cell r="D1095" t="str">
            <v>Actual:</v>
          </cell>
          <cell r="E1095">
            <v>242992</v>
          </cell>
          <cell r="F1095">
            <v>219619</v>
          </cell>
          <cell r="G1095">
            <v>246457</v>
          </cell>
          <cell r="H1095">
            <v>234026</v>
          </cell>
          <cell r="I1095">
            <v>210514</v>
          </cell>
          <cell r="J1095">
            <v>368589</v>
          </cell>
          <cell r="K1095">
            <v>257257</v>
          </cell>
          <cell r="L1095">
            <v>395338</v>
          </cell>
          <cell r="M1095">
            <v>309021</v>
          </cell>
          <cell r="N1095">
            <v>267876</v>
          </cell>
          <cell r="O1095">
            <v>181915</v>
          </cell>
          <cell r="P1095">
            <v>244355</v>
          </cell>
          <cell r="Q1095">
            <v>709068</v>
          </cell>
          <cell r="R1095" t="str">
            <v>Projection:</v>
          </cell>
          <cell r="S1095">
            <v>2710827</v>
          </cell>
          <cell r="T1095" t="str">
            <v>Actual:</v>
          </cell>
          <cell r="U1095">
            <v>242992</v>
          </cell>
          <cell r="V1095">
            <v>462611</v>
          </cell>
          <cell r="W1095">
            <v>709068</v>
          </cell>
          <cell r="X1095">
            <v>943094</v>
          </cell>
          <cell r="Y1095">
            <v>1153608</v>
          </cell>
          <cell r="Z1095">
            <v>1522197</v>
          </cell>
          <cell r="AA1095">
            <v>1779454</v>
          </cell>
          <cell r="AB1095">
            <v>2174792</v>
          </cell>
          <cell r="AC1095">
            <v>2483813</v>
          </cell>
          <cell r="AD1095">
            <v>2751689</v>
          </cell>
          <cell r="AE1095">
            <v>2933604</v>
          </cell>
        </row>
        <row r="1096">
          <cell r="A1096" t="str">
            <v>NORTH CENTRAL REGIONVariance: Fav/(Unfav)</v>
          </cell>
          <cell r="D1096" t="str">
            <v>Variance: Fav/(Unfav)</v>
          </cell>
          <cell r="E1096">
            <v>-48767</v>
          </cell>
          <cell r="F1096">
            <v>5915</v>
          </cell>
          <cell r="G1096">
            <v>52131</v>
          </cell>
          <cell r="H1096">
            <v>-60386</v>
          </cell>
          <cell r="I1096">
            <v>36181</v>
          </cell>
          <cell r="J1096">
            <v>-174076</v>
          </cell>
          <cell r="K1096">
            <v>-62744</v>
          </cell>
          <cell r="L1096">
            <v>-74687</v>
          </cell>
          <cell r="M1096">
            <v>-10145</v>
          </cell>
          <cell r="N1096">
            <v>-115109</v>
          </cell>
          <cell r="O1096">
            <v>12598</v>
          </cell>
          <cell r="P1096">
            <v>-28044</v>
          </cell>
          <cell r="Q1096">
            <v>9279</v>
          </cell>
          <cell r="R1096" t="str">
            <v>Variance: Fav/(Unfav)</v>
          </cell>
          <cell r="S1096">
            <v>0</v>
          </cell>
          <cell r="T1096" t="str">
            <v>Variance: Fav/(Unfav)</v>
          </cell>
          <cell r="U1096">
            <v>-48767</v>
          </cell>
          <cell r="V1096">
            <v>-42852</v>
          </cell>
          <cell r="W1096">
            <v>9279</v>
          </cell>
          <cell r="X1096">
            <v>-51107</v>
          </cell>
          <cell r="Y1096">
            <v>-14926</v>
          </cell>
          <cell r="Z1096">
            <v>-189002</v>
          </cell>
          <cell r="AA1096">
            <v>-251746</v>
          </cell>
          <cell r="AB1096">
            <v>-326433</v>
          </cell>
          <cell r="AC1096">
            <v>-336578</v>
          </cell>
          <cell r="AD1096">
            <v>-451687</v>
          </cell>
          <cell r="AE1096">
            <v>-439089</v>
          </cell>
        </row>
        <row r="1097">
          <cell r="A1097" t="str">
            <v>NORTH COASTAL REGIONBudget:D7204</v>
          </cell>
          <cell r="B1097" t="str">
            <v>NORTH COASTAL REGION</v>
          </cell>
          <cell r="D1097" t="str">
            <v>Budget:</v>
          </cell>
          <cell r="E1097">
            <v>17031</v>
          </cell>
          <cell r="F1097">
            <v>17777</v>
          </cell>
          <cell r="G1097">
            <v>17777</v>
          </cell>
          <cell r="H1097">
            <v>245257</v>
          </cell>
          <cell r="I1097">
            <v>72793</v>
          </cell>
          <cell r="J1097">
            <v>75554</v>
          </cell>
          <cell r="K1097">
            <v>96223</v>
          </cell>
          <cell r="L1097">
            <v>120668</v>
          </cell>
          <cell r="M1097">
            <v>98969</v>
          </cell>
          <cell r="N1097">
            <v>75538</v>
          </cell>
          <cell r="O1097">
            <v>75538</v>
          </cell>
          <cell r="P1097">
            <v>104201</v>
          </cell>
          <cell r="Q1097">
            <v>52585</v>
          </cell>
          <cell r="R1097" t="str">
            <v>Budget:</v>
          </cell>
          <cell r="S1097">
            <v>1017327</v>
          </cell>
          <cell r="T1097" t="str">
            <v>Budget:</v>
          </cell>
          <cell r="U1097">
            <v>17031</v>
          </cell>
          <cell r="V1097">
            <v>34808</v>
          </cell>
          <cell r="W1097">
            <v>52585</v>
          </cell>
          <cell r="X1097">
            <v>297842</v>
          </cell>
          <cell r="Y1097">
            <v>370635</v>
          </cell>
          <cell r="Z1097">
            <v>446189</v>
          </cell>
          <cell r="AA1097">
            <v>542412</v>
          </cell>
          <cell r="AB1097">
            <v>663080</v>
          </cell>
          <cell r="AC1097">
            <v>762049</v>
          </cell>
          <cell r="AD1097">
            <v>837587</v>
          </cell>
          <cell r="AE1097">
            <v>913125</v>
          </cell>
        </row>
        <row r="1098">
          <cell r="A1098" t="str">
            <v>NORTH COASTAL REGIONActual:D7204</v>
          </cell>
          <cell r="D1098" t="str">
            <v>Actual:</v>
          </cell>
          <cell r="E1098">
            <v>188214</v>
          </cell>
          <cell r="F1098">
            <v>255711</v>
          </cell>
          <cell r="G1098">
            <v>23827</v>
          </cell>
          <cell r="H1098">
            <v>84714</v>
          </cell>
          <cell r="I1098">
            <v>108602</v>
          </cell>
          <cell r="J1098">
            <v>96638</v>
          </cell>
          <cell r="K1098">
            <v>153018</v>
          </cell>
          <cell r="L1098">
            <v>165822</v>
          </cell>
          <cell r="M1098">
            <v>134174</v>
          </cell>
          <cell r="N1098">
            <v>122659</v>
          </cell>
          <cell r="O1098">
            <v>86288</v>
          </cell>
          <cell r="P1098">
            <v>104807</v>
          </cell>
          <cell r="Q1098">
            <v>467752</v>
          </cell>
          <cell r="R1098" t="str">
            <v>Projection:</v>
          </cell>
          <cell r="S1098">
            <v>1017327</v>
          </cell>
          <cell r="T1098" t="str">
            <v>Actual:</v>
          </cell>
          <cell r="U1098">
            <v>188214</v>
          </cell>
          <cell r="V1098">
            <v>443925</v>
          </cell>
          <cell r="W1098">
            <v>467752</v>
          </cell>
          <cell r="X1098">
            <v>552466</v>
          </cell>
          <cell r="Y1098">
            <v>661068</v>
          </cell>
          <cell r="Z1098">
            <v>757706</v>
          </cell>
          <cell r="AA1098">
            <v>910724</v>
          </cell>
          <cell r="AB1098">
            <v>1076546</v>
          </cell>
          <cell r="AC1098">
            <v>1210720</v>
          </cell>
          <cell r="AD1098">
            <v>1333379</v>
          </cell>
          <cell r="AE1098">
            <v>1419667</v>
          </cell>
        </row>
        <row r="1099">
          <cell r="A1099" t="str">
            <v>NORTH COASTAL REGIONVariance: Fav/(Unfav)</v>
          </cell>
          <cell r="D1099" t="str">
            <v>Variance: Fav/(Unfav)</v>
          </cell>
          <cell r="E1099">
            <v>-171183</v>
          </cell>
          <cell r="F1099">
            <v>-237934</v>
          </cell>
          <cell r="G1099">
            <v>-6050</v>
          </cell>
          <cell r="H1099">
            <v>160543</v>
          </cell>
          <cell r="I1099">
            <v>-35809</v>
          </cell>
          <cell r="J1099">
            <v>-21083</v>
          </cell>
          <cell r="K1099">
            <v>-56795</v>
          </cell>
          <cell r="L1099">
            <v>-45154</v>
          </cell>
          <cell r="M1099">
            <v>-35205</v>
          </cell>
          <cell r="N1099">
            <v>-47120</v>
          </cell>
          <cell r="O1099">
            <v>-10750</v>
          </cell>
          <cell r="P1099">
            <v>-606</v>
          </cell>
          <cell r="Q1099">
            <v>-415168</v>
          </cell>
          <cell r="R1099" t="str">
            <v>Variance: Fav/(Unfav)</v>
          </cell>
          <cell r="S1099">
            <v>0</v>
          </cell>
          <cell r="T1099" t="str">
            <v>Variance: Fav/(Unfav)</v>
          </cell>
          <cell r="U1099">
            <v>-171183</v>
          </cell>
          <cell r="V1099">
            <v>-409117</v>
          </cell>
          <cell r="W1099">
            <v>-415167</v>
          </cell>
          <cell r="X1099">
            <v>-254624</v>
          </cell>
          <cell r="Y1099">
            <v>-290433</v>
          </cell>
          <cell r="Z1099">
            <v>-311516</v>
          </cell>
          <cell r="AA1099">
            <v>-368311</v>
          </cell>
          <cell r="AB1099">
            <v>-413465</v>
          </cell>
          <cell r="AC1099">
            <v>-448670</v>
          </cell>
          <cell r="AD1099">
            <v>-495790</v>
          </cell>
          <cell r="AE1099">
            <v>-506540</v>
          </cell>
        </row>
        <row r="1100">
          <cell r="A1100" t="str">
            <v>SOUTH CENTRAL REGIONBudget:D7204</v>
          </cell>
          <cell r="B1100" t="str">
            <v>SOUTH CENTRAL REGION</v>
          </cell>
          <cell r="D1100" t="str">
            <v>Budget:</v>
          </cell>
          <cell r="E1100">
            <v>158704</v>
          </cell>
          <cell r="F1100">
            <v>167808</v>
          </cell>
          <cell r="G1100">
            <v>167808</v>
          </cell>
          <cell r="H1100">
            <v>177496</v>
          </cell>
          <cell r="I1100">
            <v>177496</v>
          </cell>
          <cell r="J1100">
            <v>186600</v>
          </cell>
          <cell r="K1100">
            <v>195704</v>
          </cell>
          <cell r="L1100">
            <v>257053</v>
          </cell>
          <cell r="M1100">
            <v>204808</v>
          </cell>
          <cell r="N1100">
            <v>186600</v>
          </cell>
          <cell r="O1100">
            <v>186600</v>
          </cell>
          <cell r="P1100">
            <v>202476</v>
          </cell>
          <cell r="Q1100">
            <v>494320</v>
          </cell>
          <cell r="R1100" t="str">
            <v>Budget:</v>
          </cell>
          <cell r="S1100">
            <v>2269150</v>
          </cell>
          <cell r="T1100" t="str">
            <v>Budget:</v>
          </cell>
          <cell r="U1100">
            <v>158704</v>
          </cell>
          <cell r="V1100">
            <v>326512</v>
          </cell>
          <cell r="W1100">
            <v>494320</v>
          </cell>
          <cell r="X1100">
            <v>671816</v>
          </cell>
          <cell r="Y1100">
            <v>849312</v>
          </cell>
          <cell r="Z1100">
            <v>1035912</v>
          </cell>
          <cell r="AA1100">
            <v>1231616</v>
          </cell>
          <cell r="AB1100">
            <v>1488669</v>
          </cell>
          <cell r="AC1100">
            <v>1693477</v>
          </cell>
          <cell r="AD1100">
            <v>1880077</v>
          </cell>
          <cell r="AE1100">
            <v>2066677</v>
          </cell>
        </row>
        <row r="1101">
          <cell r="A1101" t="str">
            <v>SOUTH CENTRAL REGIONActual:D7204</v>
          </cell>
          <cell r="D1101" t="str">
            <v>Actual:</v>
          </cell>
          <cell r="E1101">
            <v>347977</v>
          </cell>
          <cell r="F1101">
            <v>225840</v>
          </cell>
          <cell r="G1101">
            <v>221522</v>
          </cell>
          <cell r="H1101">
            <v>307196</v>
          </cell>
          <cell r="I1101">
            <v>213044</v>
          </cell>
          <cell r="J1101">
            <v>256689</v>
          </cell>
          <cell r="K1101">
            <v>166237</v>
          </cell>
          <cell r="L1101">
            <v>195421</v>
          </cell>
          <cell r="M1101">
            <v>225281</v>
          </cell>
          <cell r="N1101">
            <v>225315</v>
          </cell>
          <cell r="O1101">
            <v>143238</v>
          </cell>
          <cell r="P1101">
            <v>243329</v>
          </cell>
          <cell r="Q1101">
            <v>795339</v>
          </cell>
          <cell r="R1101" t="str">
            <v>Projection:</v>
          </cell>
          <cell r="S1101">
            <v>2269150</v>
          </cell>
          <cell r="T1101" t="str">
            <v>Actual:</v>
          </cell>
          <cell r="U1101">
            <v>347977</v>
          </cell>
          <cell r="V1101">
            <v>573817</v>
          </cell>
          <cell r="W1101">
            <v>795339</v>
          </cell>
          <cell r="X1101">
            <v>1102535</v>
          </cell>
          <cell r="Y1101">
            <v>1315579</v>
          </cell>
          <cell r="Z1101">
            <v>1572268</v>
          </cell>
          <cell r="AA1101">
            <v>1738505</v>
          </cell>
          <cell r="AB1101">
            <v>1933926</v>
          </cell>
          <cell r="AC1101">
            <v>2159207</v>
          </cell>
          <cell r="AD1101">
            <v>2384522</v>
          </cell>
          <cell r="AE1101">
            <v>2527760</v>
          </cell>
        </row>
        <row r="1102">
          <cell r="A1102" t="str">
            <v>SOUTH CENTRAL REGIONVariance: Fav/(Unfav)</v>
          </cell>
          <cell r="D1102" t="str">
            <v>Variance: Fav/(Unfav)</v>
          </cell>
          <cell r="E1102">
            <v>-189273</v>
          </cell>
          <cell r="F1102">
            <v>-58032</v>
          </cell>
          <cell r="G1102">
            <v>-53714</v>
          </cell>
          <cell r="H1102">
            <v>-129700</v>
          </cell>
          <cell r="I1102">
            <v>-35548</v>
          </cell>
          <cell r="J1102">
            <v>-70089</v>
          </cell>
          <cell r="K1102">
            <v>29467</v>
          </cell>
          <cell r="L1102">
            <v>61632</v>
          </cell>
          <cell r="M1102">
            <v>-20473</v>
          </cell>
          <cell r="N1102">
            <v>-38716</v>
          </cell>
          <cell r="O1102">
            <v>43362</v>
          </cell>
          <cell r="P1102">
            <v>-40853</v>
          </cell>
          <cell r="Q1102">
            <v>-301020</v>
          </cell>
          <cell r="R1102" t="str">
            <v>Variance: Fav/(Unfav)</v>
          </cell>
          <cell r="S1102">
            <v>0</v>
          </cell>
          <cell r="T1102" t="str">
            <v>Variance: Fav/(Unfav)</v>
          </cell>
          <cell r="U1102">
            <v>-189273</v>
          </cell>
          <cell r="V1102">
            <v>-247305</v>
          </cell>
          <cell r="W1102">
            <v>-301019</v>
          </cell>
          <cell r="X1102">
            <v>-430719</v>
          </cell>
          <cell r="Y1102">
            <v>-466267</v>
          </cell>
          <cell r="Z1102">
            <v>-536356</v>
          </cell>
          <cell r="AA1102">
            <v>-506889</v>
          </cell>
          <cell r="AB1102">
            <v>-445257</v>
          </cell>
          <cell r="AC1102">
            <v>-465730</v>
          </cell>
          <cell r="AD1102">
            <v>-504446</v>
          </cell>
          <cell r="AE1102">
            <v>-461084</v>
          </cell>
        </row>
        <row r="1103">
          <cell r="A1103" t="str">
            <v>SOUTH COASTAL REGIONBudget:D7204</v>
          </cell>
          <cell r="B1103" t="str">
            <v>SOUTH COASTAL REGION</v>
          </cell>
          <cell r="D1103" t="str">
            <v>Budget:</v>
          </cell>
          <cell r="E1103">
            <v>232721</v>
          </cell>
          <cell r="F1103">
            <v>307808</v>
          </cell>
          <cell r="G1103">
            <v>243699</v>
          </cell>
          <cell r="H1103">
            <v>28354</v>
          </cell>
          <cell r="I1103">
            <v>200818</v>
          </cell>
          <cell r="J1103">
            <v>209838</v>
          </cell>
          <cell r="K1103">
            <v>264946</v>
          </cell>
          <cell r="L1103">
            <v>328883</v>
          </cell>
          <cell r="M1103">
            <v>273926</v>
          </cell>
          <cell r="N1103">
            <v>209797</v>
          </cell>
          <cell r="O1103">
            <v>209797</v>
          </cell>
          <cell r="P1103">
            <v>275032</v>
          </cell>
          <cell r="Q1103">
            <v>784227</v>
          </cell>
          <cell r="R1103" t="str">
            <v>Budget:</v>
          </cell>
          <cell r="S1103">
            <v>2785619</v>
          </cell>
          <cell r="T1103" t="str">
            <v>Budget:</v>
          </cell>
          <cell r="U1103">
            <v>232721</v>
          </cell>
          <cell r="V1103">
            <v>540529</v>
          </cell>
          <cell r="W1103">
            <v>784228</v>
          </cell>
          <cell r="X1103">
            <v>812582</v>
          </cell>
          <cell r="Y1103">
            <v>1013400</v>
          </cell>
          <cell r="Z1103">
            <v>1223238</v>
          </cell>
          <cell r="AA1103">
            <v>1488184</v>
          </cell>
          <cell r="AB1103">
            <v>1817067</v>
          </cell>
          <cell r="AC1103">
            <v>2090993</v>
          </cell>
          <cell r="AD1103">
            <v>2300790</v>
          </cell>
          <cell r="AE1103">
            <v>2510587</v>
          </cell>
        </row>
        <row r="1104">
          <cell r="A1104" t="str">
            <v>SOUTH COASTAL REGIONActual:D7204</v>
          </cell>
          <cell r="D1104" t="str">
            <v>Actual:</v>
          </cell>
          <cell r="E1104">
            <v>271013</v>
          </cell>
          <cell r="F1104">
            <v>192844</v>
          </cell>
          <cell r="G1104">
            <v>248074</v>
          </cell>
          <cell r="H1104">
            <v>226654</v>
          </cell>
          <cell r="I1104">
            <v>240804</v>
          </cell>
          <cell r="J1104">
            <v>280112</v>
          </cell>
          <cell r="K1104">
            <v>378349</v>
          </cell>
          <cell r="L1104">
            <v>494040</v>
          </cell>
          <cell r="M1104">
            <v>324316</v>
          </cell>
          <cell r="N1104">
            <v>307871</v>
          </cell>
          <cell r="O1104">
            <v>258977</v>
          </cell>
          <cell r="P1104">
            <v>208791</v>
          </cell>
          <cell r="Q1104">
            <v>711931</v>
          </cell>
          <cell r="R1104" t="str">
            <v>Projection:</v>
          </cell>
          <cell r="S1104">
            <v>2785619</v>
          </cell>
          <cell r="T1104" t="str">
            <v>Actual:</v>
          </cell>
          <cell r="U1104">
            <v>271013</v>
          </cell>
          <cell r="V1104">
            <v>463857</v>
          </cell>
          <cell r="W1104">
            <v>711931</v>
          </cell>
          <cell r="X1104">
            <v>938585</v>
          </cell>
          <cell r="Y1104">
            <v>1179389</v>
          </cell>
          <cell r="Z1104">
            <v>1459501</v>
          </cell>
          <cell r="AA1104">
            <v>1837850</v>
          </cell>
          <cell r="AB1104">
            <v>2331890</v>
          </cell>
          <cell r="AC1104">
            <v>2656206</v>
          </cell>
          <cell r="AD1104">
            <v>2964077</v>
          </cell>
          <cell r="AE1104">
            <v>3223054</v>
          </cell>
        </row>
        <row r="1105">
          <cell r="A1105" t="str">
            <v>SOUTH COASTAL REGIONVariance: Fav/(Unfav)</v>
          </cell>
          <cell r="D1105" t="str">
            <v>Variance: Fav/(Unfav)</v>
          </cell>
          <cell r="E1105">
            <v>-38293</v>
          </cell>
          <cell r="F1105">
            <v>114964</v>
          </cell>
          <cell r="G1105">
            <v>-4375</v>
          </cell>
          <cell r="H1105">
            <v>-198300</v>
          </cell>
          <cell r="I1105">
            <v>-39986</v>
          </cell>
          <cell r="J1105">
            <v>-70274</v>
          </cell>
          <cell r="K1105">
            <v>-113403</v>
          </cell>
          <cell r="L1105">
            <v>-165156</v>
          </cell>
          <cell r="M1105">
            <v>-50391</v>
          </cell>
          <cell r="N1105">
            <v>-98073</v>
          </cell>
          <cell r="O1105">
            <v>-49180</v>
          </cell>
          <cell r="P1105">
            <v>66241</v>
          </cell>
          <cell r="Q1105">
            <v>72296</v>
          </cell>
          <cell r="R1105" t="str">
            <v>Variance: Fav/(Unfav)</v>
          </cell>
          <cell r="S1105">
            <v>0</v>
          </cell>
          <cell r="T1105" t="str">
            <v>Variance: Fav/(Unfav)</v>
          </cell>
          <cell r="U1105">
            <v>-38293</v>
          </cell>
          <cell r="V1105">
            <v>76671</v>
          </cell>
          <cell r="W1105">
            <v>72296</v>
          </cell>
          <cell r="X1105">
            <v>-126004</v>
          </cell>
          <cell r="Y1105">
            <v>-165990</v>
          </cell>
          <cell r="Z1105">
            <v>-236264</v>
          </cell>
          <cell r="AA1105">
            <v>-349667</v>
          </cell>
          <cell r="AB1105">
            <v>-514823</v>
          </cell>
          <cell r="AC1105">
            <v>-565214</v>
          </cell>
          <cell r="AD1105">
            <v>-663287</v>
          </cell>
          <cell r="AE1105">
            <v>-712467</v>
          </cell>
        </row>
        <row r="1106">
          <cell r="A1106" t="str">
            <v>Budget:</v>
          </cell>
          <cell r="C1106" t="str">
            <v>D7204</v>
          </cell>
          <cell r="D1106" t="str">
            <v>Budget:</v>
          </cell>
          <cell r="E1106">
            <v>602680</v>
          </cell>
          <cell r="F1106">
            <v>718926</v>
          </cell>
          <cell r="G1106">
            <v>727873</v>
          </cell>
          <cell r="H1106">
            <v>624746</v>
          </cell>
          <cell r="I1106">
            <v>697801</v>
          </cell>
          <cell r="J1106">
            <v>666504</v>
          </cell>
          <cell r="K1106">
            <v>751386</v>
          </cell>
          <cell r="L1106">
            <v>1027256</v>
          </cell>
          <cell r="M1106">
            <v>876579</v>
          </cell>
          <cell r="N1106">
            <v>624703</v>
          </cell>
          <cell r="O1106">
            <v>666448</v>
          </cell>
          <cell r="P1106">
            <v>798021</v>
          </cell>
          <cell r="Q1106">
            <v>8782923</v>
          </cell>
          <cell r="T1106" t="str">
            <v>Budget:</v>
          </cell>
          <cell r="U1106">
            <v>602680</v>
          </cell>
          <cell r="V1106">
            <v>1321606</v>
          </cell>
          <cell r="W1106">
            <v>2049479</v>
          </cell>
          <cell r="X1106">
            <v>2674225</v>
          </cell>
          <cell r="Y1106">
            <v>3372026</v>
          </cell>
          <cell r="Z1106">
            <v>4038530</v>
          </cell>
          <cell r="AA1106">
            <v>4789916</v>
          </cell>
          <cell r="AB1106">
            <v>5817172</v>
          </cell>
          <cell r="AC1106">
            <v>6693751</v>
          </cell>
          <cell r="AD1106">
            <v>7318454</v>
          </cell>
          <cell r="AE1106">
            <v>7984902</v>
          </cell>
        </row>
        <row r="1107">
          <cell r="A1107" t="str">
            <v>Actual:</v>
          </cell>
          <cell r="D1107" t="str">
            <v>Actual:</v>
          </cell>
          <cell r="E1107">
            <v>1050196</v>
          </cell>
          <cell r="F1107">
            <v>894014</v>
          </cell>
          <cell r="G1107">
            <v>739880</v>
          </cell>
          <cell r="H1107">
            <v>852589</v>
          </cell>
          <cell r="I1107">
            <v>772963</v>
          </cell>
          <cell r="J1107">
            <v>1002027</v>
          </cell>
          <cell r="K1107">
            <v>954861</v>
          </cell>
          <cell r="L1107">
            <v>1250621</v>
          </cell>
          <cell r="M1107">
            <v>992793</v>
          </cell>
          <cell r="N1107">
            <v>923721</v>
          </cell>
          <cell r="O1107">
            <v>670417</v>
          </cell>
          <cell r="P1107">
            <v>801282</v>
          </cell>
          <cell r="Q1107">
            <v>10905365</v>
          </cell>
          <cell r="T1107" t="str">
            <v>Actual:</v>
          </cell>
          <cell r="U1107">
            <v>1050196</v>
          </cell>
          <cell r="V1107">
            <v>1944210</v>
          </cell>
          <cell r="W1107">
            <v>2684090</v>
          </cell>
          <cell r="X1107">
            <v>3536679</v>
          </cell>
          <cell r="Y1107">
            <v>4309642</v>
          </cell>
          <cell r="Z1107">
            <v>5311669</v>
          </cell>
          <cell r="AA1107">
            <v>6266530</v>
          </cell>
          <cell r="AB1107">
            <v>7517151</v>
          </cell>
          <cell r="AC1107">
            <v>8509944</v>
          </cell>
          <cell r="AD1107">
            <v>9433665</v>
          </cell>
          <cell r="AE1107">
            <v>10104082</v>
          </cell>
        </row>
        <row r="1108">
          <cell r="A1108" t="str">
            <v>Variance: Fav/(Unfav)</v>
          </cell>
          <cell r="C1108" t="str">
            <v xml:space="preserve"> </v>
          </cell>
          <cell r="D1108" t="str">
            <v>Variance: Fav/(Unfav)</v>
          </cell>
          <cell r="E1108">
            <v>-447516</v>
          </cell>
          <cell r="F1108">
            <v>-175088</v>
          </cell>
          <cell r="G1108">
            <v>-12008</v>
          </cell>
          <cell r="H1108">
            <v>-227843</v>
          </cell>
          <cell r="I1108">
            <v>-75162</v>
          </cell>
          <cell r="J1108">
            <v>-335522</v>
          </cell>
          <cell r="K1108">
            <v>-203475</v>
          </cell>
          <cell r="L1108">
            <v>-223365</v>
          </cell>
          <cell r="M1108">
            <v>-116214</v>
          </cell>
          <cell r="N1108">
            <v>-299018</v>
          </cell>
          <cell r="O1108">
            <v>-3969</v>
          </cell>
          <cell r="P1108">
            <v>-3261</v>
          </cell>
          <cell r="Q1108">
            <v>-2122442</v>
          </cell>
          <cell r="T1108" t="str">
            <v>Variance: Fav/(Unfav)</v>
          </cell>
          <cell r="U1108">
            <v>-447516</v>
          </cell>
          <cell r="V1108">
            <v>-622604</v>
          </cell>
          <cell r="W1108">
            <v>-634612</v>
          </cell>
          <cell r="X1108">
            <v>-862455</v>
          </cell>
          <cell r="Y1108">
            <v>-937617</v>
          </cell>
          <cell r="Z1108">
            <v>-1273139</v>
          </cell>
          <cell r="AA1108">
            <v>-1476614</v>
          </cell>
          <cell r="AB1108">
            <v>-1699979</v>
          </cell>
          <cell r="AC1108">
            <v>-1816193</v>
          </cell>
          <cell r="AD1108">
            <v>-2115211</v>
          </cell>
          <cell r="AE1108">
            <v>-2119180</v>
          </cell>
        </row>
        <row r="1110">
          <cell r="B1110" t="str">
            <v>Grand</v>
          </cell>
          <cell r="D1110" t="str">
            <v>Budget:</v>
          </cell>
          <cell r="E1110">
            <v>1563864</v>
          </cell>
          <cell r="F1110">
            <v>1848230</v>
          </cell>
          <cell r="G1110">
            <v>1967241</v>
          </cell>
          <cell r="H1110">
            <v>1590887</v>
          </cell>
          <cell r="I1110">
            <v>1840018</v>
          </cell>
          <cell r="J1110">
            <v>1709656</v>
          </cell>
          <cell r="K1110">
            <v>1887138</v>
          </cell>
          <cell r="L1110">
            <v>2703953</v>
          </cell>
          <cell r="M1110">
            <v>2290514</v>
          </cell>
          <cell r="N1110">
            <v>1567182</v>
          </cell>
          <cell r="O1110">
            <v>1709543</v>
          </cell>
          <cell r="P1110">
            <v>2063464</v>
          </cell>
          <cell r="Q1110">
            <v>5379336</v>
          </cell>
          <cell r="R1110" t="str">
            <v>Budget:</v>
          </cell>
          <cell r="S1110">
            <v>22741691</v>
          </cell>
          <cell r="T1110" t="str">
            <v>Budget:</v>
          </cell>
          <cell r="U1110">
            <v>1563864</v>
          </cell>
          <cell r="V1110">
            <v>3412094</v>
          </cell>
          <cell r="W1110">
            <v>5379335</v>
          </cell>
          <cell r="X1110">
            <v>6970222</v>
          </cell>
          <cell r="Y1110">
            <v>8810240</v>
          </cell>
          <cell r="Z1110">
            <v>10519896</v>
          </cell>
          <cell r="AA1110">
            <v>12407034</v>
          </cell>
          <cell r="AB1110">
            <v>15110987</v>
          </cell>
          <cell r="AC1110">
            <v>17401501</v>
          </cell>
          <cell r="AD1110">
            <v>18968683</v>
          </cell>
          <cell r="AE1110">
            <v>20678226</v>
          </cell>
        </row>
        <row r="1111">
          <cell r="B1111" t="str">
            <v>Total</v>
          </cell>
          <cell r="D1111" t="str">
            <v>Actual:</v>
          </cell>
          <cell r="E1111">
            <v>2316084</v>
          </cell>
          <cell r="F1111">
            <v>1765405</v>
          </cell>
          <cell r="G1111">
            <v>1616259</v>
          </cell>
          <cell r="H1111">
            <v>1799451</v>
          </cell>
          <cell r="I1111">
            <v>2057934</v>
          </cell>
          <cell r="J1111">
            <v>2404684</v>
          </cell>
          <cell r="K1111">
            <v>2784326</v>
          </cell>
          <cell r="L1111">
            <v>4477352</v>
          </cell>
          <cell r="M1111">
            <v>2151628</v>
          </cell>
          <cell r="N1111">
            <v>2072984</v>
          </cell>
          <cell r="O1111">
            <v>1494521</v>
          </cell>
          <cell r="P1111">
            <v>2277696</v>
          </cell>
          <cell r="Q1111">
            <v>5697749</v>
          </cell>
          <cell r="R1111" t="str">
            <v>Projection:</v>
          </cell>
          <cell r="S1111">
            <v>21232318</v>
          </cell>
          <cell r="T1111" t="str">
            <v>Actual:</v>
          </cell>
          <cell r="U1111">
            <v>2316084</v>
          </cell>
          <cell r="V1111">
            <v>4081489</v>
          </cell>
          <cell r="W1111">
            <v>5697748</v>
          </cell>
          <cell r="X1111">
            <v>7497199</v>
          </cell>
          <cell r="Y1111">
            <v>9555133</v>
          </cell>
          <cell r="Z1111">
            <v>11959817</v>
          </cell>
          <cell r="AA1111">
            <v>14744143</v>
          </cell>
          <cell r="AB1111">
            <v>19221495</v>
          </cell>
          <cell r="AC1111">
            <v>21373123</v>
          </cell>
          <cell r="AD1111">
            <v>23446107</v>
          </cell>
          <cell r="AE1111">
            <v>24940628</v>
          </cell>
        </row>
        <row r="1112">
          <cell r="D1112" t="str">
            <v>Variance: Fav/(Unfav)</v>
          </cell>
          <cell r="E1112">
            <v>-752220</v>
          </cell>
          <cell r="F1112">
            <v>82825</v>
          </cell>
          <cell r="G1112">
            <v>350982</v>
          </cell>
          <cell r="H1112">
            <v>-208564</v>
          </cell>
          <cell r="I1112">
            <v>-217916</v>
          </cell>
          <cell r="J1112">
            <v>-695027</v>
          </cell>
          <cell r="K1112">
            <v>-897188</v>
          </cell>
          <cell r="L1112">
            <v>-1773400</v>
          </cell>
          <cell r="M1112">
            <v>138887</v>
          </cell>
          <cell r="N1112">
            <v>-505802</v>
          </cell>
          <cell r="O1112">
            <v>215021</v>
          </cell>
          <cell r="P1112">
            <v>-214232</v>
          </cell>
          <cell r="Q1112">
            <v>-318413</v>
          </cell>
          <cell r="R1112" t="str">
            <v>Variance: Fav/(Unfav)</v>
          </cell>
          <cell r="S1112">
            <v>1509374</v>
          </cell>
          <cell r="T1112" t="str">
            <v>Variance: Fav/(Unfav)</v>
          </cell>
          <cell r="U1112">
            <v>-752220</v>
          </cell>
          <cell r="V1112">
            <v>-669395</v>
          </cell>
          <cell r="W1112">
            <v>-318413</v>
          </cell>
          <cell r="X1112">
            <v>-526977</v>
          </cell>
          <cell r="Y1112">
            <v>-744893</v>
          </cell>
          <cell r="Z1112">
            <v>-1439920</v>
          </cell>
          <cell r="AA1112">
            <v>-2337108</v>
          </cell>
          <cell r="AB1112">
            <v>-4110508</v>
          </cell>
          <cell r="AC1112">
            <v>-3971621</v>
          </cell>
          <cell r="AD1112">
            <v>-4477423</v>
          </cell>
          <cell r="AE1112">
            <v>-4262402</v>
          </cell>
        </row>
        <row r="1115">
          <cell r="A1115" t="str">
            <v>2004 RESTORATION BY GM BY OH &amp; UG</v>
          </cell>
        </row>
        <row r="1116">
          <cell r="B1116" t="str">
            <v>Charge To Org</v>
          </cell>
          <cell r="E1116" t="str">
            <v>Jan</v>
          </cell>
          <cell r="F1116" t="str">
            <v>Feb</v>
          </cell>
          <cell r="G1116" t="str">
            <v>Mar</v>
          </cell>
          <cell r="H1116" t="str">
            <v>Apr</v>
          </cell>
          <cell r="I1116" t="str">
            <v>May</v>
          </cell>
          <cell r="J1116" t="str">
            <v>Jun</v>
          </cell>
          <cell r="K1116" t="str">
            <v>Jul</v>
          </cell>
          <cell r="L1116" t="str">
            <v>Aug</v>
          </cell>
          <cell r="M1116" t="str">
            <v>Sep</v>
          </cell>
          <cell r="N1116" t="str">
            <v>Oct</v>
          </cell>
          <cell r="O1116" t="str">
            <v>Nov</v>
          </cell>
          <cell r="P1116" t="str">
            <v>Dec</v>
          </cell>
          <cell r="Q1116" t="str">
            <v>YTD</v>
          </cell>
          <cell r="S1116" t="str">
            <v>Annual</v>
          </cell>
        </row>
        <row r="1117">
          <cell r="A1117" t="str">
            <v>NORTH CENTRAL REGIONBudget:D7203</v>
          </cell>
          <cell r="B1117" t="str">
            <v>NORTH CENTRAL REGION</v>
          </cell>
          <cell r="C1117" t="str">
            <v>D7203</v>
          </cell>
          <cell r="D1117" t="str">
            <v>Budget:</v>
          </cell>
          <cell r="E1117">
            <v>336150</v>
          </cell>
          <cell r="F1117">
            <v>336150</v>
          </cell>
          <cell r="G1117">
            <v>351744</v>
          </cell>
          <cell r="H1117">
            <v>336168</v>
          </cell>
          <cell r="I1117">
            <v>398549</v>
          </cell>
          <cell r="J1117">
            <v>497293</v>
          </cell>
          <cell r="K1117">
            <v>476648</v>
          </cell>
          <cell r="L1117">
            <v>429738</v>
          </cell>
          <cell r="M1117">
            <v>453967</v>
          </cell>
          <cell r="N1117">
            <v>320571</v>
          </cell>
          <cell r="O1117">
            <v>351762</v>
          </cell>
          <cell r="P1117">
            <v>440292</v>
          </cell>
          <cell r="Q1117">
            <v>2732702</v>
          </cell>
          <cell r="R1117" t="str">
            <v>Budget:</v>
          </cell>
          <cell r="S1117">
            <v>4729032</v>
          </cell>
          <cell r="T1117" t="str">
            <v>Budget:</v>
          </cell>
          <cell r="U1117">
            <v>336150</v>
          </cell>
          <cell r="V1117">
            <v>672300</v>
          </cell>
          <cell r="W1117">
            <v>1024044</v>
          </cell>
          <cell r="X1117">
            <v>1360212</v>
          </cell>
          <cell r="Y1117">
            <v>1758761</v>
          </cell>
          <cell r="Z1117">
            <v>2256054</v>
          </cell>
          <cell r="AA1117">
            <v>2732702</v>
          </cell>
          <cell r="AB1117">
            <v>3162440</v>
          </cell>
          <cell r="AC1117">
            <v>3616407</v>
          </cell>
          <cell r="AD1117">
            <v>3936978</v>
          </cell>
          <cell r="AE1117">
            <v>4288740</v>
          </cell>
        </row>
        <row r="1118">
          <cell r="A1118" t="str">
            <v>NORTH CENTRAL REGIONActual:D7203</v>
          </cell>
          <cell r="B1118" t="str">
            <v xml:space="preserve"> </v>
          </cell>
          <cell r="D1118" t="str">
            <v>Actual:</v>
          </cell>
          <cell r="E1118">
            <v>276478</v>
          </cell>
          <cell r="F1118">
            <v>274713</v>
          </cell>
          <cell r="G1118">
            <v>272212</v>
          </cell>
          <cell r="H1118">
            <v>422697</v>
          </cell>
          <cell r="I1118">
            <v>366782</v>
          </cell>
          <cell r="J1118">
            <v>435830</v>
          </cell>
          <cell r="K1118">
            <v>1060052</v>
          </cell>
          <cell r="L1118">
            <v>18483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3108765</v>
          </cell>
          <cell r="R1118" t="str">
            <v>Projection:</v>
          </cell>
          <cell r="S1118">
            <v>4729032</v>
          </cell>
          <cell r="T1118" t="str">
            <v>Actual:</v>
          </cell>
          <cell r="U1118">
            <v>276478</v>
          </cell>
          <cell r="V1118">
            <v>551191</v>
          </cell>
          <cell r="W1118">
            <v>823403</v>
          </cell>
          <cell r="X1118">
            <v>1246100</v>
          </cell>
          <cell r="Y1118">
            <v>1612882</v>
          </cell>
          <cell r="Z1118">
            <v>2048712</v>
          </cell>
          <cell r="AA1118">
            <v>3108764</v>
          </cell>
          <cell r="AB1118">
            <v>3127247</v>
          </cell>
          <cell r="AC1118">
            <v>3127247</v>
          </cell>
          <cell r="AD1118">
            <v>3127247</v>
          </cell>
          <cell r="AE1118">
            <v>3127247</v>
          </cell>
        </row>
        <row r="1119">
          <cell r="A1119" t="str">
            <v>NORTH CENTRAL REGIONVariance: Fav/(Unfav)</v>
          </cell>
          <cell r="D1119" t="str">
            <v>Variance: Fav/(Unfav)</v>
          </cell>
          <cell r="E1119">
            <v>59671</v>
          </cell>
          <cell r="F1119">
            <v>61437</v>
          </cell>
          <cell r="G1119">
            <v>79532</v>
          </cell>
          <cell r="H1119">
            <v>-86529</v>
          </cell>
          <cell r="I1119">
            <v>31767</v>
          </cell>
          <cell r="J1119">
            <v>61463</v>
          </cell>
          <cell r="K1119">
            <v>-583404</v>
          </cell>
          <cell r="L1119">
            <v>411255</v>
          </cell>
          <cell r="M1119">
            <v>453967</v>
          </cell>
          <cell r="N1119">
            <v>320571</v>
          </cell>
          <cell r="O1119">
            <v>351762</v>
          </cell>
          <cell r="P1119">
            <v>440292</v>
          </cell>
          <cell r="Q1119">
            <v>-376063</v>
          </cell>
          <cell r="R1119" t="str">
            <v>Variance: Fav/(Unfav)</v>
          </cell>
          <cell r="S1119">
            <v>0</v>
          </cell>
          <cell r="T1119" t="str">
            <v>Variance: Fav/(Unfav)</v>
          </cell>
          <cell r="U1119">
            <v>59671</v>
          </cell>
          <cell r="V1119">
            <v>121108</v>
          </cell>
          <cell r="W1119">
            <v>200640</v>
          </cell>
          <cell r="X1119">
            <v>114111</v>
          </cell>
          <cell r="Y1119">
            <v>145878</v>
          </cell>
          <cell r="Z1119">
            <v>207341</v>
          </cell>
          <cell r="AA1119">
            <v>-376063</v>
          </cell>
          <cell r="AB1119">
            <v>35192</v>
          </cell>
          <cell r="AC1119">
            <v>489159</v>
          </cell>
          <cell r="AD1119">
            <v>809730</v>
          </cell>
          <cell r="AE1119">
            <v>1161492</v>
          </cell>
        </row>
        <row r="1120">
          <cell r="A1120" t="str">
            <v>SOUTH CENTRAL REGIONBudget:D7203</v>
          </cell>
          <cell r="B1120" t="str">
            <v>SOUTH CENTRAL REGION</v>
          </cell>
          <cell r="D1120" t="str">
            <v>Budget:</v>
          </cell>
          <cell r="E1120">
            <v>239322</v>
          </cell>
          <cell r="F1120">
            <v>232251</v>
          </cell>
          <cell r="G1120">
            <v>215570</v>
          </cell>
          <cell r="H1120">
            <v>246843</v>
          </cell>
          <cell r="I1120">
            <v>251890</v>
          </cell>
          <cell r="J1120">
            <v>279509</v>
          </cell>
          <cell r="K1120">
            <v>318502</v>
          </cell>
          <cell r="L1120">
            <v>322994</v>
          </cell>
          <cell r="M1120">
            <v>268065</v>
          </cell>
          <cell r="N1120">
            <v>230669</v>
          </cell>
          <cell r="O1120">
            <v>230669</v>
          </cell>
          <cell r="P1120">
            <v>248889</v>
          </cell>
          <cell r="Q1120">
            <v>1783888</v>
          </cell>
          <cell r="R1120" t="str">
            <v>Budget:</v>
          </cell>
          <cell r="S1120">
            <v>3085173</v>
          </cell>
          <cell r="T1120" t="str">
            <v>Budget:</v>
          </cell>
          <cell r="U1120">
            <v>239322</v>
          </cell>
          <cell r="V1120">
            <v>471573</v>
          </cell>
          <cell r="W1120">
            <v>687143</v>
          </cell>
          <cell r="X1120">
            <v>933986</v>
          </cell>
          <cell r="Y1120">
            <v>1185876</v>
          </cell>
          <cell r="Z1120">
            <v>1465385</v>
          </cell>
          <cell r="AA1120">
            <v>1783887</v>
          </cell>
          <cell r="AB1120">
            <v>2106881</v>
          </cell>
          <cell r="AC1120">
            <v>2374946</v>
          </cell>
          <cell r="AD1120">
            <v>2605615</v>
          </cell>
          <cell r="AE1120">
            <v>2836284</v>
          </cell>
        </row>
        <row r="1121">
          <cell r="A1121" t="str">
            <v>SOUTH CENTRAL REGIONActual:D7203</v>
          </cell>
          <cell r="B1121" t="str">
            <v xml:space="preserve"> </v>
          </cell>
          <cell r="D1121" t="str">
            <v>Actual:</v>
          </cell>
          <cell r="E1121">
            <v>324373</v>
          </cell>
          <cell r="F1121">
            <v>318864</v>
          </cell>
          <cell r="G1121">
            <v>255716</v>
          </cell>
          <cell r="H1121">
            <v>252490</v>
          </cell>
          <cell r="I1121">
            <v>210042</v>
          </cell>
          <cell r="J1121">
            <v>259891</v>
          </cell>
          <cell r="K1121">
            <v>673324</v>
          </cell>
          <cell r="L1121">
            <v>2243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2294700</v>
          </cell>
          <cell r="R1121" t="str">
            <v>Projection:</v>
          </cell>
          <cell r="S1121">
            <v>3085173</v>
          </cell>
          <cell r="T1121" t="str">
            <v>Actual:</v>
          </cell>
          <cell r="U1121">
            <v>324373</v>
          </cell>
          <cell r="V1121">
            <v>643237</v>
          </cell>
          <cell r="W1121">
            <v>898953</v>
          </cell>
          <cell r="X1121">
            <v>1151443</v>
          </cell>
          <cell r="Y1121">
            <v>1361485</v>
          </cell>
          <cell r="Z1121">
            <v>1621376</v>
          </cell>
          <cell r="AA1121">
            <v>2294700</v>
          </cell>
          <cell r="AB1121">
            <v>2296943</v>
          </cell>
          <cell r="AC1121">
            <v>2296943</v>
          </cell>
          <cell r="AD1121">
            <v>2296943</v>
          </cell>
          <cell r="AE1121">
            <v>2296943</v>
          </cell>
        </row>
        <row r="1122">
          <cell r="A1122" t="str">
            <v>SOUTH CENTRAL REGIONVariance: Fav/(Unfav)</v>
          </cell>
          <cell r="D1122" t="str">
            <v>Variance: Fav/(Unfav)</v>
          </cell>
          <cell r="E1122">
            <v>-85051</v>
          </cell>
          <cell r="F1122">
            <v>-86613</v>
          </cell>
          <cell r="G1122">
            <v>-40146</v>
          </cell>
          <cell r="H1122">
            <v>-5647</v>
          </cell>
          <cell r="I1122">
            <v>41849</v>
          </cell>
          <cell r="J1122">
            <v>19618</v>
          </cell>
          <cell r="K1122">
            <v>-354822</v>
          </cell>
          <cell r="L1122">
            <v>320751</v>
          </cell>
          <cell r="M1122">
            <v>268065</v>
          </cell>
          <cell r="N1122">
            <v>230669</v>
          </cell>
          <cell r="O1122">
            <v>230669</v>
          </cell>
          <cell r="P1122">
            <v>248889</v>
          </cell>
          <cell r="Q1122">
            <v>-510812</v>
          </cell>
          <cell r="R1122" t="str">
            <v>Variance: Fav/(Unfav)</v>
          </cell>
          <cell r="S1122">
            <v>0</v>
          </cell>
          <cell r="T1122" t="str">
            <v>Variance: Fav/(Unfav)</v>
          </cell>
          <cell r="U1122">
            <v>-85051</v>
          </cell>
          <cell r="V1122">
            <v>-171664</v>
          </cell>
          <cell r="W1122">
            <v>-211810</v>
          </cell>
          <cell r="X1122">
            <v>-217457</v>
          </cell>
          <cell r="Y1122">
            <v>-175608</v>
          </cell>
          <cell r="Z1122">
            <v>-155990</v>
          </cell>
          <cell r="AA1122">
            <v>-510812</v>
          </cell>
          <cell r="AB1122">
            <v>-190061</v>
          </cell>
          <cell r="AC1122">
            <v>78004</v>
          </cell>
          <cell r="AD1122">
            <v>308673</v>
          </cell>
          <cell r="AE1122">
            <v>539342</v>
          </cell>
        </row>
        <row r="1123">
          <cell r="A1123" t="str">
            <v>NORTH COASTAL REGIONBudget:D7203</v>
          </cell>
          <cell r="B1123" t="str">
            <v>NORTH COASTAL REGION</v>
          </cell>
          <cell r="D1123" t="str">
            <v>Budget:</v>
          </cell>
          <cell r="E1123">
            <v>96350</v>
          </cell>
          <cell r="F1123">
            <v>96350</v>
          </cell>
          <cell r="G1123">
            <v>99171</v>
          </cell>
          <cell r="H1123">
            <v>96350</v>
          </cell>
          <cell r="I1123">
            <v>228312</v>
          </cell>
          <cell r="J1123">
            <v>321957</v>
          </cell>
          <cell r="K1123">
            <v>396277</v>
          </cell>
          <cell r="L1123">
            <v>460280</v>
          </cell>
          <cell r="M1123">
            <v>313762</v>
          </cell>
          <cell r="N1123">
            <v>93525</v>
          </cell>
          <cell r="O1123">
            <v>114254</v>
          </cell>
          <cell r="P1123">
            <v>117826</v>
          </cell>
          <cell r="Q1123">
            <v>1334765</v>
          </cell>
          <cell r="R1123" t="str">
            <v>Budget:</v>
          </cell>
          <cell r="S1123">
            <v>2434412</v>
          </cell>
          <cell r="T1123" t="str">
            <v>Budget:</v>
          </cell>
          <cell r="U1123">
            <v>96350</v>
          </cell>
          <cell r="V1123">
            <v>192700</v>
          </cell>
          <cell r="W1123">
            <v>291871</v>
          </cell>
          <cell r="X1123">
            <v>388221</v>
          </cell>
          <cell r="Y1123">
            <v>616533</v>
          </cell>
          <cell r="Z1123">
            <v>938490</v>
          </cell>
          <cell r="AA1123">
            <v>1334767</v>
          </cell>
          <cell r="AB1123">
            <v>1795047</v>
          </cell>
          <cell r="AC1123">
            <v>2108809</v>
          </cell>
          <cell r="AD1123">
            <v>2202334</v>
          </cell>
          <cell r="AE1123">
            <v>2316588</v>
          </cell>
        </row>
        <row r="1124">
          <cell r="A1124" t="str">
            <v>NORTH COASTAL REGIONActual:D7203</v>
          </cell>
          <cell r="B1124" t="str">
            <v xml:space="preserve"> </v>
          </cell>
          <cell r="D1124" t="str">
            <v>Actual:</v>
          </cell>
          <cell r="E1124">
            <v>161524</v>
          </cell>
          <cell r="F1124">
            <v>135608</v>
          </cell>
          <cell r="G1124">
            <v>159073</v>
          </cell>
          <cell r="H1124">
            <v>169596</v>
          </cell>
          <cell r="I1124">
            <v>160853</v>
          </cell>
          <cell r="J1124">
            <v>259415</v>
          </cell>
          <cell r="K1124">
            <v>587197</v>
          </cell>
          <cell r="L1124">
            <v>1225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1633266</v>
          </cell>
          <cell r="R1124" t="str">
            <v>Projection:</v>
          </cell>
          <cell r="S1124">
            <v>2434412</v>
          </cell>
          <cell r="T1124" t="str">
            <v>Actual:</v>
          </cell>
          <cell r="U1124">
            <v>161524</v>
          </cell>
          <cell r="V1124">
            <v>297132</v>
          </cell>
          <cell r="W1124">
            <v>456205</v>
          </cell>
          <cell r="X1124">
            <v>625801</v>
          </cell>
          <cell r="Y1124">
            <v>786654</v>
          </cell>
          <cell r="Z1124">
            <v>1046069</v>
          </cell>
          <cell r="AA1124">
            <v>1633266</v>
          </cell>
          <cell r="AB1124">
            <v>1634491</v>
          </cell>
          <cell r="AC1124">
            <v>1634491</v>
          </cell>
          <cell r="AD1124">
            <v>1634491</v>
          </cell>
          <cell r="AE1124">
            <v>1634491</v>
          </cell>
        </row>
        <row r="1125">
          <cell r="A1125" t="str">
            <v>NORTH COASTAL REGIONVariance: Fav/(Unfav)</v>
          </cell>
          <cell r="D1125" t="str">
            <v>Variance: Fav/(Unfav)</v>
          </cell>
          <cell r="E1125">
            <v>-65174</v>
          </cell>
          <cell r="F1125">
            <v>-39258</v>
          </cell>
          <cell r="G1125">
            <v>-59902</v>
          </cell>
          <cell r="H1125">
            <v>-73247</v>
          </cell>
          <cell r="I1125">
            <v>67459</v>
          </cell>
          <cell r="J1125">
            <v>62542</v>
          </cell>
          <cell r="K1125">
            <v>-190920</v>
          </cell>
          <cell r="L1125">
            <v>459055</v>
          </cell>
          <cell r="M1125">
            <v>313762</v>
          </cell>
          <cell r="N1125">
            <v>93525</v>
          </cell>
          <cell r="O1125">
            <v>114254</v>
          </cell>
          <cell r="P1125">
            <v>117826</v>
          </cell>
          <cell r="Q1125">
            <v>-298501</v>
          </cell>
          <cell r="R1125" t="str">
            <v>Variance: Fav/(Unfav)</v>
          </cell>
          <cell r="S1125">
            <v>0</v>
          </cell>
          <cell r="T1125" t="str">
            <v>Variance: Fav/(Unfav)</v>
          </cell>
          <cell r="U1125">
            <v>-65174</v>
          </cell>
          <cell r="V1125">
            <v>-104432</v>
          </cell>
          <cell r="W1125">
            <v>-164334</v>
          </cell>
          <cell r="X1125">
            <v>-237581</v>
          </cell>
          <cell r="Y1125">
            <v>-170122</v>
          </cell>
          <cell r="Z1125">
            <v>-107580</v>
          </cell>
          <cell r="AA1125">
            <v>-298500</v>
          </cell>
          <cell r="AB1125">
            <v>160555</v>
          </cell>
          <cell r="AC1125">
            <v>474317</v>
          </cell>
          <cell r="AD1125">
            <v>567842</v>
          </cell>
          <cell r="AE1125">
            <v>682096</v>
          </cell>
        </row>
        <row r="1126">
          <cell r="A1126" t="str">
            <v>SOUTH COASTAL REGIONBudget:D7203</v>
          </cell>
          <cell r="B1126" t="str">
            <v>SOUTH COASTAL REGION</v>
          </cell>
          <cell r="D1126" t="str">
            <v>Budget:</v>
          </cell>
          <cell r="E1126">
            <v>198714</v>
          </cell>
          <cell r="F1126">
            <v>198714</v>
          </cell>
          <cell r="G1126">
            <v>198714</v>
          </cell>
          <cell r="H1126">
            <v>275392</v>
          </cell>
          <cell r="I1126">
            <v>341818</v>
          </cell>
          <cell r="J1126">
            <v>397707</v>
          </cell>
          <cell r="K1126">
            <v>530279</v>
          </cell>
          <cell r="L1126">
            <v>624505</v>
          </cell>
          <cell r="M1126">
            <v>512726</v>
          </cell>
          <cell r="N1126">
            <v>198714</v>
          </cell>
          <cell r="O1126">
            <v>355578</v>
          </cell>
          <cell r="P1126">
            <v>352067</v>
          </cell>
          <cell r="Q1126">
            <v>2141338</v>
          </cell>
          <cell r="R1126" t="str">
            <v>Budget:</v>
          </cell>
          <cell r="S1126">
            <v>4184927</v>
          </cell>
          <cell r="T1126" t="str">
            <v>Budget:</v>
          </cell>
          <cell r="U1126">
            <v>198714</v>
          </cell>
          <cell r="V1126">
            <v>397428</v>
          </cell>
          <cell r="W1126">
            <v>596142</v>
          </cell>
          <cell r="X1126">
            <v>871534</v>
          </cell>
          <cell r="Y1126">
            <v>1213352</v>
          </cell>
          <cell r="Z1126">
            <v>1611059</v>
          </cell>
          <cell r="AA1126">
            <v>2141338</v>
          </cell>
          <cell r="AB1126">
            <v>2765843</v>
          </cell>
          <cell r="AC1126">
            <v>3278569</v>
          </cell>
          <cell r="AD1126">
            <v>3477283</v>
          </cell>
          <cell r="AE1126">
            <v>3832861</v>
          </cell>
        </row>
        <row r="1127">
          <cell r="A1127" t="str">
            <v>SOUTH COASTAL REGIONActual:D7203</v>
          </cell>
          <cell r="B1127" t="str">
            <v xml:space="preserve"> </v>
          </cell>
          <cell r="D1127" t="str">
            <v>Actual:</v>
          </cell>
          <cell r="E1127">
            <v>246965</v>
          </cell>
          <cell r="F1127">
            <v>257921</v>
          </cell>
          <cell r="G1127">
            <v>278404</v>
          </cell>
          <cell r="H1127">
            <v>451309</v>
          </cell>
          <cell r="I1127">
            <v>291216</v>
          </cell>
          <cell r="J1127">
            <v>353257</v>
          </cell>
          <cell r="K1127">
            <v>821194</v>
          </cell>
          <cell r="L1127">
            <v>874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2700266</v>
          </cell>
          <cell r="R1127" t="str">
            <v>Projection:</v>
          </cell>
          <cell r="S1127">
            <v>4884927</v>
          </cell>
          <cell r="T1127" t="str">
            <v>Actual:</v>
          </cell>
          <cell r="U1127">
            <v>246965</v>
          </cell>
          <cell r="V1127">
            <v>504886</v>
          </cell>
          <cell r="W1127">
            <v>783290</v>
          </cell>
          <cell r="X1127">
            <v>1234599</v>
          </cell>
          <cell r="Y1127">
            <v>1525815</v>
          </cell>
          <cell r="Z1127">
            <v>1879072</v>
          </cell>
          <cell r="AA1127">
            <v>2700266</v>
          </cell>
          <cell r="AB1127">
            <v>2701140</v>
          </cell>
          <cell r="AC1127">
            <v>2701140</v>
          </cell>
          <cell r="AD1127">
            <v>2701140</v>
          </cell>
          <cell r="AE1127">
            <v>2701140</v>
          </cell>
        </row>
        <row r="1128">
          <cell r="A1128" t="str">
            <v>SOUTH COASTAL REGIONVariance: Fav/(Unfav)</v>
          </cell>
          <cell r="D1128" t="str">
            <v>Variance: Fav/(Unfav)</v>
          </cell>
          <cell r="E1128">
            <v>-48251</v>
          </cell>
          <cell r="F1128">
            <v>-59206</v>
          </cell>
          <cell r="G1128">
            <v>-79690</v>
          </cell>
          <cell r="H1128">
            <v>-175917</v>
          </cell>
          <cell r="I1128">
            <v>50601</v>
          </cell>
          <cell r="J1128">
            <v>44450</v>
          </cell>
          <cell r="K1128">
            <v>-290915</v>
          </cell>
          <cell r="L1128">
            <v>623631</v>
          </cell>
          <cell r="M1128">
            <v>512726</v>
          </cell>
          <cell r="N1128">
            <v>198714</v>
          </cell>
          <cell r="O1128">
            <v>355578</v>
          </cell>
          <cell r="P1128">
            <v>352067</v>
          </cell>
          <cell r="Q1128">
            <v>-558928</v>
          </cell>
          <cell r="R1128" t="str">
            <v>Variance: Fav/(Unfav)</v>
          </cell>
          <cell r="S1128">
            <v>-700000</v>
          </cell>
          <cell r="T1128" t="str">
            <v>Variance: Fav/(Unfav)</v>
          </cell>
          <cell r="U1128">
            <v>-48251</v>
          </cell>
          <cell r="V1128">
            <v>-107457</v>
          </cell>
          <cell r="W1128">
            <v>-187147</v>
          </cell>
          <cell r="X1128">
            <v>-363064</v>
          </cell>
          <cell r="Y1128">
            <v>-312463</v>
          </cell>
          <cell r="Z1128">
            <v>-268013</v>
          </cell>
          <cell r="AA1128">
            <v>-558928</v>
          </cell>
          <cell r="AB1128">
            <v>64703</v>
          </cell>
          <cell r="AC1128">
            <v>577429</v>
          </cell>
          <cell r="AD1128">
            <v>776143</v>
          </cell>
          <cell r="AE1128">
            <v>1131721</v>
          </cell>
        </row>
        <row r="1129">
          <cell r="A1129" t="str">
            <v>Budget:</v>
          </cell>
          <cell r="C1129" t="str">
            <v>D7203</v>
          </cell>
          <cell r="D1129" t="str">
            <v>Budget:</v>
          </cell>
          <cell r="E1129">
            <v>870536</v>
          </cell>
          <cell r="F1129">
            <v>863465</v>
          </cell>
          <cell r="G1129">
            <v>865199</v>
          </cell>
          <cell r="H1129">
            <v>954752</v>
          </cell>
          <cell r="I1129">
            <v>1220569</v>
          </cell>
          <cell r="J1129">
            <v>1496466</v>
          </cell>
          <cell r="K1129">
            <v>1721705</v>
          </cell>
          <cell r="L1129">
            <v>1837517</v>
          </cell>
          <cell r="M1129">
            <v>1548520</v>
          </cell>
          <cell r="N1129">
            <v>843479</v>
          </cell>
          <cell r="O1129">
            <v>1052262</v>
          </cell>
          <cell r="P1129">
            <v>1159073</v>
          </cell>
          <cell r="Q1129">
            <v>7992693</v>
          </cell>
          <cell r="S1129">
            <v>14433544</v>
          </cell>
          <cell r="T1129" t="str">
            <v>Budget:</v>
          </cell>
          <cell r="U1129">
            <v>870536</v>
          </cell>
          <cell r="V1129">
            <v>1734001</v>
          </cell>
          <cell r="W1129">
            <v>2599200</v>
          </cell>
          <cell r="X1129">
            <v>3553952</v>
          </cell>
          <cell r="Y1129">
            <v>4774521</v>
          </cell>
          <cell r="Z1129">
            <v>6270987</v>
          </cell>
          <cell r="AA1129">
            <v>7992692</v>
          </cell>
          <cell r="AB1129">
            <v>9830209</v>
          </cell>
          <cell r="AC1129">
            <v>11378729</v>
          </cell>
          <cell r="AD1129">
            <v>12222208</v>
          </cell>
          <cell r="AE1129">
            <v>13274470</v>
          </cell>
        </row>
        <row r="1130">
          <cell r="A1130" t="str">
            <v>Actual:</v>
          </cell>
          <cell r="D1130" t="str">
            <v>Actual:</v>
          </cell>
          <cell r="E1130">
            <v>1009340</v>
          </cell>
          <cell r="F1130">
            <v>987105</v>
          </cell>
          <cell r="G1130">
            <v>965405</v>
          </cell>
          <cell r="H1130">
            <v>1296093</v>
          </cell>
          <cell r="I1130">
            <v>1028893</v>
          </cell>
          <cell r="J1130">
            <v>1308393</v>
          </cell>
          <cell r="K1130">
            <v>3141767</v>
          </cell>
          <cell r="L1130">
            <v>22825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9736997</v>
          </cell>
          <cell r="S1130">
            <v>15133544</v>
          </cell>
          <cell r="T1130" t="str">
            <v>Actual:</v>
          </cell>
          <cell r="U1130">
            <v>1009340</v>
          </cell>
          <cell r="V1130">
            <v>1996445</v>
          </cell>
          <cell r="W1130">
            <v>2961850</v>
          </cell>
          <cell r="X1130">
            <v>4257943</v>
          </cell>
          <cell r="Y1130">
            <v>5286836</v>
          </cell>
          <cell r="Z1130">
            <v>6595229</v>
          </cell>
          <cell r="AA1130">
            <v>9736996</v>
          </cell>
          <cell r="AB1130">
            <v>9759821</v>
          </cell>
          <cell r="AC1130">
            <v>9759821</v>
          </cell>
          <cell r="AD1130">
            <v>9759821</v>
          </cell>
          <cell r="AE1130">
            <v>9759821</v>
          </cell>
        </row>
        <row r="1131">
          <cell r="A1131" t="str">
            <v>Variance:  Fav/(Unfav)</v>
          </cell>
          <cell r="C1131" t="str">
            <v xml:space="preserve"> </v>
          </cell>
          <cell r="D1131" t="str">
            <v>Variance:  Fav/(Unfav)</v>
          </cell>
          <cell r="E1131">
            <v>-138805</v>
          </cell>
          <cell r="F1131">
            <v>-123640</v>
          </cell>
          <cell r="G1131">
            <v>-100206</v>
          </cell>
          <cell r="H1131">
            <v>-341340</v>
          </cell>
          <cell r="I1131">
            <v>191676</v>
          </cell>
          <cell r="J1131">
            <v>188073</v>
          </cell>
          <cell r="K1131">
            <v>-1420062</v>
          </cell>
          <cell r="L1131">
            <v>1814692</v>
          </cell>
          <cell r="M1131">
            <v>1548520</v>
          </cell>
          <cell r="N1131">
            <v>843479</v>
          </cell>
          <cell r="O1131">
            <v>1052262</v>
          </cell>
          <cell r="P1131">
            <v>1159073</v>
          </cell>
          <cell r="Q1131">
            <v>-1744304</v>
          </cell>
          <cell r="S1131">
            <v>-699999.96</v>
          </cell>
          <cell r="T1131" t="str">
            <v>Variance: Fav/(Unfav)</v>
          </cell>
          <cell r="U1131">
            <v>-138805</v>
          </cell>
          <cell r="V1131">
            <v>-262445</v>
          </cell>
          <cell r="W1131">
            <v>-362651</v>
          </cell>
          <cell r="X1131">
            <v>-703991</v>
          </cell>
          <cell r="Y1131">
            <v>-512315</v>
          </cell>
          <cell r="Z1131">
            <v>-324242</v>
          </cell>
          <cell r="AA1131">
            <v>-1744304</v>
          </cell>
          <cell r="AB1131">
            <v>70388</v>
          </cell>
          <cell r="AC1131">
            <v>1618908</v>
          </cell>
          <cell r="AD1131">
            <v>2462387</v>
          </cell>
          <cell r="AE1131">
            <v>3514649</v>
          </cell>
        </row>
        <row r="1133">
          <cell r="A1133" t="str">
            <v>NORTH CENTRAL REGIONBudget:D7204</v>
          </cell>
          <cell r="B1133" t="str">
            <v>NORTH CENTRAL REGION</v>
          </cell>
          <cell r="C1133" t="str">
            <v>D7204</v>
          </cell>
          <cell r="D1133" t="str">
            <v>Budget:</v>
          </cell>
          <cell r="E1133">
            <v>183581</v>
          </cell>
          <cell r="F1133">
            <v>183581</v>
          </cell>
          <cell r="G1133">
            <v>193371</v>
          </cell>
          <cell r="H1133">
            <v>183581</v>
          </cell>
          <cell r="I1133">
            <v>222750</v>
          </cell>
          <cell r="J1133">
            <v>281500</v>
          </cell>
          <cell r="K1133">
            <v>254978</v>
          </cell>
          <cell r="L1133">
            <v>242330</v>
          </cell>
          <cell r="M1133">
            <v>257541</v>
          </cell>
          <cell r="N1133">
            <v>173789</v>
          </cell>
          <cell r="O1133">
            <v>193371</v>
          </cell>
          <cell r="P1133">
            <v>235395</v>
          </cell>
          <cell r="Q1133">
            <v>1503340</v>
          </cell>
          <cell r="R1133" t="str">
            <v>Budget:</v>
          </cell>
          <cell r="S1133">
            <v>2605766</v>
          </cell>
          <cell r="T1133" t="str">
            <v>Budget:</v>
          </cell>
          <cell r="U1133">
            <v>183581</v>
          </cell>
          <cell r="V1133">
            <v>367162</v>
          </cell>
          <cell r="W1133">
            <v>560533</v>
          </cell>
          <cell r="X1133">
            <v>744114</v>
          </cell>
          <cell r="Y1133">
            <v>966864</v>
          </cell>
          <cell r="Z1133">
            <v>1248364</v>
          </cell>
          <cell r="AA1133">
            <v>1503342</v>
          </cell>
          <cell r="AB1133">
            <v>1745672</v>
          </cell>
          <cell r="AC1133">
            <v>2003213</v>
          </cell>
          <cell r="AD1133">
            <v>2177002</v>
          </cell>
          <cell r="AE1133">
            <v>2370373</v>
          </cell>
        </row>
        <row r="1134">
          <cell r="A1134" t="str">
            <v>NORTH CENTRAL REGIONActual:D7204</v>
          </cell>
          <cell r="B1134" t="str">
            <v xml:space="preserve"> </v>
          </cell>
          <cell r="D1134" t="str">
            <v>Actual:</v>
          </cell>
          <cell r="E1134">
            <v>216273</v>
          </cell>
          <cell r="F1134">
            <v>176077</v>
          </cell>
          <cell r="G1134">
            <v>199134</v>
          </cell>
          <cell r="H1134">
            <v>164941</v>
          </cell>
          <cell r="I1134">
            <v>194400</v>
          </cell>
          <cell r="J1134">
            <v>249455</v>
          </cell>
          <cell r="K1134">
            <v>325150</v>
          </cell>
          <cell r="L1134">
            <v>703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1525430</v>
          </cell>
          <cell r="R1134" t="str">
            <v>Projection:</v>
          </cell>
          <cell r="S1134">
            <v>2605766</v>
          </cell>
          <cell r="T1134" t="str">
            <v>Actual:</v>
          </cell>
          <cell r="U1134">
            <v>216273</v>
          </cell>
          <cell r="V1134">
            <v>392350</v>
          </cell>
          <cell r="W1134">
            <v>591484</v>
          </cell>
          <cell r="X1134">
            <v>756425</v>
          </cell>
          <cell r="Y1134">
            <v>950825</v>
          </cell>
          <cell r="Z1134">
            <v>1200280</v>
          </cell>
          <cell r="AA1134">
            <v>1525430</v>
          </cell>
          <cell r="AB1134">
            <v>1526133</v>
          </cell>
          <cell r="AC1134">
            <v>1526133</v>
          </cell>
          <cell r="AD1134">
            <v>1526133</v>
          </cell>
          <cell r="AE1134">
            <v>1526133</v>
          </cell>
        </row>
        <row r="1135">
          <cell r="A1135" t="str">
            <v>NORTH CENTRAL REGIONVariance: Fav/(Unfav)</v>
          </cell>
          <cell r="D1135" t="str">
            <v>Variance: Fav/(Unfav)</v>
          </cell>
          <cell r="E1135">
            <v>-32692</v>
          </cell>
          <cell r="F1135">
            <v>7504</v>
          </cell>
          <cell r="G1135">
            <v>-5763</v>
          </cell>
          <cell r="H1135">
            <v>18640</v>
          </cell>
          <cell r="I1135">
            <v>28349</v>
          </cell>
          <cell r="J1135">
            <v>32045</v>
          </cell>
          <cell r="K1135">
            <v>-70172</v>
          </cell>
          <cell r="L1135">
            <v>241627</v>
          </cell>
          <cell r="M1135">
            <v>257541</v>
          </cell>
          <cell r="N1135">
            <v>173789</v>
          </cell>
          <cell r="O1135">
            <v>193371</v>
          </cell>
          <cell r="P1135">
            <v>235395</v>
          </cell>
          <cell r="Q1135">
            <v>-22090</v>
          </cell>
          <cell r="R1135" t="str">
            <v>Variance: Fav/(Unfav)</v>
          </cell>
          <cell r="S1135">
            <v>0</v>
          </cell>
          <cell r="T1135" t="str">
            <v>Variance: Fav/(Unfav)</v>
          </cell>
          <cell r="U1135">
            <v>-32692</v>
          </cell>
          <cell r="V1135">
            <v>-25188</v>
          </cell>
          <cell r="W1135">
            <v>-30951</v>
          </cell>
          <cell r="X1135">
            <v>-12311</v>
          </cell>
          <cell r="Y1135">
            <v>16038</v>
          </cell>
          <cell r="Z1135">
            <v>48083</v>
          </cell>
          <cell r="AA1135">
            <v>-22089</v>
          </cell>
          <cell r="AB1135">
            <v>219538</v>
          </cell>
          <cell r="AC1135">
            <v>477079</v>
          </cell>
          <cell r="AD1135">
            <v>650868</v>
          </cell>
          <cell r="AE1135">
            <v>844239</v>
          </cell>
        </row>
        <row r="1136">
          <cell r="A1136" t="str">
            <v>SOUTH CENTRAL REGIONBudget:D7204</v>
          </cell>
          <cell r="B1136" t="str">
            <v>SOUTH CENTRAL REGION</v>
          </cell>
          <cell r="D1136" t="str">
            <v>Budget:</v>
          </cell>
          <cell r="E1136">
            <v>183148</v>
          </cell>
          <cell r="F1136">
            <v>175633</v>
          </cell>
          <cell r="G1136">
            <v>158868</v>
          </cell>
          <cell r="H1136">
            <v>190975</v>
          </cell>
          <cell r="I1136">
            <v>194415</v>
          </cell>
          <cell r="J1136">
            <v>215931</v>
          </cell>
          <cell r="K1136">
            <v>241749</v>
          </cell>
          <cell r="L1136">
            <v>253654</v>
          </cell>
          <cell r="M1136">
            <v>213528</v>
          </cell>
          <cell r="N1136">
            <v>171857</v>
          </cell>
          <cell r="O1136">
            <v>171857</v>
          </cell>
          <cell r="P1136">
            <v>180820</v>
          </cell>
          <cell r="Q1136">
            <v>1360719</v>
          </cell>
          <cell r="R1136" t="str">
            <v>Budget:</v>
          </cell>
          <cell r="S1136">
            <v>2352435</v>
          </cell>
          <cell r="T1136" t="str">
            <v>Budget:</v>
          </cell>
          <cell r="U1136">
            <v>183148</v>
          </cell>
          <cell r="V1136">
            <v>358781</v>
          </cell>
          <cell r="W1136">
            <v>517649</v>
          </cell>
          <cell r="X1136">
            <v>708624</v>
          </cell>
          <cell r="Y1136">
            <v>903039</v>
          </cell>
          <cell r="Z1136">
            <v>1118970</v>
          </cell>
          <cell r="AA1136">
            <v>1360719</v>
          </cell>
          <cell r="AB1136">
            <v>1614373</v>
          </cell>
          <cell r="AC1136">
            <v>1827901</v>
          </cell>
          <cell r="AD1136">
            <v>1999758</v>
          </cell>
          <cell r="AE1136">
            <v>2171615</v>
          </cell>
        </row>
        <row r="1137">
          <cell r="A1137" t="str">
            <v>SOUTH CENTRAL REGIONActual:D7204</v>
          </cell>
          <cell r="B1137" t="str">
            <v xml:space="preserve"> </v>
          </cell>
          <cell r="D1137" t="str">
            <v>Actual:</v>
          </cell>
          <cell r="E1137">
            <v>197457</v>
          </cell>
          <cell r="F1137">
            <v>236538</v>
          </cell>
          <cell r="G1137">
            <v>265465</v>
          </cell>
          <cell r="H1137">
            <v>241841</v>
          </cell>
          <cell r="I1137">
            <v>214794</v>
          </cell>
          <cell r="J1137">
            <v>200104</v>
          </cell>
          <cell r="K1137">
            <v>325003</v>
          </cell>
          <cell r="L1137">
            <v>549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1681202</v>
          </cell>
          <cell r="R1137" t="str">
            <v>Projection:</v>
          </cell>
          <cell r="S1137">
            <v>2352435</v>
          </cell>
          <cell r="T1137" t="str">
            <v>Actual:</v>
          </cell>
          <cell r="U1137">
            <v>197457</v>
          </cell>
          <cell r="V1137">
            <v>433995</v>
          </cell>
          <cell r="W1137">
            <v>699460</v>
          </cell>
          <cell r="X1137">
            <v>941301</v>
          </cell>
          <cell r="Y1137">
            <v>1156095</v>
          </cell>
          <cell r="Z1137">
            <v>1356199</v>
          </cell>
          <cell r="AA1137">
            <v>1681202</v>
          </cell>
          <cell r="AB1137">
            <v>1681751</v>
          </cell>
          <cell r="AC1137">
            <v>1681751</v>
          </cell>
          <cell r="AD1137">
            <v>1681751</v>
          </cell>
          <cell r="AE1137">
            <v>1681751</v>
          </cell>
        </row>
        <row r="1138">
          <cell r="A1138" t="str">
            <v>SOUTH CENTRAL REGIONVariance: Fav/(Unfav)</v>
          </cell>
          <cell r="D1138" t="str">
            <v>Variance: Fav/(Unfav)</v>
          </cell>
          <cell r="E1138">
            <v>-14309</v>
          </cell>
          <cell r="F1138">
            <v>-60905</v>
          </cell>
          <cell r="G1138">
            <v>-106597</v>
          </cell>
          <cell r="H1138">
            <v>-50866</v>
          </cell>
          <cell r="I1138">
            <v>-20379</v>
          </cell>
          <cell r="J1138">
            <v>15827</v>
          </cell>
          <cell r="K1138">
            <v>-83254</v>
          </cell>
          <cell r="L1138">
            <v>253105</v>
          </cell>
          <cell r="M1138">
            <v>213528</v>
          </cell>
          <cell r="N1138">
            <v>171857</v>
          </cell>
          <cell r="O1138">
            <v>171857</v>
          </cell>
          <cell r="P1138">
            <v>180820</v>
          </cell>
          <cell r="Q1138">
            <v>-320483</v>
          </cell>
          <cell r="R1138" t="str">
            <v>Variance: Fav/(Unfav)</v>
          </cell>
          <cell r="S1138">
            <v>0</v>
          </cell>
          <cell r="T1138" t="str">
            <v>Variance: Fav/(Unfav)</v>
          </cell>
          <cell r="U1138">
            <v>-14309</v>
          </cell>
          <cell r="V1138">
            <v>-75214</v>
          </cell>
          <cell r="W1138">
            <v>-181811</v>
          </cell>
          <cell r="X1138">
            <v>-232677</v>
          </cell>
          <cell r="Y1138">
            <v>-253056</v>
          </cell>
          <cell r="Z1138">
            <v>-237229</v>
          </cell>
          <cell r="AA1138">
            <v>-320483</v>
          </cell>
          <cell r="AB1138">
            <v>-67378</v>
          </cell>
          <cell r="AC1138">
            <v>146150</v>
          </cell>
          <cell r="AD1138">
            <v>318007</v>
          </cell>
          <cell r="AE1138">
            <v>489864</v>
          </cell>
        </row>
        <row r="1139">
          <cell r="A1139" t="str">
            <v>NORTH COASTAL REGIONBudget:D7204</v>
          </cell>
          <cell r="B1139" t="str">
            <v>NORTH COASTAL REGION</v>
          </cell>
          <cell r="D1139" t="str">
            <v>Budget:</v>
          </cell>
          <cell r="E1139">
            <v>30047</v>
          </cell>
          <cell r="F1139">
            <v>30047</v>
          </cell>
          <cell r="G1139">
            <v>31179</v>
          </cell>
          <cell r="H1139">
            <v>30047</v>
          </cell>
          <cell r="I1139">
            <v>57923</v>
          </cell>
          <cell r="J1139">
            <v>79306</v>
          </cell>
          <cell r="K1139">
            <v>92313</v>
          </cell>
          <cell r="L1139">
            <v>103967</v>
          </cell>
          <cell r="M1139">
            <v>76537</v>
          </cell>
          <cell r="N1139">
            <v>28916</v>
          </cell>
          <cell r="O1139">
            <v>34097</v>
          </cell>
          <cell r="P1139">
            <v>37514</v>
          </cell>
          <cell r="Q1139">
            <v>350864</v>
          </cell>
          <cell r="R1139" t="str">
            <v>Budget:</v>
          </cell>
          <cell r="S1139">
            <v>631896</v>
          </cell>
          <cell r="T1139" t="str">
            <v>Budget:</v>
          </cell>
          <cell r="U1139">
            <v>30047</v>
          </cell>
          <cell r="V1139">
            <v>60094</v>
          </cell>
          <cell r="W1139">
            <v>91273</v>
          </cell>
          <cell r="X1139">
            <v>121320</v>
          </cell>
          <cell r="Y1139">
            <v>179243</v>
          </cell>
          <cell r="Z1139">
            <v>258549</v>
          </cell>
          <cell r="AA1139">
            <v>350862</v>
          </cell>
          <cell r="AB1139">
            <v>454829</v>
          </cell>
          <cell r="AC1139">
            <v>531366</v>
          </cell>
          <cell r="AD1139">
            <v>560282</v>
          </cell>
          <cell r="AE1139">
            <v>594379</v>
          </cell>
        </row>
        <row r="1140">
          <cell r="A1140" t="str">
            <v>NORTH COASTAL REGIONActual:D7204</v>
          </cell>
          <cell r="B1140" t="str">
            <v xml:space="preserve"> </v>
          </cell>
          <cell r="D1140" t="str">
            <v>Actual:</v>
          </cell>
          <cell r="E1140">
            <v>54551</v>
          </cell>
          <cell r="F1140">
            <v>46442</v>
          </cell>
          <cell r="G1140">
            <v>56430</v>
          </cell>
          <cell r="H1140">
            <v>53482</v>
          </cell>
          <cell r="I1140">
            <v>48916</v>
          </cell>
          <cell r="J1140">
            <v>47011</v>
          </cell>
          <cell r="K1140">
            <v>83603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390435</v>
          </cell>
          <cell r="R1140" t="str">
            <v>Projection:</v>
          </cell>
          <cell r="S1140">
            <v>631896</v>
          </cell>
          <cell r="T1140" t="str">
            <v>Actual:</v>
          </cell>
          <cell r="U1140">
            <v>54551</v>
          </cell>
          <cell r="V1140">
            <v>100993</v>
          </cell>
          <cell r="W1140">
            <v>157423</v>
          </cell>
          <cell r="X1140">
            <v>210905</v>
          </cell>
          <cell r="Y1140">
            <v>259821</v>
          </cell>
          <cell r="Z1140">
            <v>306832</v>
          </cell>
          <cell r="AA1140">
            <v>390435</v>
          </cell>
          <cell r="AB1140">
            <v>390435</v>
          </cell>
          <cell r="AC1140">
            <v>390435</v>
          </cell>
          <cell r="AD1140">
            <v>390435</v>
          </cell>
          <cell r="AE1140">
            <v>390435</v>
          </cell>
        </row>
        <row r="1141">
          <cell r="A1141" t="str">
            <v>NORTH COASTAL REGIONVariance: Fav/(Unfav)</v>
          </cell>
          <cell r="D1141" t="str">
            <v>Variance: Fav/(Unfav)</v>
          </cell>
          <cell r="E1141">
            <v>-24504</v>
          </cell>
          <cell r="F1141">
            <v>-16395</v>
          </cell>
          <cell r="G1141">
            <v>-25251</v>
          </cell>
          <cell r="H1141">
            <v>-23435</v>
          </cell>
          <cell r="I1141">
            <v>9007</v>
          </cell>
          <cell r="J1141">
            <v>32295</v>
          </cell>
          <cell r="K1141">
            <v>8711</v>
          </cell>
          <cell r="L1141">
            <v>103967</v>
          </cell>
          <cell r="M1141">
            <v>76537</v>
          </cell>
          <cell r="N1141">
            <v>28916</v>
          </cell>
          <cell r="O1141">
            <v>34097</v>
          </cell>
          <cell r="P1141">
            <v>37514</v>
          </cell>
          <cell r="Q1141">
            <v>-39571</v>
          </cell>
          <cell r="R1141" t="str">
            <v>Variance: Fav/(Unfav)</v>
          </cell>
          <cell r="S1141">
            <v>0</v>
          </cell>
          <cell r="T1141" t="str">
            <v>Variance: Fav/(Unfav)</v>
          </cell>
          <cell r="U1141">
            <v>-24504</v>
          </cell>
          <cell r="V1141">
            <v>-40899</v>
          </cell>
          <cell r="W1141">
            <v>-66150</v>
          </cell>
          <cell r="X1141">
            <v>-89585</v>
          </cell>
          <cell r="Y1141">
            <v>-80578</v>
          </cell>
          <cell r="Z1141">
            <v>-48283</v>
          </cell>
          <cell r="AA1141">
            <v>-39572</v>
          </cell>
          <cell r="AB1141">
            <v>64395</v>
          </cell>
          <cell r="AC1141">
            <v>140932</v>
          </cell>
          <cell r="AD1141">
            <v>169848</v>
          </cell>
          <cell r="AE1141">
            <v>203945</v>
          </cell>
        </row>
        <row r="1142">
          <cell r="A1142" t="str">
            <v>SOUTH COASTAL REGIONBudget:D7204</v>
          </cell>
          <cell r="B1142" t="str">
            <v>SOUTH COASTAL REGION</v>
          </cell>
          <cell r="D1142" t="str">
            <v>Budget:</v>
          </cell>
          <cell r="E1142">
            <v>164096</v>
          </cell>
          <cell r="F1142">
            <v>164096</v>
          </cell>
          <cell r="G1142">
            <v>164096</v>
          </cell>
          <cell r="H1142">
            <v>229183</v>
          </cell>
          <cell r="I1142">
            <v>267205</v>
          </cell>
          <cell r="J1142">
            <v>303173</v>
          </cell>
          <cell r="K1142">
            <v>404233</v>
          </cell>
          <cell r="L1142">
            <v>472745</v>
          </cell>
          <cell r="M1142">
            <v>400810</v>
          </cell>
          <cell r="N1142">
            <v>164096</v>
          </cell>
          <cell r="O1142">
            <v>294958</v>
          </cell>
          <cell r="P1142">
            <v>294273</v>
          </cell>
          <cell r="Q1142">
            <v>1696083</v>
          </cell>
          <cell r="R1142" t="str">
            <v>Budget:</v>
          </cell>
          <cell r="S1142">
            <v>3322965</v>
          </cell>
          <cell r="T1142" t="str">
            <v>Budget:</v>
          </cell>
          <cell r="U1142">
            <v>164096</v>
          </cell>
          <cell r="V1142">
            <v>328192</v>
          </cell>
          <cell r="W1142">
            <v>492288</v>
          </cell>
          <cell r="X1142">
            <v>721471</v>
          </cell>
          <cell r="Y1142">
            <v>988676</v>
          </cell>
          <cell r="Z1142">
            <v>1291849</v>
          </cell>
          <cell r="AA1142">
            <v>1696082</v>
          </cell>
          <cell r="AB1142">
            <v>2168827</v>
          </cell>
          <cell r="AC1142">
            <v>2569637</v>
          </cell>
          <cell r="AD1142">
            <v>2733733</v>
          </cell>
          <cell r="AE1142">
            <v>3028691</v>
          </cell>
        </row>
        <row r="1143">
          <cell r="A1143" t="str">
            <v>SOUTH COASTAL REGIONActual:D7204</v>
          </cell>
          <cell r="B1143" t="str">
            <v xml:space="preserve"> </v>
          </cell>
          <cell r="D1143" t="str">
            <v>Actual:</v>
          </cell>
          <cell r="E1143">
            <v>264139</v>
          </cell>
          <cell r="F1143">
            <v>229066</v>
          </cell>
          <cell r="G1143">
            <v>272462</v>
          </cell>
          <cell r="H1143">
            <v>269398</v>
          </cell>
          <cell r="I1143">
            <v>352939</v>
          </cell>
          <cell r="J1143">
            <v>279078</v>
          </cell>
          <cell r="K1143">
            <v>495688</v>
          </cell>
          <cell r="L1143">
            <v>1793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2162770</v>
          </cell>
          <cell r="R1143" t="str">
            <v>Projection:</v>
          </cell>
          <cell r="S1143">
            <v>3322965</v>
          </cell>
          <cell r="T1143" t="str">
            <v>Actual:</v>
          </cell>
          <cell r="U1143">
            <v>264139</v>
          </cell>
          <cell r="V1143">
            <v>493205</v>
          </cell>
          <cell r="W1143">
            <v>765667</v>
          </cell>
          <cell r="X1143">
            <v>1035065</v>
          </cell>
          <cell r="Y1143">
            <v>1388004</v>
          </cell>
          <cell r="Z1143">
            <v>1667082</v>
          </cell>
          <cell r="AA1143">
            <v>2162770</v>
          </cell>
          <cell r="AB1143">
            <v>2164563</v>
          </cell>
          <cell r="AC1143">
            <v>2164563</v>
          </cell>
          <cell r="AD1143">
            <v>2164563</v>
          </cell>
          <cell r="AE1143">
            <v>2164563</v>
          </cell>
        </row>
        <row r="1144">
          <cell r="A1144" t="str">
            <v>SOUTH COASTAL REGIONVariance: Fav/(Unfav)</v>
          </cell>
          <cell r="D1144" t="str">
            <v>Variance: Fav/(Unfav)</v>
          </cell>
          <cell r="E1144">
            <v>-100043</v>
          </cell>
          <cell r="F1144">
            <v>-64969</v>
          </cell>
          <cell r="G1144">
            <v>-108366</v>
          </cell>
          <cell r="H1144">
            <v>-40214</v>
          </cell>
          <cell r="I1144">
            <v>-85733</v>
          </cell>
          <cell r="J1144">
            <v>24095</v>
          </cell>
          <cell r="K1144">
            <v>-91455</v>
          </cell>
          <cell r="L1144">
            <v>470952</v>
          </cell>
          <cell r="M1144">
            <v>400810</v>
          </cell>
          <cell r="N1144">
            <v>164096</v>
          </cell>
          <cell r="O1144">
            <v>294958</v>
          </cell>
          <cell r="P1144">
            <v>294273</v>
          </cell>
          <cell r="Q1144">
            <v>-466687</v>
          </cell>
          <cell r="R1144" t="str">
            <v>Variance: Fav/(Unfav)</v>
          </cell>
          <cell r="S1144">
            <v>0</v>
          </cell>
          <cell r="T1144" t="str">
            <v>Variance: Fav/(Unfav)</v>
          </cell>
          <cell r="U1144">
            <v>-100043</v>
          </cell>
          <cell r="V1144">
            <v>-165012</v>
          </cell>
          <cell r="W1144">
            <v>-273378</v>
          </cell>
          <cell r="X1144">
            <v>-313592</v>
          </cell>
          <cell r="Y1144">
            <v>-399325</v>
          </cell>
          <cell r="Z1144">
            <v>-375230</v>
          </cell>
          <cell r="AA1144">
            <v>-466685</v>
          </cell>
          <cell r="AB1144">
            <v>4267</v>
          </cell>
          <cell r="AC1144">
            <v>405077</v>
          </cell>
          <cell r="AD1144">
            <v>569173</v>
          </cell>
          <cell r="AE1144">
            <v>864131</v>
          </cell>
        </row>
        <row r="1145">
          <cell r="A1145" t="str">
            <v>Budget:</v>
          </cell>
          <cell r="C1145" t="str">
            <v>D7204</v>
          </cell>
          <cell r="D1145" t="str">
            <v>Budget:</v>
          </cell>
          <cell r="E1145">
            <v>560872</v>
          </cell>
          <cell r="F1145">
            <v>553357</v>
          </cell>
          <cell r="G1145">
            <v>547515</v>
          </cell>
          <cell r="H1145">
            <v>633786</v>
          </cell>
          <cell r="I1145">
            <v>742293</v>
          </cell>
          <cell r="J1145">
            <v>879910</v>
          </cell>
          <cell r="K1145">
            <v>993273</v>
          </cell>
          <cell r="L1145">
            <v>1072696</v>
          </cell>
          <cell r="M1145">
            <v>948416</v>
          </cell>
          <cell r="N1145">
            <v>538658</v>
          </cell>
          <cell r="O1145">
            <v>694284</v>
          </cell>
          <cell r="P1145">
            <v>748003</v>
          </cell>
          <cell r="Q1145">
            <v>4911006</v>
          </cell>
          <cell r="S1145">
            <v>8913062</v>
          </cell>
          <cell r="T1145" t="str">
            <v>Budget:</v>
          </cell>
          <cell r="U1145">
            <v>560872</v>
          </cell>
          <cell r="V1145">
            <v>1114229</v>
          </cell>
          <cell r="W1145">
            <v>1661744</v>
          </cell>
          <cell r="X1145">
            <v>2295530</v>
          </cell>
          <cell r="Y1145">
            <v>3037823</v>
          </cell>
          <cell r="Z1145">
            <v>3917733</v>
          </cell>
          <cell r="AA1145">
            <v>4911006</v>
          </cell>
          <cell r="AB1145">
            <v>5983702</v>
          </cell>
          <cell r="AC1145">
            <v>6932118</v>
          </cell>
          <cell r="AD1145">
            <v>7470776</v>
          </cell>
          <cell r="AE1145">
            <v>8165060</v>
          </cell>
        </row>
        <row r="1146">
          <cell r="A1146" t="str">
            <v>Actual:</v>
          </cell>
          <cell r="D1146" t="str">
            <v>Actual:</v>
          </cell>
          <cell r="E1146">
            <v>732420</v>
          </cell>
          <cell r="F1146">
            <v>688123</v>
          </cell>
          <cell r="G1146">
            <v>793492</v>
          </cell>
          <cell r="H1146">
            <v>729662</v>
          </cell>
          <cell r="I1146">
            <v>811049</v>
          </cell>
          <cell r="J1146">
            <v>775648</v>
          </cell>
          <cell r="K1146">
            <v>1229443</v>
          </cell>
          <cell r="L1146">
            <v>3045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5759837</v>
          </cell>
          <cell r="S1146">
            <v>8913062</v>
          </cell>
          <cell r="T1146" t="str">
            <v>Actual:</v>
          </cell>
          <cell r="U1146">
            <v>732420</v>
          </cell>
          <cell r="V1146">
            <v>1420543</v>
          </cell>
          <cell r="W1146">
            <v>2214035</v>
          </cell>
          <cell r="X1146">
            <v>2943697</v>
          </cell>
          <cell r="Y1146">
            <v>3754746</v>
          </cell>
          <cell r="Z1146">
            <v>4530394</v>
          </cell>
          <cell r="AA1146">
            <v>5759837</v>
          </cell>
          <cell r="AB1146">
            <v>5762882</v>
          </cell>
          <cell r="AC1146">
            <v>5762882</v>
          </cell>
          <cell r="AD1146">
            <v>5762882</v>
          </cell>
          <cell r="AE1146">
            <v>5762882</v>
          </cell>
        </row>
        <row r="1147">
          <cell r="A1147" t="str">
            <v>Variance:  Fav/(Unfav)</v>
          </cell>
          <cell r="C1147" t="str">
            <v xml:space="preserve"> </v>
          </cell>
          <cell r="D1147" t="str">
            <v>Variance:  Fav/(Unfav)</v>
          </cell>
          <cell r="E1147">
            <v>-171548</v>
          </cell>
          <cell r="F1147">
            <v>-134766</v>
          </cell>
          <cell r="G1147">
            <v>-245977</v>
          </cell>
          <cell r="H1147">
            <v>-95876</v>
          </cell>
          <cell r="I1147">
            <v>-68756</v>
          </cell>
          <cell r="J1147">
            <v>104262</v>
          </cell>
          <cell r="K1147">
            <v>-236170</v>
          </cell>
          <cell r="L1147">
            <v>1069651</v>
          </cell>
          <cell r="M1147">
            <v>948416</v>
          </cell>
          <cell r="N1147">
            <v>538658</v>
          </cell>
          <cell r="O1147">
            <v>694284</v>
          </cell>
          <cell r="P1147">
            <v>748003</v>
          </cell>
          <cell r="Q1147">
            <v>-848831</v>
          </cell>
          <cell r="S1147">
            <v>0</v>
          </cell>
          <cell r="T1147" t="str">
            <v>Variance: Fav/(Unfav)</v>
          </cell>
          <cell r="U1147">
            <v>-171548</v>
          </cell>
          <cell r="V1147">
            <v>-306314</v>
          </cell>
          <cell r="W1147">
            <v>-552291</v>
          </cell>
          <cell r="X1147">
            <v>-648167</v>
          </cell>
          <cell r="Y1147">
            <v>-716923</v>
          </cell>
          <cell r="Z1147">
            <v>-612661</v>
          </cell>
          <cell r="AA1147">
            <v>-848831</v>
          </cell>
          <cell r="AB1147">
            <v>220820</v>
          </cell>
          <cell r="AC1147">
            <v>1169236</v>
          </cell>
          <cell r="AD1147">
            <v>1707894</v>
          </cell>
          <cell r="AE1147">
            <v>2402178</v>
          </cell>
        </row>
        <row r="1149">
          <cell r="B1149" t="str">
            <v>Grand</v>
          </cell>
          <cell r="D1149" t="str">
            <v>Budget:</v>
          </cell>
          <cell r="E1149">
            <v>1431408</v>
          </cell>
          <cell r="F1149">
            <v>1416822</v>
          </cell>
          <cell r="G1149">
            <v>1412714</v>
          </cell>
          <cell r="H1149">
            <v>1588538</v>
          </cell>
          <cell r="I1149">
            <v>1962863</v>
          </cell>
          <cell r="J1149">
            <v>2376376</v>
          </cell>
          <cell r="K1149">
            <v>2714979</v>
          </cell>
          <cell r="L1149">
            <v>2910213</v>
          </cell>
          <cell r="M1149">
            <v>2496936</v>
          </cell>
          <cell r="N1149">
            <v>1382137</v>
          </cell>
          <cell r="O1149">
            <v>1746546</v>
          </cell>
          <cell r="P1149">
            <v>1907076</v>
          </cell>
          <cell r="Q1149">
            <v>12903699</v>
          </cell>
          <cell r="R1149" t="str">
            <v>Budget:</v>
          </cell>
          <cell r="S1149">
            <v>23346607</v>
          </cell>
          <cell r="T1149" t="str">
            <v>Budget:</v>
          </cell>
          <cell r="U1149">
            <v>1431408</v>
          </cell>
          <cell r="V1149">
            <v>2848230</v>
          </cell>
          <cell r="W1149">
            <v>4260944</v>
          </cell>
          <cell r="X1149">
            <v>5849482</v>
          </cell>
          <cell r="Y1149">
            <v>7812345</v>
          </cell>
          <cell r="Z1149">
            <v>10188721</v>
          </cell>
          <cell r="AA1149">
            <v>12903700</v>
          </cell>
          <cell r="AB1149">
            <v>15813913</v>
          </cell>
          <cell r="AC1149">
            <v>18310849</v>
          </cell>
          <cell r="AD1149">
            <v>19692986</v>
          </cell>
          <cell r="AE1149">
            <v>21439532</v>
          </cell>
        </row>
        <row r="1150">
          <cell r="B1150" t="str">
            <v>Total</v>
          </cell>
          <cell r="D1150" t="str">
            <v>Actual:</v>
          </cell>
          <cell r="E1150">
            <v>1741761</v>
          </cell>
          <cell r="F1150">
            <v>1675228</v>
          </cell>
          <cell r="G1150">
            <v>1758897</v>
          </cell>
          <cell r="H1150">
            <v>2025755</v>
          </cell>
          <cell r="I1150">
            <v>1839942</v>
          </cell>
          <cell r="J1150">
            <v>2084041</v>
          </cell>
          <cell r="K1150">
            <v>4371211</v>
          </cell>
          <cell r="L1150">
            <v>25870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15496834</v>
          </cell>
          <cell r="R1150" t="str">
            <v>Projection:</v>
          </cell>
          <cell r="S1150">
            <v>24046606</v>
          </cell>
          <cell r="T1150" t="str">
            <v>Actual:</v>
          </cell>
          <cell r="U1150">
            <v>1741761</v>
          </cell>
          <cell r="V1150">
            <v>3416989</v>
          </cell>
          <cell r="W1150">
            <v>5175886</v>
          </cell>
          <cell r="X1150">
            <v>7201641</v>
          </cell>
          <cell r="Y1150">
            <v>9041583</v>
          </cell>
          <cell r="Z1150">
            <v>11125624</v>
          </cell>
          <cell r="AA1150">
            <v>15496835</v>
          </cell>
          <cell r="AB1150">
            <v>15522705</v>
          </cell>
          <cell r="AC1150">
            <v>15522705</v>
          </cell>
          <cell r="AD1150">
            <v>15522705</v>
          </cell>
          <cell r="AE1150">
            <v>15522705</v>
          </cell>
        </row>
        <row r="1151">
          <cell r="D1151" t="str">
            <v>Variance: Fav/(Unfav)</v>
          </cell>
          <cell r="E1151">
            <v>-310353</v>
          </cell>
          <cell r="F1151">
            <v>-258406</v>
          </cell>
          <cell r="G1151">
            <v>-346183</v>
          </cell>
          <cell r="H1151">
            <v>-437216</v>
          </cell>
          <cell r="I1151">
            <v>122920</v>
          </cell>
          <cell r="J1151">
            <v>292335</v>
          </cell>
          <cell r="K1151">
            <v>-1656232</v>
          </cell>
          <cell r="L1151">
            <v>2884343</v>
          </cell>
          <cell r="M1151">
            <v>2496936</v>
          </cell>
          <cell r="N1151">
            <v>1382137</v>
          </cell>
          <cell r="O1151">
            <v>1746546</v>
          </cell>
          <cell r="P1151">
            <v>1907076</v>
          </cell>
          <cell r="Q1151">
            <v>-2593135</v>
          </cell>
          <cell r="R1151" t="str">
            <v>Variance: Fav/(Unfav)</v>
          </cell>
          <cell r="S1151">
            <v>-700000</v>
          </cell>
          <cell r="T1151" t="str">
            <v>Variance: Fav/(Unfav)</v>
          </cell>
          <cell r="U1151">
            <v>-310353</v>
          </cell>
          <cell r="V1151">
            <v>-568759</v>
          </cell>
          <cell r="W1151">
            <v>-914942</v>
          </cell>
          <cell r="X1151">
            <v>-1352158</v>
          </cell>
          <cell r="Y1151">
            <v>-1229238</v>
          </cell>
          <cell r="Z1151">
            <v>-936903</v>
          </cell>
          <cell r="AA1151">
            <v>-2593135</v>
          </cell>
          <cell r="AB1151">
            <v>291208</v>
          </cell>
          <cell r="AC1151">
            <v>2788144</v>
          </cell>
          <cell r="AD1151">
            <v>4170281</v>
          </cell>
          <cell r="AE1151">
            <v>5916827</v>
          </cell>
        </row>
        <row r="1159">
          <cell r="A1159" t="str">
            <v>SOUTH COASTAL REGIONBudget:New Service Construction</v>
          </cell>
          <cell r="B1159" t="str">
            <v>SOUTH COASTAL REGION</v>
          </cell>
          <cell r="C1159" t="str">
            <v>New Service Construction</v>
          </cell>
          <cell r="D1159" t="str">
            <v>Budget:</v>
          </cell>
          <cell r="E1159">
            <v>323774</v>
          </cell>
          <cell r="F1159">
            <v>421412</v>
          </cell>
          <cell r="G1159">
            <v>380227</v>
          </cell>
          <cell r="H1159">
            <v>300471</v>
          </cell>
          <cell r="I1159">
            <v>389188</v>
          </cell>
          <cell r="J1159">
            <v>428180</v>
          </cell>
          <cell r="K1159">
            <v>498604</v>
          </cell>
          <cell r="L1159">
            <v>649549</v>
          </cell>
          <cell r="M1159">
            <v>537569</v>
          </cell>
          <cell r="N1159">
            <v>428152</v>
          </cell>
          <cell r="O1159">
            <v>428152</v>
          </cell>
          <cell r="P1159">
            <v>415938</v>
          </cell>
          <cell r="Q1159">
            <v>5201216</v>
          </cell>
          <cell r="R1159" t="str">
            <v>Budget:</v>
          </cell>
          <cell r="S1159">
            <v>5201216</v>
          </cell>
          <cell r="T1159" t="str">
            <v>Budget:</v>
          </cell>
          <cell r="U1159">
            <v>323774</v>
          </cell>
          <cell r="V1159">
            <v>745186</v>
          </cell>
          <cell r="W1159">
            <v>1125413</v>
          </cell>
          <cell r="X1159">
            <v>1425884</v>
          </cell>
          <cell r="Y1159">
            <v>1815072</v>
          </cell>
          <cell r="Z1159">
            <v>2243252</v>
          </cell>
          <cell r="AA1159">
            <v>2741856</v>
          </cell>
          <cell r="AB1159">
            <v>3391405</v>
          </cell>
          <cell r="AC1159">
            <v>3928974</v>
          </cell>
          <cell r="AD1159">
            <v>4357126</v>
          </cell>
          <cell r="AE1159">
            <v>4785278</v>
          </cell>
          <cell r="AF1159">
            <v>5201216</v>
          </cell>
        </row>
        <row r="1160">
          <cell r="A1160" t="str">
            <v>SOUTH COASTAL REGIONActual:New Service Construction</v>
          </cell>
          <cell r="D1160" t="str">
            <v>Actual:</v>
          </cell>
          <cell r="E1160">
            <v>435154</v>
          </cell>
          <cell r="F1160">
            <v>336003</v>
          </cell>
          <cell r="G1160">
            <v>428334</v>
          </cell>
          <cell r="H1160">
            <v>326383</v>
          </cell>
          <cell r="I1160">
            <v>426555</v>
          </cell>
          <cell r="J1160">
            <v>364369</v>
          </cell>
          <cell r="K1160">
            <v>267452</v>
          </cell>
          <cell r="L1160">
            <v>470605</v>
          </cell>
          <cell r="M1160">
            <v>383279</v>
          </cell>
          <cell r="N1160">
            <v>422800</v>
          </cell>
          <cell r="O1160">
            <v>226782</v>
          </cell>
          <cell r="P1160">
            <v>325009</v>
          </cell>
          <cell r="Q1160">
            <v>4412726</v>
          </cell>
          <cell r="R1160" t="str">
            <v>Projection:</v>
          </cell>
          <cell r="S1160">
            <v>3909700</v>
          </cell>
          <cell r="T1160" t="str">
            <v>Actual:</v>
          </cell>
          <cell r="U1160">
            <v>435154</v>
          </cell>
          <cell r="V1160">
            <v>771157</v>
          </cell>
          <cell r="W1160">
            <v>1199491</v>
          </cell>
          <cell r="X1160">
            <v>1525874</v>
          </cell>
          <cell r="Y1160">
            <v>1952429</v>
          </cell>
          <cell r="Z1160">
            <v>2316798</v>
          </cell>
          <cell r="AA1160">
            <v>2584250</v>
          </cell>
          <cell r="AB1160">
            <v>3054855</v>
          </cell>
          <cell r="AC1160">
            <v>3438134</v>
          </cell>
          <cell r="AD1160">
            <v>3860934</v>
          </cell>
          <cell r="AE1160">
            <v>4087716</v>
          </cell>
          <cell r="AF1160">
            <v>4412725</v>
          </cell>
        </row>
        <row r="1161">
          <cell r="A1161" t="str">
            <v>SOUTH COASTAL REGIONVariance: Fav/(Unfav)</v>
          </cell>
          <cell r="D1161" t="str">
            <v>Variance: Fav/(Unfav)</v>
          </cell>
          <cell r="E1161">
            <v>-111380</v>
          </cell>
          <cell r="F1161">
            <v>85408</v>
          </cell>
          <cell r="G1161">
            <v>-48107</v>
          </cell>
          <cell r="H1161">
            <v>-25912</v>
          </cell>
          <cell r="I1161">
            <v>-37368</v>
          </cell>
          <cell r="J1161">
            <v>63810</v>
          </cell>
          <cell r="K1161">
            <v>231152</v>
          </cell>
          <cell r="L1161">
            <v>178944</v>
          </cell>
          <cell r="M1161">
            <v>154289</v>
          </cell>
          <cell r="N1161">
            <v>5353</v>
          </cell>
          <cell r="O1161">
            <v>201370</v>
          </cell>
          <cell r="P1161">
            <v>90929</v>
          </cell>
          <cell r="Q1161">
            <v>788490</v>
          </cell>
          <cell r="R1161" t="str">
            <v>Variance: Fav/(Unfav)</v>
          </cell>
          <cell r="S1161">
            <v>1291516</v>
          </cell>
          <cell r="T1161" t="str">
            <v>Variance: Fav/(Unfav)</v>
          </cell>
          <cell r="U1161">
            <v>-111380</v>
          </cell>
          <cell r="V1161">
            <v>-25972</v>
          </cell>
          <cell r="W1161">
            <v>-74079</v>
          </cell>
          <cell r="X1161">
            <v>-99991</v>
          </cell>
          <cell r="Y1161">
            <v>-137359</v>
          </cell>
          <cell r="Z1161">
            <v>-73549</v>
          </cell>
          <cell r="AA1161">
            <v>157603</v>
          </cell>
          <cell r="AB1161">
            <v>336547</v>
          </cell>
          <cell r="AC1161">
            <v>490836</v>
          </cell>
          <cell r="AD1161">
            <v>496189</v>
          </cell>
          <cell r="AE1161">
            <v>697559</v>
          </cell>
          <cell r="AF1161">
            <v>788488</v>
          </cell>
        </row>
        <row r="1162">
          <cell r="A1162" t="str">
            <v>SOUTH COASTAL REGIONBudget:Streetlight Construction</v>
          </cell>
          <cell r="B1162" t="str">
            <v>SOUTH COASTAL REGION</v>
          </cell>
          <cell r="C1162" t="str">
            <v>Streetlight Construction</v>
          </cell>
          <cell r="D1162" t="str">
            <v>Budget:</v>
          </cell>
          <cell r="E1162">
            <v>203877</v>
          </cell>
          <cell r="F1162">
            <v>244223</v>
          </cell>
          <cell r="G1162">
            <v>234934</v>
          </cell>
          <cell r="H1162">
            <v>-47718</v>
          </cell>
          <cell r="I1162">
            <v>179312</v>
          </cell>
          <cell r="J1162">
            <v>200838</v>
          </cell>
          <cell r="K1162">
            <v>227240</v>
          </cell>
          <cell r="L1162">
            <v>264301</v>
          </cell>
          <cell r="M1162">
            <v>248761</v>
          </cell>
          <cell r="N1162">
            <v>200833</v>
          </cell>
          <cell r="O1162">
            <v>200834</v>
          </cell>
          <cell r="P1162">
            <v>135195</v>
          </cell>
          <cell r="Q1162">
            <v>2292629</v>
          </cell>
          <cell r="R1162" t="str">
            <v>Budget:</v>
          </cell>
          <cell r="S1162">
            <v>2292629</v>
          </cell>
          <cell r="T1162" t="str">
            <v>Budget:</v>
          </cell>
          <cell r="U1162">
            <v>203877</v>
          </cell>
          <cell r="V1162">
            <v>448100</v>
          </cell>
          <cell r="W1162">
            <v>683034</v>
          </cell>
          <cell r="X1162">
            <v>635316</v>
          </cell>
          <cell r="Y1162">
            <v>814628</v>
          </cell>
          <cell r="Z1162">
            <v>1015466</v>
          </cell>
          <cell r="AA1162">
            <v>1242706</v>
          </cell>
          <cell r="AB1162">
            <v>1507007</v>
          </cell>
          <cell r="AC1162">
            <v>1755768</v>
          </cell>
          <cell r="AD1162">
            <v>1956601</v>
          </cell>
          <cell r="AE1162">
            <v>2157435</v>
          </cell>
          <cell r="AF1162">
            <v>2292630</v>
          </cell>
        </row>
        <row r="1163">
          <cell r="A1163" t="str">
            <v>SOUTH COASTAL REGIONActual:Streetlight Construction</v>
          </cell>
          <cell r="D1163" t="str">
            <v>Actual:</v>
          </cell>
          <cell r="E1163">
            <v>340635</v>
          </cell>
          <cell r="F1163">
            <v>324187</v>
          </cell>
          <cell r="G1163">
            <v>317542</v>
          </cell>
          <cell r="H1163">
            <v>236884</v>
          </cell>
          <cell r="I1163">
            <v>225071</v>
          </cell>
          <cell r="J1163">
            <v>165568</v>
          </cell>
          <cell r="K1163">
            <v>256765</v>
          </cell>
          <cell r="L1163">
            <v>297482</v>
          </cell>
          <cell r="M1163">
            <v>310252</v>
          </cell>
          <cell r="N1163">
            <v>153394</v>
          </cell>
          <cell r="O1163">
            <v>267939</v>
          </cell>
          <cell r="P1163">
            <v>285647</v>
          </cell>
          <cell r="Q1163">
            <v>3181367</v>
          </cell>
          <cell r="R1163" t="str">
            <v>Projection:</v>
          </cell>
          <cell r="S1163">
            <v>2592198</v>
          </cell>
          <cell r="T1163" t="str">
            <v>Actual:</v>
          </cell>
          <cell r="U1163">
            <v>340635</v>
          </cell>
          <cell r="V1163">
            <v>664822</v>
          </cell>
          <cell r="W1163">
            <v>982364</v>
          </cell>
          <cell r="X1163">
            <v>1219248</v>
          </cell>
          <cell r="Y1163">
            <v>1444319</v>
          </cell>
          <cell r="Z1163">
            <v>1609887</v>
          </cell>
          <cell r="AA1163">
            <v>1866652</v>
          </cell>
          <cell r="AB1163">
            <v>2164134</v>
          </cell>
          <cell r="AC1163">
            <v>2474386</v>
          </cell>
          <cell r="AD1163">
            <v>2627780</v>
          </cell>
          <cell r="AE1163">
            <v>2895719</v>
          </cell>
          <cell r="AF1163">
            <v>3181366</v>
          </cell>
        </row>
        <row r="1164">
          <cell r="A1164" t="str">
            <v>SOUTH COASTAL REGIONVariance: Fav/(Unfav)</v>
          </cell>
          <cell r="D1164" t="str">
            <v>Variance: Fav/(Unfav)</v>
          </cell>
          <cell r="E1164">
            <v>-136759</v>
          </cell>
          <cell r="F1164">
            <v>-79964</v>
          </cell>
          <cell r="G1164">
            <v>-82609</v>
          </cell>
          <cell r="H1164">
            <v>-284602</v>
          </cell>
          <cell r="I1164">
            <v>-45759</v>
          </cell>
          <cell r="J1164">
            <v>35271</v>
          </cell>
          <cell r="K1164">
            <v>-29525</v>
          </cell>
          <cell r="L1164">
            <v>-33182</v>
          </cell>
          <cell r="M1164">
            <v>-61492</v>
          </cell>
          <cell r="N1164">
            <v>47439</v>
          </cell>
          <cell r="O1164">
            <v>-67104</v>
          </cell>
          <cell r="P1164">
            <v>-150452</v>
          </cell>
          <cell r="Q1164">
            <v>-888738</v>
          </cell>
          <cell r="R1164" t="str">
            <v>Variance: Fav/(Unfav)</v>
          </cell>
          <cell r="S1164">
            <v>-299568</v>
          </cell>
          <cell r="T1164" t="str">
            <v>Variance: Fav/(Unfav)</v>
          </cell>
          <cell r="U1164">
            <v>-136759</v>
          </cell>
          <cell r="V1164">
            <v>-216723</v>
          </cell>
          <cell r="W1164">
            <v>-299332</v>
          </cell>
          <cell r="X1164">
            <v>-583934</v>
          </cell>
          <cell r="Y1164">
            <v>-629693</v>
          </cell>
          <cell r="Z1164">
            <v>-594422</v>
          </cell>
          <cell r="AA1164">
            <v>-623947</v>
          </cell>
          <cell r="AB1164">
            <v>-657129</v>
          </cell>
          <cell r="AC1164">
            <v>-718621</v>
          </cell>
          <cell r="AD1164">
            <v>-671182</v>
          </cell>
          <cell r="AE1164">
            <v>-738286</v>
          </cell>
          <cell r="AF1164">
            <v>-888738</v>
          </cell>
        </row>
        <row r="1165">
          <cell r="A1165" t="str">
            <v>SOUTH COASTAL REGIONBudget:Overhead Replace/Repair</v>
          </cell>
          <cell r="B1165" t="str">
            <v>SOUTH COASTAL REGION</v>
          </cell>
          <cell r="C1165" t="str">
            <v>Overhead Replace/Repair</v>
          </cell>
          <cell r="D1165" t="str">
            <v>Budget:</v>
          </cell>
          <cell r="E1165">
            <v>200189</v>
          </cell>
          <cell r="F1165">
            <v>272700</v>
          </cell>
          <cell r="G1165">
            <v>206689</v>
          </cell>
          <cell r="H1165">
            <v>81256</v>
          </cell>
          <cell r="I1165">
            <v>181629</v>
          </cell>
          <cell r="J1165">
            <v>187474</v>
          </cell>
          <cell r="K1165">
            <v>252142</v>
          </cell>
          <cell r="L1165">
            <v>322187</v>
          </cell>
          <cell r="M1165">
            <v>257935</v>
          </cell>
          <cell r="N1165">
            <v>187422</v>
          </cell>
          <cell r="O1165">
            <v>187422</v>
          </cell>
          <cell r="P1165">
            <v>287465</v>
          </cell>
          <cell r="Q1165">
            <v>2624511</v>
          </cell>
          <cell r="R1165" t="str">
            <v>Budget:</v>
          </cell>
          <cell r="S1165">
            <v>2624511</v>
          </cell>
          <cell r="T1165" t="str">
            <v>Budget:</v>
          </cell>
          <cell r="U1165">
            <v>200189</v>
          </cell>
          <cell r="V1165">
            <v>472889</v>
          </cell>
          <cell r="W1165">
            <v>679578</v>
          </cell>
          <cell r="X1165">
            <v>760834</v>
          </cell>
          <cell r="Y1165">
            <v>942463</v>
          </cell>
          <cell r="Z1165">
            <v>1129937</v>
          </cell>
          <cell r="AA1165">
            <v>1382079</v>
          </cell>
          <cell r="AB1165">
            <v>1704266</v>
          </cell>
          <cell r="AC1165">
            <v>1962201</v>
          </cell>
          <cell r="AD1165">
            <v>2149623</v>
          </cell>
          <cell r="AE1165">
            <v>2337045</v>
          </cell>
          <cell r="AF1165">
            <v>2624510</v>
          </cell>
        </row>
        <row r="1166">
          <cell r="A1166" t="str">
            <v>SOUTH COASTAL REGIONActual:Overhead Replace/Repair</v>
          </cell>
          <cell r="D1166" t="str">
            <v>Actual:</v>
          </cell>
          <cell r="E1166">
            <v>298972</v>
          </cell>
          <cell r="F1166">
            <v>187991</v>
          </cell>
          <cell r="G1166">
            <v>199735</v>
          </cell>
          <cell r="H1166">
            <v>241424</v>
          </cell>
          <cell r="I1166">
            <v>286748</v>
          </cell>
          <cell r="J1166">
            <v>354133</v>
          </cell>
          <cell r="K1166">
            <v>465678</v>
          </cell>
          <cell r="L1166">
            <v>651333</v>
          </cell>
          <cell r="M1166">
            <v>337286</v>
          </cell>
          <cell r="N1166">
            <v>267664</v>
          </cell>
          <cell r="O1166">
            <v>195679</v>
          </cell>
          <cell r="P1166">
            <v>351001</v>
          </cell>
          <cell r="Q1166">
            <v>3837646</v>
          </cell>
          <cell r="R1166" t="str">
            <v>Projection:</v>
          </cell>
          <cell r="S1166">
            <v>2624511</v>
          </cell>
          <cell r="T1166" t="str">
            <v>Actual:</v>
          </cell>
          <cell r="U1166">
            <v>298972</v>
          </cell>
          <cell r="V1166">
            <v>486963</v>
          </cell>
          <cell r="W1166">
            <v>686698</v>
          </cell>
          <cell r="X1166">
            <v>928122</v>
          </cell>
          <cell r="Y1166">
            <v>1214870</v>
          </cell>
          <cell r="Z1166">
            <v>1569003</v>
          </cell>
          <cell r="AA1166">
            <v>2034681</v>
          </cell>
          <cell r="AB1166">
            <v>2686014</v>
          </cell>
          <cell r="AC1166">
            <v>3023300</v>
          </cell>
          <cell r="AD1166">
            <v>3290964</v>
          </cell>
          <cell r="AE1166">
            <v>3486643</v>
          </cell>
          <cell r="AF1166">
            <v>3837644</v>
          </cell>
        </row>
        <row r="1167">
          <cell r="A1167" t="str">
            <v>SOUTH COASTAL REGIONVariance: Fav/(Unfav)</v>
          </cell>
          <cell r="D1167" t="str">
            <v>Variance: Fav/(Unfav)</v>
          </cell>
          <cell r="E1167">
            <v>-98782</v>
          </cell>
          <cell r="F1167">
            <v>84709</v>
          </cell>
          <cell r="G1167">
            <v>6953</v>
          </cell>
          <cell r="H1167">
            <v>-160168</v>
          </cell>
          <cell r="I1167">
            <v>-105120</v>
          </cell>
          <cell r="J1167">
            <v>-166659</v>
          </cell>
          <cell r="K1167">
            <v>-213536</v>
          </cell>
          <cell r="L1167">
            <v>-329146</v>
          </cell>
          <cell r="M1167">
            <v>-79351</v>
          </cell>
          <cell r="N1167">
            <v>-80242</v>
          </cell>
          <cell r="O1167">
            <v>-8257</v>
          </cell>
          <cell r="P1167">
            <v>-63536</v>
          </cell>
          <cell r="Q1167">
            <v>-1213135</v>
          </cell>
          <cell r="R1167" t="str">
            <v>Variance: Fav/(Unfav)</v>
          </cell>
          <cell r="S1167">
            <v>0</v>
          </cell>
          <cell r="T1167" t="str">
            <v>Variance: Fav/(Unfav)</v>
          </cell>
          <cell r="U1167">
            <v>-98782</v>
          </cell>
          <cell r="V1167">
            <v>-14073</v>
          </cell>
          <cell r="W1167">
            <v>-7120</v>
          </cell>
          <cell r="X1167">
            <v>-167288</v>
          </cell>
          <cell r="Y1167">
            <v>-272408</v>
          </cell>
          <cell r="Z1167">
            <v>-439067</v>
          </cell>
          <cell r="AA1167">
            <v>-652603</v>
          </cell>
          <cell r="AB1167">
            <v>-981749</v>
          </cell>
          <cell r="AC1167">
            <v>-1061100</v>
          </cell>
          <cell r="AD1167">
            <v>-1141342</v>
          </cell>
          <cell r="AE1167">
            <v>-1149599</v>
          </cell>
          <cell r="AF1167">
            <v>-1213135</v>
          </cell>
        </row>
        <row r="1168">
          <cell r="A1168" t="str">
            <v>SOUTH COASTAL REGIONBudget:Underground Replace/Repair</v>
          </cell>
          <cell r="B1168" t="str">
            <v>SOUTH COASTAL REGION</v>
          </cell>
          <cell r="C1168" t="str">
            <v>Underground Replace/Repair</v>
          </cell>
          <cell r="D1168" t="str">
            <v>Budget:</v>
          </cell>
          <cell r="E1168">
            <v>232721</v>
          </cell>
          <cell r="F1168">
            <v>307808</v>
          </cell>
          <cell r="G1168">
            <v>243699</v>
          </cell>
          <cell r="H1168">
            <v>28354</v>
          </cell>
          <cell r="I1168">
            <v>200818</v>
          </cell>
          <cell r="J1168">
            <v>209838</v>
          </cell>
          <cell r="K1168">
            <v>264946</v>
          </cell>
          <cell r="L1168">
            <v>328883</v>
          </cell>
          <cell r="M1168">
            <v>273926</v>
          </cell>
          <cell r="N1168">
            <v>209797</v>
          </cell>
          <cell r="O1168">
            <v>209797</v>
          </cell>
          <cell r="P1168">
            <v>275032</v>
          </cell>
          <cell r="Q1168">
            <v>2785619</v>
          </cell>
          <cell r="R1168" t="str">
            <v>Budget:</v>
          </cell>
          <cell r="S1168">
            <v>2785619</v>
          </cell>
          <cell r="T1168" t="str">
            <v>Budget:</v>
          </cell>
          <cell r="U1168">
            <v>232721</v>
          </cell>
          <cell r="V1168">
            <v>540529</v>
          </cell>
          <cell r="W1168">
            <v>784228</v>
          </cell>
          <cell r="X1168">
            <v>812582</v>
          </cell>
          <cell r="Y1168">
            <v>1013400</v>
          </cell>
          <cell r="Z1168">
            <v>1223238</v>
          </cell>
          <cell r="AA1168">
            <v>1488184</v>
          </cell>
          <cell r="AB1168">
            <v>1817067</v>
          </cell>
          <cell r="AC1168">
            <v>2090993</v>
          </cell>
          <cell r="AD1168">
            <v>2300790</v>
          </cell>
          <cell r="AE1168">
            <v>2510587</v>
          </cell>
          <cell r="AF1168">
            <v>2785619</v>
          </cell>
        </row>
        <row r="1169">
          <cell r="A1169" t="str">
            <v>SOUTH COASTAL REGIONActual:Underground Replace/Repair</v>
          </cell>
          <cell r="D1169" t="str">
            <v>Actual:</v>
          </cell>
          <cell r="E1169">
            <v>271013</v>
          </cell>
          <cell r="F1169">
            <v>192844</v>
          </cell>
          <cell r="G1169">
            <v>248074</v>
          </cell>
          <cell r="H1169">
            <v>226654</v>
          </cell>
          <cell r="I1169">
            <v>240804</v>
          </cell>
          <cell r="J1169">
            <v>280112</v>
          </cell>
          <cell r="K1169">
            <v>378349</v>
          </cell>
          <cell r="L1169">
            <v>494039</v>
          </cell>
          <cell r="M1169">
            <v>324316</v>
          </cell>
          <cell r="N1169">
            <v>307871</v>
          </cell>
          <cell r="O1169">
            <v>258977</v>
          </cell>
          <cell r="P1169">
            <v>208791</v>
          </cell>
          <cell r="Q1169">
            <v>3431845</v>
          </cell>
          <cell r="R1169" t="str">
            <v>Projection:</v>
          </cell>
          <cell r="S1169">
            <v>2785619</v>
          </cell>
          <cell r="T1169" t="str">
            <v>Actual:</v>
          </cell>
          <cell r="U1169">
            <v>271013</v>
          </cell>
          <cell r="V1169">
            <v>463857</v>
          </cell>
          <cell r="W1169">
            <v>711931</v>
          </cell>
          <cell r="X1169">
            <v>938585</v>
          </cell>
          <cell r="Y1169">
            <v>1179389</v>
          </cell>
          <cell r="Z1169">
            <v>1459501</v>
          </cell>
          <cell r="AA1169">
            <v>1837850</v>
          </cell>
          <cell r="AB1169">
            <v>2331889</v>
          </cell>
          <cell r="AC1169">
            <v>2656205</v>
          </cell>
          <cell r="AD1169">
            <v>2964076</v>
          </cell>
          <cell r="AE1169">
            <v>3223053</v>
          </cell>
          <cell r="AF1169">
            <v>3431844</v>
          </cell>
        </row>
        <row r="1170">
          <cell r="A1170" t="str">
            <v>SOUTH COASTAL REGIONVariance: Fav/(Unfav)</v>
          </cell>
          <cell r="D1170" t="str">
            <v>Variance: Fav/(Unfav)</v>
          </cell>
          <cell r="E1170">
            <v>-38293</v>
          </cell>
          <cell r="F1170">
            <v>114964</v>
          </cell>
          <cell r="G1170">
            <v>-4375</v>
          </cell>
          <cell r="H1170">
            <v>-198300</v>
          </cell>
          <cell r="I1170">
            <v>-39986</v>
          </cell>
          <cell r="J1170">
            <v>-70274</v>
          </cell>
          <cell r="K1170">
            <v>-113403</v>
          </cell>
          <cell r="L1170">
            <v>-165156</v>
          </cell>
          <cell r="M1170">
            <v>-50391</v>
          </cell>
          <cell r="N1170">
            <v>-98073</v>
          </cell>
          <cell r="O1170">
            <v>-49180</v>
          </cell>
          <cell r="P1170">
            <v>66241</v>
          </cell>
          <cell r="Q1170">
            <v>-646226</v>
          </cell>
          <cell r="R1170" t="str">
            <v>Variance: Fav/(Unfav)</v>
          </cell>
          <cell r="S1170">
            <v>0</v>
          </cell>
          <cell r="T1170" t="str">
            <v>Variance: Fav/(Unfav)</v>
          </cell>
          <cell r="U1170">
            <v>-38293</v>
          </cell>
          <cell r="V1170">
            <v>76671</v>
          </cell>
          <cell r="W1170">
            <v>72296</v>
          </cell>
          <cell r="X1170">
            <v>-126004</v>
          </cell>
          <cell r="Y1170">
            <v>-165990</v>
          </cell>
          <cell r="Z1170">
            <v>-236264</v>
          </cell>
          <cell r="AA1170">
            <v>-349667</v>
          </cell>
          <cell r="AB1170">
            <v>-514823</v>
          </cell>
          <cell r="AC1170">
            <v>-565214</v>
          </cell>
          <cell r="AD1170">
            <v>-663287</v>
          </cell>
          <cell r="AE1170">
            <v>-712467</v>
          </cell>
          <cell r="AF1170">
            <v>-646226</v>
          </cell>
        </row>
        <row r="1171">
          <cell r="A1171" t="str">
            <v>SOUTH COASTAL REGIONBudget:Streetlight Maintenance</v>
          </cell>
          <cell r="B1171" t="str">
            <v>SOUTH COASTAL REGION</v>
          </cell>
          <cell r="C1171" t="str">
            <v>Streetlight Maintenance</v>
          </cell>
          <cell r="D1171" t="str">
            <v>Budget:</v>
          </cell>
          <cell r="E1171">
            <v>138807</v>
          </cell>
          <cell r="F1171">
            <v>163637</v>
          </cell>
          <cell r="G1171">
            <v>149608</v>
          </cell>
          <cell r="H1171">
            <v>-31926</v>
          </cell>
          <cell r="I1171">
            <v>108869</v>
          </cell>
          <cell r="J1171">
            <v>115328</v>
          </cell>
          <cell r="K1171">
            <v>132659</v>
          </cell>
          <cell r="L1171">
            <v>165518</v>
          </cell>
          <cell r="M1171">
            <v>139108</v>
          </cell>
          <cell r="N1171">
            <v>115318</v>
          </cell>
          <cell r="O1171">
            <v>115318</v>
          </cell>
          <cell r="P1171">
            <v>126835</v>
          </cell>
          <cell r="Q1171">
            <v>1439082</v>
          </cell>
          <cell r="R1171" t="str">
            <v>Budget:</v>
          </cell>
          <cell r="S1171">
            <v>1439082</v>
          </cell>
          <cell r="T1171" t="str">
            <v>Budget:</v>
          </cell>
          <cell r="U1171">
            <v>138807</v>
          </cell>
          <cell r="V1171">
            <v>302444</v>
          </cell>
          <cell r="W1171">
            <v>452052</v>
          </cell>
          <cell r="X1171">
            <v>420126</v>
          </cell>
          <cell r="Y1171">
            <v>528995</v>
          </cell>
          <cell r="Z1171">
            <v>644323</v>
          </cell>
          <cell r="AA1171">
            <v>776982</v>
          </cell>
          <cell r="AB1171">
            <v>942500</v>
          </cell>
          <cell r="AC1171">
            <v>1081608</v>
          </cell>
          <cell r="AD1171">
            <v>1196926</v>
          </cell>
          <cell r="AE1171">
            <v>1312244</v>
          </cell>
          <cell r="AF1171">
            <v>1439079</v>
          </cell>
        </row>
        <row r="1172">
          <cell r="A1172" t="str">
            <v>SOUTH COASTAL REGIONActual:Streetlight Maintenance</v>
          </cell>
          <cell r="D1172" t="str">
            <v>Actual:</v>
          </cell>
          <cell r="E1172">
            <v>105261</v>
          </cell>
          <cell r="F1172">
            <v>192561</v>
          </cell>
          <cell r="G1172">
            <v>97676</v>
          </cell>
          <cell r="H1172">
            <v>113864</v>
          </cell>
          <cell r="I1172">
            <v>125247</v>
          </cell>
          <cell r="J1172">
            <v>40943</v>
          </cell>
          <cell r="K1172">
            <v>66255</v>
          </cell>
          <cell r="L1172">
            <v>86069</v>
          </cell>
          <cell r="M1172">
            <v>77879</v>
          </cell>
          <cell r="N1172">
            <v>98042</v>
          </cell>
          <cell r="O1172">
            <v>92683</v>
          </cell>
          <cell r="P1172">
            <v>87870</v>
          </cell>
          <cell r="Q1172">
            <v>1184350</v>
          </cell>
          <cell r="R1172" t="str">
            <v>Projection:</v>
          </cell>
          <cell r="S1172">
            <v>1439082</v>
          </cell>
          <cell r="T1172" t="str">
            <v>Actual:</v>
          </cell>
          <cell r="U1172">
            <v>105261</v>
          </cell>
          <cell r="V1172">
            <v>297822</v>
          </cell>
          <cell r="W1172">
            <v>395498</v>
          </cell>
          <cell r="X1172">
            <v>509362</v>
          </cell>
          <cell r="Y1172">
            <v>634609</v>
          </cell>
          <cell r="Z1172">
            <v>675552</v>
          </cell>
          <cell r="AA1172">
            <v>741807</v>
          </cell>
          <cell r="AB1172">
            <v>827876</v>
          </cell>
          <cell r="AC1172">
            <v>905755</v>
          </cell>
          <cell r="AD1172">
            <v>1003797</v>
          </cell>
          <cell r="AE1172">
            <v>1096480</v>
          </cell>
          <cell r="AF1172">
            <v>1184350</v>
          </cell>
        </row>
        <row r="1173">
          <cell r="A1173" t="str">
            <v>SOUTH COASTAL REGIONVariance: Fav/(Unfav)</v>
          </cell>
          <cell r="D1173" t="str">
            <v>Variance: Fav/(Unfav)</v>
          </cell>
          <cell r="E1173">
            <v>33547</v>
          </cell>
          <cell r="F1173">
            <v>-28924</v>
          </cell>
          <cell r="G1173">
            <v>51932</v>
          </cell>
          <cell r="H1173">
            <v>-145790</v>
          </cell>
          <cell r="I1173">
            <v>-16377</v>
          </cell>
          <cell r="J1173">
            <v>74384</v>
          </cell>
          <cell r="K1173">
            <v>66405</v>
          </cell>
          <cell r="L1173">
            <v>79449</v>
          </cell>
          <cell r="M1173">
            <v>61229</v>
          </cell>
          <cell r="N1173">
            <v>17277</v>
          </cell>
          <cell r="O1173">
            <v>22635</v>
          </cell>
          <cell r="P1173">
            <v>38966</v>
          </cell>
          <cell r="Q1173">
            <v>254732</v>
          </cell>
          <cell r="R1173" t="str">
            <v>Variance: Fav/(Unfav)</v>
          </cell>
          <cell r="S1173">
            <v>-1</v>
          </cell>
          <cell r="T1173" t="str">
            <v>Variance: Fav/(Unfav)</v>
          </cell>
          <cell r="U1173">
            <v>33547</v>
          </cell>
          <cell r="V1173">
            <v>4623</v>
          </cell>
          <cell r="W1173">
            <v>56555</v>
          </cell>
          <cell r="X1173">
            <v>-89235</v>
          </cell>
          <cell r="Y1173">
            <v>-105612</v>
          </cell>
          <cell r="Z1173">
            <v>-31228</v>
          </cell>
          <cell r="AA1173">
            <v>35177</v>
          </cell>
          <cell r="AB1173">
            <v>114626</v>
          </cell>
          <cell r="AC1173">
            <v>175855</v>
          </cell>
          <cell r="AD1173">
            <v>193132</v>
          </cell>
          <cell r="AE1173">
            <v>215767</v>
          </cell>
          <cell r="AF1173">
            <v>254733</v>
          </cell>
        </row>
        <row r="1174">
          <cell r="A1174" t="str">
            <v>SOUTH COASTAL REGIONBudget:Other</v>
          </cell>
          <cell r="B1174" t="str">
            <v>SOUTH COASTAL REGION</v>
          </cell>
          <cell r="C1174" t="str">
            <v>Other</v>
          </cell>
          <cell r="D1174" t="str">
            <v>Budget:</v>
          </cell>
          <cell r="E1174">
            <v>100160</v>
          </cell>
          <cell r="F1174">
            <v>110495</v>
          </cell>
          <cell r="G1174">
            <v>115248</v>
          </cell>
          <cell r="H1174">
            <v>125589</v>
          </cell>
          <cell r="I1174">
            <v>125589</v>
          </cell>
          <cell r="J1174">
            <v>135925</v>
          </cell>
          <cell r="K1174">
            <v>141507</v>
          </cell>
          <cell r="L1174">
            <v>156663</v>
          </cell>
          <cell r="M1174">
            <v>147090</v>
          </cell>
          <cell r="N1174">
            <v>135925</v>
          </cell>
          <cell r="O1174">
            <v>131172</v>
          </cell>
          <cell r="P1174">
            <v>85148</v>
          </cell>
          <cell r="Q1174">
            <v>1510513</v>
          </cell>
          <cell r="R1174" t="str">
            <v>Budget:</v>
          </cell>
          <cell r="S1174">
            <v>1510513</v>
          </cell>
          <cell r="T1174" t="str">
            <v>Budget:</v>
          </cell>
          <cell r="U1174">
            <v>100160</v>
          </cell>
          <cell r="V1174">
            <v>210655</v>
          </cell>
          <cell r="W1174">
            <v>325903</v>
          </cell>
          <cell r="X1174">
            <v>451492</v>
          </cell>
          <cell r="Y1174">
            <v>577081</v>
          </cell>
          <cell r="Z1174">
            <v>713006</v>
          </cell>
          <cell r="AA1174">
            <v>854513</v>
          </cell>
          <cell r="AB1174">
            <v>1011176</v>
          </cell>
          <cell r="AC1174">
            <v>1158266</v>
          </cell>
          <cell r="AD1174">
            <v>1294191</v>
          </cell>
          <cell r="AE1174">
            <v>1425363</v>
          </cell>
          <cell r="AF1174">
            <v>1510511</v>
          </cell>
        </row>
        <row r="1175">
          <cell r="A1175" t="str">
            <v>SOUTH COASTAL REGIONActual:Other</v>
          </cell>
          <cell r="D1175" t="str">
            <v>Actual:</v>
          </cell>
          <cell r="E1175">
            <v>230609</v>
          </cell>
          <cell r="F1175">
            <v>316388</v>
          </cell>
          <cell r="G1175">
            <v>638089</v>
          </cell>
          <cell r="H1175">
            <v>176702</v>
          </cell>
          <cell r="I1175">
            <v>345165</v>
          </cell>
          <cell r="J1175">
            <v>214401.5</v>
          </cell>
          <cell r="K1175">
            <v>252605</v>
          </cell>
          <cell r="L1175">
            <v>250406</v>
          </cell>
          <cell r="M1175">
            <v>118208</v>
          </cell>
          <cell r="N1175">
            <v>322191</v>
          </cell>
          <cell r="O1175">
            <v>69789</v>
          </cell>
          <cell r="P1175">
            <v>296656</v>
          </cell>
          <cell r="Q1175">
            <v>3231209.5</v>
          </cell>
          <cell r="R1175" t="str">
            <v>Projection:</v>
          </cell>
          <cell r="S1175">
            <v>1510513</v>
          </cell>
          <cell r="T1175" t="str">
            <v>Actual:</v>
          </cell>
          <cell r="U1175">
            <v>230609</v>
          </cell>
          <cell r="V1175">
            <v>546997</v>
          </cell>
          <cell r="W1175">
            <v>1185086</v>
          </cell>
          <cell r="X1175">
            <v>1361788</v>
          </cell>
          <cell r="Y1175">
            <v>1706953</v>
          </cell>
          <cell r="Z1175">
            <v>1921354.5</v>
          </cell>
          <cell r="AA1175">
            <v>2173959.5</v>
          </cell>
          <cell r="AB1175">
            <v>2424365.5</v>
          </cell>
          <cell r="AC1175">
            <v>2542573.5</v>
          </cell>
          <cell r="AD1175">
            <v>2864764.5</v>
          </cell>
          <cell r="AE1175">
            <v>2934553.5</v>
          </cell>
          <cell r="AF1175">
            <v>3231209.5</v>
          </cell>
        </row>
        <row r="1176">
          <cell r="A1176" t="str">
            <v>SOUTH COASTAL REGIONVariance: Fav/(Unfav)</v>
          </cell>
          <cell r="D1176" t="str">
            <v>Variance: Fav/(Unfav)</v>
          </cell>
          <cell r="E1176">
            <v>-130449</v>
          </cell>
          <cell r="F1176">
            <v>-205893</v>
          </cell>
          <cell r="G1176">
            <v>-522841</v>
          </cell>
          <cell r="H1176">
            <v>-51113</v>
          </cell>
          <cell r="I1176">
            <v>-219576</v>
          </cell>
          <cell r="J1176">
            <v>-78476.5</v>
          </cell>
          <cell r="K1176">
            <v>-111098</v>
          </cell>
          <cell r="L1176">
            <v>-93743</v>
          </cell>
          <cell r="M1176">
            <v>28882</v>
          </cell>
          <cell r="N1176">
            <v>-186266</v>
          </cell>
          <cell r="O1176">
            <v>61383</v>
          </cell>
          <cell r="P1176">
            <v>-211508</v>
          </cell>
          <cell r="Q1176">
            <v>-1720696.5</v>
          </cell>
          <cell r="R1176" t="str">
            <v>Variance: Fav/(Unfav)</v>
          </cell>
          <cell r="S1176">
            <v>0</v>
          </cell>
          <cell r="T1176" t="str">
            <v>Variance: Fav/(Unfav)</v>
          </cell>
          <cell r="U1176">
            <v>-130449</v>
          </cell>
          <cell r="V1176">
            <v>-336342</v>
          </cell>
          <cell r="W1176">
            <v>-859183</v>
          </cell>
          <cell r="X1176">
            <v>-910296</v>
          </cell>
          <cell r="Y1176">
            <v>-1129872</v>
          </cell>
          <cell r="Z1176">
            <v>-1208348.5</v>
          </cell>
          <cell r="AA1176">
            <v>-1319446.5</v>
          </cell>
          <cell r="AB1176">
            <v>-1413189.5</v>
          </cell>
          <cell r="AC1176">
            <v>-1384307.5</v>
          </cell>
          <cell r="AD1176">
            <v>-1570573.5</v>
          </cell>
          <cell r="AE1176">
            <v>-1509190.5</v>
          </cell>
          <cell r="AF1176">
            <v>-1720698.5</v>
          </cell>
        </row>
        <row r="1177">
          <cell r="A1177" t="str">
            <v>SOUTH COASTAL REGIONBudget:Burdens - Payroll &amp; Materials</v>
          </cell>
          <cell r="B1177" t="str">
            <v>SOUTH COASTAL REGION</v>
          </cell>
          <cell r="C1177" t="str">
            <v>Burdens - Payroll &amp; Materials</v>
          </cell>
          <cell r="D1177" t="str">
            <v>Budget:</v>
          </cell>
          <cell r="E1177">
            <v>301264</v>
          </cell>
          <cell r="F1177">
            <v>325570</v>
          </cell>
          <cell r="G1177">
            <v>308093</v>
          </cell>
          <cell r="H1177">
            <v>33427</v>
          </cell>
          <cell r="I1177">
            <v>244684</v>
          </cell>
          <cell r="J1177">
            <v>249700</v>
          </cell>
          <cell r="K1177">
            <v>268694</v>
          </cell>
          <cell r="L1177">
            <v>373720</v>
          </cell>
          <cell r="M1177">
            <v>273698</v>
          </cell>
          <cell r="N1177">
            <v>249687</v>
          </cell>
          <cell r="O1177">
            <v>249687</v>
          </cell>
          <cell r="P1177">
            <v>343817</v>
          </cell>
          <cell r="Q1177">
            <v>3222041</v>
          </cell>
          <cell r="R1177" t="str">
            <v>Budget:</v>
          </cell>
          <cell r="S1177">
            <v>3222041</v>
          </cell>
          <cell r="T1177" t="str">
            <v>Budget:</v>
          </cell>
          <cell r="U1177">
            <v>301264</v>
          </cell>
          <cell r="V1177">
            <v>626834</v>
          </cell>
          <cell r="W1177">
            <v>934927</v>
          </cell>
          <cell r="X1177">
            <v>968354</v>
          </cell>
          <cell r="Y1177">
            <v>1213038</v>
          </cell>
          <cell r="Z1177">
            <v>1462738</v>
          </cell>
          <cell r="AA1177">
            <v>1731432</v>
          </cell>
          <cell r="AB1177">
            <v>2105152</v>
          </cell>
          <cell r="AC1177">
            <v>2378850</v>
          </cell>
          <cell r="AD1177">
            <v>2628537</v>
          </cell>
          <cell r="AE1177">
            <v>2878224</v>
          </cell>
          <cell r="AF1177">
            <v>3222041</v>
          </cell>
        </row>
        <row r="1178">
          <cell r="A1178" t="str">
            <v>SOUTH COASTAL REGIONActual:Burdens - Payroll &amp; Materials</v>
          </cell>
          <cell r="D1178" t="str">
            <v>Actual:</v>
          </cell>
          <cell r="E1178">
            <v>325219</v>
          </cell>
          <cell r="F1178">
            <v>339243</v>
          </cell>
          <cell r="G1178">
            <v>319754</v>
          </cell>
          <cell r="H1178">
            <v>282616</v>
          </cell>
          <cell r="I1178">
            <v>364673</v>
          </cell>
          <cell r="J1178">
            <v>387436</v>
          </cell>
          <cell r="K1178">
            <v>397877</v>
          </cell>
          <cell r="L1178">
            <v>546701</v>
          </cell>
          <cell r="M1178">
            <v>312262</v>
          </cell>
          <cell r="N1178">
            <v>357140</v>
          </cell>
          <cell r="O1178">
            <v>331652</v>
          </cell>
          <cell r="P1178">
            <v>420566</v>
          </cell>
          <cell r="Q1178">
            <v>4385139</v>
          </cell>
          <cell r="R1178" t="str">
            <v>Projection:</v>
          </cell>
          <cell r="S1178">
            <v>3222039</v>
          </cell>
          <cell r="T1178" t="str">
            <v>Actual:</v>
          </cell>
          <cell r="U1178">
            <v>325219</v>
          </cell>
          <cell r="V1178">
            <v>664462</v>
          </cell>
          <cell r="W1178">
            <v>984216</v>
          </cell>
          <cell r="X1178">
            <v>1266832</v>
          </cell>
          <cell r="Y1178">
            <v>1631505</v>
          </cell>
          <cell r="Z1178">
            <v>2018941</v>
          </cell>
          <cell r="AA1178">
            <v>2416818</v>
          </cell>
          <cell r="AB1178">
            <v>2963519</v>
          </cell>
          <cell r="AC1178">
            <v>3275781</v>
          </cell>
          <cell r="AD1178">
            <v>3632921</v>
          </cell>
          <cell r="AE1178">
            <v>3964573</v>
          </cell>
          <cell r="AF1178">
            <v>4385139</v>
          </cell>
        </row>
        <row r="1179">
          <cell r="A1179" t="str">
            <v>SOUTH COASTAL REGIONVariance: Fav/(Unfav)</v>
          </cell>
          <cell r="D1179" t="str">
            <v>Variance: Fav/(Unfav)</v>
          </cell>
          <cell r="E1179">
            <v>-23956</v>
          </cell>
          <cell r="F1179">
            <v>-13673</v>
          </cell>
          <cell r="G1179">
            <v>-11661</v>
          </cell>
          <cell r="H1179">
            <v>-249189</v>
          </cell>
          <cell r="I1179">
            <v>-119989</v>
          </cell>
          <cell r="J1179">
            <v>-137736</v>
          </cell>
          <cell r="K1179">
            <v>-129183</v>
          </cell>
          <cell r="L1179">
            <v>-172981</v>
          </cell>
          <cell r="M1179">
            <v>-38564</v>
          </cell>
          <cell r="N1179">
            <v>-107452</v>
          </cell>
          <cell r="O1179">
            <v>-81965</v>
          </cell>
          <cell r="P1179">
            <v>-76749</v>
          </cell>
          <cell r="Q1179">
            <v>-1163098</v>
          </cell>
          <cell r="R1179" t="str">
            <v>Variance: Fav/(Unfav)</v>
          </cell>
          <cell r="S1179">
            <v>2</v>
          </cell>
          <cell r="T1179" t="str">
            <v>Variance: Fav/(Unfav)</v>
          </cell>
          <cell r="U1179">
            <v>-23956</v>
          </cell>
          <cell r="V1179">
            <v>-37629</v>
          </cell>
          <cell r="W1179">
            <v>-49290</v>
          </cell>
          <cell r="X1179">
            <v>-298479</v>
          </cell>
          <cell r="Y1179">
            <v>-418468</v>
          </cell>
          <cell r="Z1179">
            <v>-556204</v>
          </cell>
          <cell r="AA1179">
            <v>-685387</v>
          </cell>
          <cell r="AB1179">
            <v>-858368</v>
          </cell>
          <cell r="AC1179">
            <v>-896932</v>
          </cell>
          <cell r="AD1179">
            <v>-1004384</v>
          </cell>
          <cell r="AE1179">
            <v>-1086349</v>
          </cell>
          <cell r="AF1179">
            <v>-1163098</v>
          </cell>
        </row>
        <row r="1180">
          <cell r="A1180" t="str">
            <v>SOUTH COASTAL REGIONBudget:Indirects</v>
          </cell>
          <cell r="B1180" t="str">
            <v>SOUTH COASTAL REGION</v>
          </cell>
          <cell r="C1180" t="str">
            <v>Indirects</v>
          </cell>
          <cell r="D1180" t="str">
            <v>Budget:</v>
          </cell>
          <cell r="E1180">
            <v>318049</v>
          </cell>
          <cell r="F1180">
            <v>349107</v>
          </cell>
          <cell r="G1180">
            <v>337747</v>
          </cell>
          <cell r="H1180">
            <v>366234</v>
          </cell>
          <cell r="I1180">
            <v>366234</v>
          </cell>
          <cell r="J1180">
            <v>385943</v>
          </cell>
          <cell r="K1180">
            <v>416991</v>
          </cell>
          <cell r="L1180">
            <v>532267</v>
          </cell>
          <cell r="M1180">
            <v>436689</v>
          </cell>
          <cell r="N1180">
            <v>385933</v>
          </cell>
          <cell r="O1180">
            <v>385933</v>
          </cell>
          <cell r="P1180">
            <v>414790</v>
          </cell>
          <cell r="Q1180">
            <v>4695917</v>
          </cell>
          <cell r="R1180" t="str">
            <v>Budget:</v>
          </cell>
          <cell r="S1180">
            <v>0</v>
          </cell>
          <cell r="T1180" t="str">
            <v>Budget:</v>
          </cell>
          <cell r="U1180">
            <v>318049</v>
          </cell>
          <cell r="V1180">
            <v>667156</v>
          </cell>
          <cell r="W1180">
            <v>1004903</v>
          </cell>
          <cell r="X1180">
            <v>1371137</v>
          </cell>
          <cell r="Y1180">
            <v>1737371</v>
          </cell>
          <cell r="Z1180">
            <v>2123314</v>
          </cell>
          <cell r="AA1180">
            <v>2540305</v>
          </cell>
          <cell r="AB1180">
            <v>3072572</v>
          </cell>
          <cell r="AC1180">
            <v>3509261</v>
          </cell>
          <cell r="AD1180">
            <v>3895194</v>
          </cell>
          <cell r="AE1180">
            <v>4281127</v>
          </cell>
          <cell r="AF1180">
            <v>4695917</v>
          </cell>
        </row>
        <row r="1181">
          <cell r="A1181" t="str">
            <v>SOUTH COASTAL REGIONActual:Indirects</v>
          </cell>
          <cell r="D1181" t="str">
            <v>Actual:</v>
          </cell>
          <cell r="E1181">
            <v>47314</v>
          </cell>
          <cell r="F1181">
            <v>239634</v>
          </cell>
          <cell r="G1181">
            <v>280938.5</v>
          </cell>
          <cell r="H1181">
            <v>139204</v>
          </cell>
          <cell r="I1181">
            <v>180917.5</v>
          </cell>
          <cell r="J1181">
            <v>289625</v>
          </cell>
          <cell r="K1181">
            <v>310458</v>
          </cell>
          <cell r="L1181">
            <v>269284.5</v>
          </cell>
          <cell r="M1181">
            <v>178518.5</v>
          </cell>
          <cell r="N1181">
            <v>217764.5</v>
          </cell>
          <cell r="O1181">
            <v>200834</v>
          </cell>
          <cell r="P1181">
            <v>225788</v>
          </cell>
          <cell r="Q1181">
            <v>2580280.5</v>
          </cell>
          <cell r="R1181" t="str">
            <v>Projection:</v>
          </cell>
          <cell r="S1181">
            <v>-225000</v>
          </cell>
          <cell r="T1181" t="str">
            <v>Actual:</v>
          </cell>
          <cell r="U1181">
            <v>47314</v>
          </cell>
          <cell r="V1181">
            <v>286948</v>
          </cell>
          <cell r="W1181">
            <v>567886.5</v>
          </cell>
          <cell r="X1181">
            <v>707090.5</v>
          </cell>
          <cell r="Y1181">
            <v>888008</v>
          </cell>
          <cell r="Z1181">
            <v>1177633</v>
          </cell>
          <cell r="AA1181">
            <v>1488091</v>
          </cell>
          <cell r="AB1181">
            <v>1757375.5</v>
          </cell>
          <cell r="AC1181">
            <v>1935894</v>
          </cell>
          <cell r="AD1181">
            <v>2153658.5</v>
          </cell>
          <cell r="AE1181">
            <v>2354492.5</v>
          </cell>
          <cell r="AF1181">
            <v>2580280.5</v>
          </cell>
        </row>
        <row r="1182">
          <cell r="A1182" t="str">
            <v>SOUTH COASTAL REGIONVariance: Fav/(Unfav)</v>
          </cell>
          <cell r="D1182" t="str">
            <v>Variance: Fav/(Unfav)</v>
          </cell>
          <cell r="E1182">
            <v>270735</v>
          </cell>
          <cell r="F1182">
            <v>109473</v>
          </cell>
          <cell r="G1182">
            <v>56808.5</v>
          </cell>
          <cell r="H1182">
            <v>227030</v>
          </cell>
          <cell r="I1182">
            <v>185316.5</v>
          </cell>
          <cell r="J1182">
            <v>96318</v>
          </cell>
          <cell r="K1182">
            <v>106533</v>
          </cell>
          <cell r="L1182">
            <v>262982.5</v>
          </cell>
          <cell r="M1182">
            <v>258170.5</v>
          </cell>
          <cell r="N1182">
            <v>168168.5</v>
          </cell>
          <cell r="O1182">
            <v>185099</v>
          </cell>
          <cell r="P1182">
            <v>189002</v>
          </cell>
          <cell r="Q1182">
            <v>2115636.5</v>
          </cell>
          <cell r="R1182" t="str">
            <v>Variance: Fav/(Unfav)</v>
          </cell>
          <cell r="S1182">
            <v>225000</v>
          </cell>
          <cell r="T1182" t="str">
            <v>Variance: Fav/(Unfav)</v>
          </cell>
          <cell r="U1182">
            <v>270735</v>
          </cell>
          <cell r="V1182">
            <v>380208</v>
          </cell>
          <cell r="W1182">
            <v>437016.5</v>
          </cell>
          <cell r="X1182">
            <v>664046.5</v>
          </cell>
          <cell r="Y1182">
            <v>849363</v>
          </cell>
          <cell r="Z1182">
            <v>945681</v>
          </cell>
          <cell r="AA1182">
            <v>1052214</v>
          </cell>
          <cell r="AB1182">
            <v>1315196.5</v>
          </cell>
          <cell r="AC1182">
            <v>1573367</v>
          </cell>
          <cell r="AD1182">
            <v>1741535.5</v>
          </cell>
          <cell r="AE1182">
            <v>1926634.5</v>
          </cell>
          <cell r="AF1182">
            <v>2115636.5</v>
          </cell>
        </row>
        <row r="1183">
          <cell r="D1183" t="str">
            <v>Budget:</v>
          </cell>
          <cell r="E1183">
            <v>1500792</v>
          </cell>
          <cell r="F1183">
            <v>1845845</v>
          </cell>
          <cell r="G1183">
            <v>1638497</v>
          </cell>
          <cell r="H1183">
            <v>489454</v>
          </cell>
          <cell r="I1183">
            <v>1430089</v>
          </cell>
          <cell r="J1183">
            <v>1527281</v>
          </cell>
          <cell r="K1183">
            <v>1785793</v>
          </cell>
          <cell r="L1183">
            <v>2260822</v>
          </cell>
          <cell r="M1183">
            <v>1878087</v>
          </cell>
          <cell r="N1183">
            <v>1527135</v>
          </cell>
          <cell r="O1183">
            <v>1522383</v>
          </cell>
          <cell r="P1183">
            <v>1669432</v>
          </cell>
          <cell r="Q1183">
            <v>19075610</v>
          </cell>
          <cell r="S1183">
            <v>19075610</v>
          </cell>
          <cell r="U1183">
            <v>1500792</v>
          </cell>
          <cell r="V1183">
            <v>3346637</v>
          </cell>
          <cell r="W1183">
            <v>4985134</v>
          </cell>
          <cell r="X1183">
            <v>5474588</v>
          </cell>
          <cell r="Y1183">
            <v>6904677</v>
          </cell>
          <cell r="Z1183">
            <v>8431958</v>
          </cell>
          <cell r="AA1183">
            <v>10217751</v>
          </cell>
          <cell r="AB1183">
            <v>12478573</v>
          </cell>
          <cell r="AC1183">
            <v>14356660</v>
          </cell>
          <cell r="AD1183">
            <v>15883795</v>
          </cell>
          <cell r="AE1183">
            <v>17406178</v>
          </cell>
          <cell r="AF1183">
            <v>19075610</v>
          </cell>
        </row>
        <row r="1184">
          <cell r="D1184" t="str">
            <v>Actual:</v>
          </cell>
          <cell r="E1184">
            <v>2054177</v>
          </cell>
          <cell r="F1184">
            <v>2128852</v>
          </cell>
          <cell r="G1184">
            <v>4952171</v>
          </cell>
          <cell r="H1184">
            <v>1064175</v>
          </cell>
          <cell r="I1184">
            <v>13946412</v>
          </cell>
          <cell r="J1184">
            <v>-10752958</v>
          </cell>
          <cell r="K1184">
            <v>1803503</v>
          </cell>
          <cell r="L1184">
            <v>2437390</v>
          </cell>
          <cell r="M1184">
            <v>1818069</v>
          </cell>
          <cell r="N1184">
            <v>2030890</v>
          </cell>
          <cell r="O1184">
            <v>1440843</v>
          </cell>
          <cell r="P1184">
            <v>2427115</v>
          </cell>
          <cell r="Q1184">
            <v>25350640</v>
          </cell>
          <cell r="U1184">
            <v>2054177</v>
          </cell>
          <cell r="V1184">
            <v>4183029</v>
          </cell>
          <cell r="W1184">
            <v>9135200</v>
          </cell>
          <cell r="X1184">
            <v>10199375</v>
          </cell>
          <cell r="Y1184">
            <v>24145787</v>
          </cell>
          <cell r="Z1184">
            <v>13392829</v>
          </cell>
          <cell r="AA1184">
            <v>15196332</v>
          </cell>
          <cell r="AB1184">
            <v>17633722</v>
          </cell>
          <cell r="AC1184">
            <v>19451791</v>
          </cell>
          <cell r="AD1184">
            <v>21482681</v>
          </cell>
          <cell r="AE1184">
            <v>22923524</v>
          </cell>
          <cell r="AF1184">
            <v>25350639</v>
          </cell>
        </row>
        <row r="1185">
          <cell r="D1185" t="str">
            <v>Variance: Fav/(Unfav)</v>
          </cell>
          <cell r="E1185">
            <v>-553386</v>
          </cell>
          <cell r="F1185">
            <v>-283006</v>
          </cell>
          <cell r="G1185">
            <v>-3313673</v>
          </cell>
          <cell r="H1185">
            <v>-574720</v>
          </cell>
          <cell r="I1185">
            <v>-12516323</v>
          </cell>
          <cell r="J1185">
            <v>12280239</v>
          </cell>
          <cell r="K1185">
            <v>-17710</v>
          </cell>
          <cell r="L1185">
            <v>-176568</v>
          </cell>
          <cell r="M1185">
            <v>60018</v>
          </cell>
          <cell r="N1185">
            <v>-503756</v>
          </cell>
          <cell r="O1185">
            <v>81541</v>
          </cell>
          <cell r="P1185">
            <v>-757684</v>
          </cell>
          <cell r="Q1185">
            <v>-6275030</v>
          </cell>
          <cell r="S1185" t="str">
            <v xml:space="preserve"> </v>
          </cell>
          <cell r="U1185">
            <v>-553386</v>
          </cell>
          <cell r="V1185">
            <v>-836392</v>
          </cell>
          <cell r="W1185">
            <v>-4150065</v>
          </cell>
          <cell r="X1185">
            <v>-4724785</v>
          </cell>
          <cell r="Y1185">
            <v>-17241108</v>
          </cell>
          <cell r="Z1185">
            <v>-4960869</v>
          </cell>
          <cell r="AA1185">
            <v>-4978579</v>
          </cell>
          <cell r="AB1185">
            <v>-5155147</v>
          </cell>
          <cell r="AC1185">
            <v>-5095129</v>
          </cell>
          <cell r="AD1185">
            <v>-5598885</v>
          </cell>
          <cell r="AE1185">
            <v>-5517344</v>
          </cell>
          <cell r="AF1185">
            <v>-6275028</v>
          </cell>
        </row>
        <row r="1186"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 t="str">
            <v>NORTH CENTRAL REGIONBudget:New Service Construction</v>
          </cell>
          <cell r="B1187" t="str">
            <v>NORTH CENTRAL REGION</v>
          </cell>
          <cell r="C1187" t="str">
            <v>New Service Construction</v>
          </cell>
          <cell r="D1187" t="str">
            <v>Budget:</v>
          </cell>
          <cell r="E1187">
            <v>341712</v>
          </cell>
          <cell r="F1187">
            <v>490240</v>
          </cell>
          <cell r="G1187">
            <v>836806</v>
          </cell>
          <cell r="H1187">
            <v>243822</v>
          </cell>
          <cell r="I1187">
            <v>590388</v>
          </cell>
          <cell r="J1187">
            <v>342841</v>
          </cell>
          <cell r="K1187">
            <v>342841</v>
          </cell>
          <cell r="L1187">
            <v>874631</v>
          </cell>
          <cell r="M1187">
            <v>837935</v>
          </cell>
          <cell r="N1187">
            <v>144803</v>
          </cell>
          <cell r="O1187">
            <v>342841</v>
          </cell>
          <cell r="P1187">
            <v>379629</v>
          </cell>
          <cell r="Q1187">
            <v>5768488</v>
          </cell>
          <cell r="R1187" t="str">
            <v>Budget:</v>
          </cell>
          <cell r="S1187">
            <v>5768488</v>
          </cell>
          <cell r="T1187" t="str">
            <v>Budget:</v>
          </cell>
          <cell r="U1187">
            <v>341712</v>
          </cell>
          <cell r="V1187">
            <v>831952</v>
          </cell>
          <cell r="W1187">
            <v>1668758</v>
          </cell>
          <cell r="X1187">
            <v>1912580</v>
          </cell>
          <cell r="Y1187">
            <v>2502968</v>
          </cell>
          <cell r="Z1187">
            <v>2845809</v>
          </cell>
          <cell r="AA1187">
            <v>3188650</v>
          </cell>
          <cell r="AB1187">
            <v>4063281</v>
          </cell>
          <cell r="AC1187">
            <v>4901216</v>
          </cell>
          <cell r="AD1187">
            <v>5046019</v>
          </cell>
          <cell r="AE1187">
            <v>5388860</v>
          </cell>
          <cell r="AF1187">
            <v>5768489</v>
          </cell>
        </row>
        <row r="1188">
          <cell r="A1188" t="str">
            <v>NORTH CENTRAL REGIONActual:New Service Construction</v>
          </cell>
          <cell r="D1188" t="str">
            <v>Actual:</v>
          </cell>
          <cell r="E1188">
            <v>965244</v>
          </cell>
          <cell r="F1188">
            <v>583240</v>
          </cell>
          <cell r="G1188">
            <v>1174693</v>
          </cell>
          <cell r="H1188">
            <v>1128301</v>
          </cell>
          <cell r="I1188">
            <v>1075485</v>
          </cell>
          <cell r="J1188">
            <v>319483</v>
          </cell>
          <cell r="K1188">
            <v>703201</v>
          </cell>
          <cell r="L1188">
            <v>721519</v>
          </cell>
          <cell r="M1188">
            <v>727299</v>
          </cell>
          <cell r="N1188">
            <v>705357</v>
          </cell>
          <cell r="O1188">
            <v>365926</v>
          </cell>
          <cell r="P1188">
            <v>422336</v>
          </cell>
          <cell r="Q1188">
            <v>8892082</v>
          </cell>
          <cell r="R1188" t="str">
            <v>Projection:</v>
          </cell>
          <cell r="S1188">
            <v>8778898</v>
          </cell>
          <cell r="T1188" t="str">
            <v>Actual:</v>
          </cell>
          <cell r="U1188">
            <v>965244</v>
          </cell>
          <cell r="V1188">
            <v>1548484</v>
          </cell>
          <cell r="W1188">
            <v>2723177</v>
          </cell>
          <cell r="X1188">
            <v>3851478</v>
          </cell>
          <cell r="Y1188">
            <v>4926963</v>
          </cell>
          <cell r="Z1188">
            <v>5246446</v>
          </cell>
          <cell r="AA1188">
            <v>5949647</v>
          </cell>
          <cell r="AB1188">
            <v>6671166</v>
          </cell>
          <cell r="AC1188">
            <v>7398465</v>
          </cell>
          <cell r="AD1188">
            <v>8103822</v>
          </cell>
          <cell r="AE1188">
            <v>8469748</v>
          </cell>
          <cell r="AF1188">
            <v>8892084</v>
          </cell>
        </row>
        <row r="1189">
          <cell r="A1189" t="str">
            <v>NORTH CENTRAL REGIONVariance: Fav/(Unfav)</v>
          </cell>
          <cell r="D1189" t="str">
            <v>Variance: Fav/(Unfav)</v>
          </cell>
          <cell r="E1189">
            <v>-623531</v>
          </cell>
          <cell r="F1189">
            <v>-92999</v>
          </cell>
          <cell r="G1189">
            <v>-337887</v>
          </cell>
          <cell r="H1189">
            <v>-884479</v>
          </cell>
          <cell r="I1189">
            <v>-485097</v>
          </cell>
          <cell r="J1189">
            <v>23358</v>
          </cell>
          <cell r="K1189">
            <v>-360360</v>
          </cell>
          <cell r="L1189">
            <v>153113</v>
          </cell>
          <cell r="M1189">
            <v>110635</v>
          </cell>
          <cell r="N1189">
            <v>-560554</v>
          </cell>
          <cell r="O1189">
            <v>-23085</v>
          </cell>
          <cell r="P1189">
            <v>-42707</v>
          </cell>
          <cell r="Q1189">
            <v>-3123594</v>
          </cell>
          <cell r="R1189" t="str">
            <v>Variance: Fav/(Unfav)</v>
          </cell>
          <cell r="S1189">
            <v>-3010410</v>
          </cell>
          <cell r="T1189" t="str">
            <v>Variance: Fav/(Unfav)</v>
          </cell>
          <cell r="U1189">
            <v>-623531</v>
          </cell>
          <cell r="V1189">
            <v>-716530</v>
          </cell>
          <cell r="W1189">
            <v>-1054417</v>
          </cell>
          <cell r="X1189">
            <v>-1938896</v>
          </cell>
          <cell r="Y1189">
            <v>-2423993</v>
          </cell>
          <cell r="Z1189">
            <v>-2400635</v>
          </cell>
          <cell r="AA1189">
            <v>-2760995</v>
          </cell>
          <cell r="AB1189">
            <v>-2607882</v>
          </cell>
          <cell r="AC1189">
            <v>-2497247</v>
          </cell>
          <cell r="AD1189">
            <v>-3057801</v>
          </cell>
          <cell r="AE1189">
            <v>-3080886</v>
          </cell>
          <cell r="AF1189">
            <v>-3123593</v>
          </cell>
        </row>
        <row r="1190">
          <cell r="A1190" t="str">
            <v>NORTH CENTRAL REGIONBudget:Streetlight Construction</v>
          </cell>
          <cell r="B1190" t="str">
            <v>NORTH CENTRAL REGION</v>
          </cell>
          <cell r="C1190" t="str">
            <v>Streetlight Construction</v>
          </cell>
          <cell r="D1190" t="str">
            <v>Budget:</v>
          </cell>
          <cell r="E1190">
            <v>221212</v>
          </cell>
          <cell r="F1190">
            <v>283465</v>
          </cell>
          <cell r="G1190">
            <v>428722</v>
          </cell>
          <cell r="H1190">
            <v>180000</v>
          </cell>
          <cell r="I1190">
            <v>325257</v>
          </cell>
          <cell r="J1190">
            <v>221502</v>
          </cell>
          <cell r="K1190">
            <v>221502</v>
          </cell>
          <cell r="L1190">
            <v>410755</v>
          </cell>
          <cell r="M1190">
            <v>429011</v>
          </cell>
          <cell r="N1190">
            <v>138498</v>
          </cell>
          <cell r="O1190">
            <v>221502</v>
          </cell>
          <cell r="P1190">
            <v>203269</v>
          </cell>
          <cell r="Q1190">
            <v>3284694</v>
          </cell>
          <cell r="R1190" t="str">
            <v>Budget:</v>
          </cell>
          <cell r="S1190">
            <v>3284694</v>
          </cell>
          <cell r="T1190" t="str">
            <v>Budget:</v>
          </cell>
          <cell r="U1190">
            <v>221212</v>
          </cell>
          <cell r="V1190">
            <v>504677</v>
          </cell>
          <cell r="W1190">
            <v>933399</v>
          </cell>
          <cell r="X1190">
            <v>1113399</v>
          </cell>
          <cell r="Y1190">
            <v>1438656</v>
          </cell>
          <cell r="Z1190">
            <v>1660158</v>
          </cell>
          <cell r="AA1190">
            <v>1881660</v>
          </cell>
          <cell r="AB1190">
            <v>2292415</v>
          </cell>
          <cell r="AC1190">
            <v>2721426</v>
          </cell>
          <cell r="AD1190">
            <v>2859924</v>
          </cell>
          <cell r="AE1190">
            <v>3081426</v>
          </cell>
          <cell r="AF1190">
            <v>3284695</v>
          </cell>
        </row>
        <row r="1191">
          <cell r="A1191" t="str">
            <v>NORTH CENTRAL REGIONActual:Streetlight Construction</v>
          </cell>
          <cell r="D1191" t="str">
            <v>Actual:</v>
          </cell>
          <cell r="E1191">
            <v>193264</v>
          </cell>
          <cell r="F1191">
            <v>196033</v>
          </cell>
          <cell r="G1191">
            <v>236440</v>
          </cell>
          <cell r="H1191">
            <v>201258</v>
          </cell>
          <cell r="I1191">
            <v>386012</v>
          </cell>
          <cell r="J1191">
            <v>251961</v>
          </cell>
          <cell r="K1191">
            <v>394727</v>
          </cell>
          <cell r="L1191">
            <v>307922</v>
          </cell>
          <cell r="M1191">
            <v>265715</v>
          </cell>
          <cell r="N1191">
            <v>199044</v>
          </cell>
          <cell r="O1191">
            <v>288192</v>
          </cell>
          <cell r="P1191">
            <v>474475</v>
          </cell>
          <cell r="Q1191">
            <v>3395043</v>
          </cell>
          <cell r="R1191" t="str">
            <v>Projection:</v>
          </cell>
          <cell r="S1191">
            <v>3179194</v>
          </cell>
          <cell r="T1191" t="str">
            <v>Actual:</v>
          </cell>
          <cell r="U1191">
            <v>193264</v>
          </cell>
          <cell r="V1191">
            <v>389297</v>
          </cell>
          <cell r="W1191">
            <v>625737</v>
          </cell>
          <cell r="X1191">
            <v>826995</v>
          </cell>
          <cell r="Y1191">
            <v>1213007</v>
          </cell>
          <cell r="Z1191">
            <v>1464968</v>
          </cell>
          <cell r="AA1191">
            <v>1859695</v>
          </cell>
          <cell r="AB1191">
            <v>2167617</v>
          </cell>
          <cell r="AC1191">
            <v>2433332</v>
          </cell>
          <cell r="AD1191">
            <v>2632376</v>
          </cell>
          <cell r="AE1191">
            <v>2920568</v>
          </cell>
          <cell r="AF1191">
            <v>3395043</v>
          </cell>
        </row>
        <row r="1192">
          <cell r="A1192" t="str">
            <v>NORTH CENTRAL REGIONVariance: Fav/(Unfav)</v>
          </cell>
          <cell r="D1192" t="str">
            <v>Variance: Fav/(Unfav)</v>
          </cell>
          <cell r="E1192">
            <v>27948</v>
          </cell>
          <cell r="F1192">
            <v>87432</v>
          </cell>
          <cell r="G1192">
            <v>192282</v>
          </cell>
          <cell r="H1192">
            <v>-21258</v>
          </cell>
          <cell r="I1192">
            <v>-60755</v>
          </cell>
          <cell r="J1192">
            <v>-30459</v>
          </cell>
          <cell r="K1192">
            <v>-173225</v>
          </cell>
          <cell r="L1192">
            <v>102833</v>
          </cell>
          <cell r="M1192">
            <v>163297</v>
          </cell>
          <cell r="N1192">
            <v>-60546</v>
          </cell>
          <cell r="O1192">
            <v>-66691</v>
          </cell>
          <cell r="P1192">
            <v>-271207</v>
          </cell>
          <cell r="Q1192">
            <v>-110349</v>
          </cell>
          <cell r="R1192" t="str">
            <v>Variance: Fav/(Unfav)</v>
          </cell>
          <cell r="S1192">
            <v>105500</v>
          </cell>
          <cell r="T1192" t="str">
            <v>Variance: Fav/(Unfav)</v>
          </cell>
          <cell r="U1192">
            <v>27948</v>
          </cell>
          <cell r="V1192">
            <v>115380</v>
          </cell>
          <cell r="W1192">
            <v>307662</v>
          </cell>
          <cell r="X1192">
            <v>286404</v>
          </cell>
          <cell r="Y1192">
            <v>225649</v>
          </cell>
          <cell r="Z1192">
            <v>195190</v>
          </cell>
          <cell r="AA1192">
            <v>21965</v>
          </cell>
          <cell r="AB1192">
            <v>124798</v>
          </cell>
          <cell r="AC1192">
            <v>288095</v>
          </cell>
          <cell r="AD1192">
            <v>227549</v>
          </cell>
          <cell r="AE1192">
            <v>160858</v>
          </cell>
          <cell r="AF1192">
            <v>-110349</v>
          </cell>
        </row>
        <row r="1193">
          <cell r="A1193" t="str">
            <v>NORTH CENTRAL REGIONBudget:Overhead Replace/Repair</v>
          </cell>
          <cell r="B1193" t="str">
            <v>NORTH CENTRAL REGION</v>
          </cell>
          <cell r="C1193" t="str">
            <v>Overhead Replace/Repair</v>
          </cell>
          <cell r="D1193" t="str">
            <v>Budget:</v>
          </cell>
          <cell r="E1193">
            <v>437531</v>
          </cell>
          <cell r="F1193">
            <v>512993</v>
          </cell>
          <cell r="G1193">
            <v>689069</v>
          </cell>
          <cell r="H1193">
            <v>387777</v>
          </cell>
          <cell r="I1193">
            <v>563854</v>
          </cell>
          <cell r="J1193">
            <v>438085</v>
          </cell>
          <cell r="K1193">
            <v>438085</v>
          </cell>
          <cell r="L1193">
            <v>752025</v>
          </cell>
          <cell r="M1193">
            <v>689623</v>
          </cell>
          <cell r="N1193">
            <v>337469</v>
          </cell>
          <cell r="O1193">
            <v>438085</v>
          </cell>
          <cell r="P1193">
            <v>500532</v>
          </cell>
          <cell r="Q1193">
            <v>6185128</v>
          </cell>
          <cell r="R1193" t="str">
            <v>Budget:</v>
          </cell>
          <cell r="S1193">
            <v>6185128</v>
          </cell>
          <cell r="T1193" t="str">
            <v>Budget:</v>
          </cell>
          <cell r="U1193">
            <v>437531</v>
          </cell>
          <cell r="V1193">
            <v>950524</v>
          </cell>
          <cell r="W1193">
            <v>1639593</v>
          </cell>
          <cell r="X1193">
            <v>2027370</v>
          </cell>
          <cell r="Y1193">
            <v>2591224</v>
          </cell>
          <cell r="Z1193">
            <v>3029309</v>
          </cell>
          <cell r="AA1193">
            <v>3467394</v>
          </cell>
          <cell r="AB1193">
            <v>4219419</v>
          </cell>
          <cell r="AC1193">
            <v>4909042</v>
          </cell>
          <cell r="AD1193">
            <v>5246511</v>
          </cell>
          <cell r="AE1193">
            <v>5684596</v>
          </cell>
          <cell r="AF1193">
            <v>6185128</v>
          </cell>
        </row>
        <row r="1194">
          <cell r="A1194" t="str">
            <v>NORTH CENTRAL REGIONActual:Overhead Replace/Repair</v>
          </cell>
          <cell r="D1194" t="str">
            <v>Actual:</v>
          </cell>
          <cell r="E1194">
            <v>374317</v>
          </cell>
          <cell r="F1194">
            <v>263130</v>
          </cell>
          <cell r="G1194">
            <v>286653</v>
          </cell>
          <cell r="H1194">
            <v>375023</v>
          </cell>
          <cell r="I1194">
            <v>509073</v>
          </cell>
          <cell r="J1194">
            <v>535410</v>
          </cell>
          <cell r="K1194">
            <v>719086</v>
          </cell>
          <cell r="L1194">
            <v>1365786</v>
          </cell>
          <cell r="M1194">
            <v>371219</v>
          </cell>
          <cell r="N1194">
            <v>461718</v>
          </cell>
          <cell r="O1194">
            <v>242430</v>
          </cell>
          <cell r="P1194">
            <v>488941</v>
          </cell>
          <cell r="Q1194">
            <v>5992786</v>
          </cell>
          <cell r="R1194" t="str">
            <v>Projection:</v>
          </cell>
          <cell r="S1194">
            <v>4672133</v>
          </cell>
          <cell r="T1194" t="str">
            <v>Actual:</v>
          </cell>
          <cell r="U1194">
            <v>374317</v>
          </cell>
          <cell r="V1194">
            <v>637447</v>
          </cell>
          <cell r="W1194">
            <v>924100</v>
          </cell>
          <cell r="X1194">
            <v>1299123</v>
          </cell>
          <cell r="Y1194">
            <v>1808196</v>
          </cell>
          <cell r="Z1194">
            <v>2343606</v>
          </cell>
          <cell r="AA1194">
            <v>3062692</v>
          </cell>
          <cell r="AB1194">
            <v>4428478</v>
          </cell>
          <cell r="AC1194">
            <v>4799697</v>
          </cell>
          <cell r="AD1194">
            <v>5261415</v>
          </cell>
          <cell r="AE1194">
            <v>5503845</v>
          </cell>
          <cell r="AF1194">
            <v>5992786</v>
          </cell>
        </row>
        <row r="1195">
          <cell r="A1195" t="str">
            <v>NORTH CENTRAL REGIONVariance: Fav/(Unfav)</v>
          </cell>
          <cell r="D1195" t="str">
            <v>Variance: Fav/(Unfav)</v>
          </cell>
          <cell r="E1195">
            <v>63215</v>
          </cell>
          <cell r="F1195">
            <v>249863</v>
          </cell>
          <cell r="G1195">
            <v>402417</v>
          </cell>
          <cell r="H1195">
            <v>12754</v>
          </cell>
          <cell r="I1195">
            <v>54781</v>
          </cell>
          <cell r="J1195">
            <v>-97325</v>
          </cell>
          <cell r="K1195">
            <v>-281001</v>
          </cell>
          <cell r="L1195">
            <v>-613761</v>
          </cell>
          <cell r="M1195">
            <v>318404</v>
          </cell>
          <cell r="N1195">
            <v>-124249</v>
          </cell>
          <cell r="O1195">
            <v>195655</v>
          </cell>
          <cell r="P1195">
            <v>11591</v>
          </cell>
          <cell r="Q1195">
            <v>192342</v>
          </cell>
          <cell r="R1195" t="str">
            <v>Variance: Fav/(Unfav)</v>
          </cell>
          <cell r="S1195">
            <v>1512995</v>
          </cell>
          <cell r="T1195" t="str">
            <v>Variance: Fav/(Unfav)</v>
          </cell>
          <cell r="U1195">
            <v>63215</v>
          </cell>
          <cell r="V1195">
            <v>313078</v>
          </cell>
          <cell r="W1195">
            <v>715495</v>
          </cell>
          <cell r="X1195">
            <v>728249</v>
          </cell>
          <cell r="Y1195">
            <v>783030</v>
          </cell>
          <cell r="Z1195">
            <v>685705</v>
          </cell>
          <cell r="AA1195">
            <v>404704</v>
          </cell>
          <cell r="AB1195">
            <v>-209057</v>
          </cell>
          <cell r="AC1195">
            <v>109347</v>
          </cell>
          <cell r="AD1195">
            <v>-14902</v>
          </cell>
          <cell r="AE1195">
            <v>180753</v>
          </cell>
          <cell r="AF1195">
            <v>192344</v>
          </cell>
        </row>
        <row r="1196">
          <cell r="A1196" t="str">
            <v>NORTH CENTRAL REGIONBudget:Underground Replace/Repair</v>
          </cell>
          <cell r="B1196" t="str">
            <v>NORTH CENTRAL REGION</v>
          </cell>
          <cell r="C1196" t="str">
            <v>Underground Replace/Repair</v>
          </cell>
          <cell r="D1196" t="str">
            <v>Budget:</v>
          </cell>
          <cell r="E1196">
            <v>194225</v>
          </cell>
          <cell r="F1196">
            <v>225534</v>
          </cell>
          <cell r="G1196">
            <v>298588</v>
          </cell>
          <cell r="H1196">
            <v>173640</v>
          </cell>
          <cell r="I1196">
            <v>246695</v>
          </cell>
          <cell r="J1196">
            <v>194513</v>
          </cell>
          <cell r="K1196">
            <v>194513</v>
          </cell>
          <cell r="L1196">
            <v>320651</v>
          </cell>
          <cell r="M1196">
            <v>298877</v>
          </cell>
          <cell r="N1196">
            <v>152767</v>
          </cell>
          <cell r="O1196">
            <v>194513</v>
          </cell>
          <cell r="P1196">
            <v>216311</v>
          </cell>
          <cell r="Q1196">
            <v>2710827</v>
          </cell>
          <cell r="R1196" t="str">
            <v>Budget:</v>
          </cell>
          <cell r="S1196">
            <v>2710827</v>
          </cell>
          <cell r="T1196" t="str">
            <v>Budget:</v>
          </cell>
          <cell r="U1196">
            <v>194225</v>
          </cell>
          <cell r="V1196">
            <v>419759</v>
          </cell>
          <cell r="W1196">
            <v>718347</v>
          </cell>
          <cell r="X1196">
            <v>891987</v>
          </cell>
          <cell r="Y1196">
            <v>1138682</v>
          </cell>
          <cell r="Z1196">
            <v>1333195</v>
          </cell>
          <cell r="AA1196">
            <v>1527708</v>
          </cell>
          <cell r="AB1196">
            <v>1848359</v>
          </cell>
          <cell r="AC1196">
            <v>2147236</v>
          </cell>
          <cell r="AD1196">
            <v>2300003</v>
          </cell>
          <cell r="AE1196">
            <v>2494516</v>
          </cell>
          <cell r="AF1196">
            <v>2710827</v>
          </cell>
        </row>
        <row r="1197">
          <cell r="A1197" t="str">
            <v>NORTH CENTRAL REGIONActual:Underground Replace/Repair</v>
          </cell>
          <cell r="D1197" t="str">
            <v>Actual:</v>
          </cell>
          <cell r="E1197">
            <v>242992</v>
          </cell>
          <cell r="F1197">
            <v>219619</v>
          </cell>
          <cell r="G1197">
            <v>246457</v>
          </cell>
          <cell r="H1197">
            <v>234026</v>
          </cell>
          <cell r="I1197">
            <v>210514</v>
          </cell>
          <cell r="J1197">
            <v>368589</v>
          </cell>
          <cell r="K1197">
            <v>257257</v>
          </cell>
          <cell r="L1197">
            <v>395338</v>
          </cell>
          <cell r="M1197">
            <v>309021</v>
          </cell>
          <cell r="N1197">
            <v>267876</v>
          </cell>
          <cell r="O1197">
            <v>181915</v>
          </cell>
          <cell r="P1197">
            <v>244355</v>
          </cell>
          <cell r="Q1197">
            <v>3177958</v>
          </cell>
          <cell r="R1197" t="str">
            <v>Projection:</v>
          </cell>
          <cell r="S1197">
            <v>2710827</v>
          </cell>
          <cell r="T1197" t="str">
            <v>Actual:</v>
          </cell>
          <cell r="U1197">
            <v>242992</v>
          </cell>
          <cell r="V1197">
            <v>462611</v>
          </cell>
          <cell r="W1197">
            <v>709068</v>
          </cell>
          <cell r="X1197">
            <v>943094</v>
          </cell>
          <cell r="Y1197">
            <v>1153608</v>
          </cell>
          <cell r="Z1197">
            <v>1522197</v>
          </cell>
          <cell r="AA1197">
            <v>1779454</v>
          </cell>
          <cell r="AB1197">
            <v>2174792</v>
          </cell>
          <cell r="AC1197">
            <v>2483813</v>
          </cell>
          <cell r="AD1197">
            <v>2751689</v>
          </cell>
          <cell r="AE1197">
            <v>2933604</v>
          </cell>
          <cell r="AF1197">
            <v>3177959</v>
          </cell>
        </row>
        <row r="1198">
          <cell r="A1198" t="str">
            <v>NORTH CENTRAL REGIONVariance: Fav/(Unfav)</v>
          </cell>
          <cell r="D1198" t="str">
            <v>Variance: Fav/(Unfav)</v>
          </cell>
          <cell r="E1198">
            <v>-48767</v>
          </cell>
          <cell r="F1198">
            <v>5915</v>
          </cell>
          <cell r="G1198">
            <v>52131</v>
          </cell>
          <cell r="H1198">
            <v>-60386</v>
          </cell>
          <cell r="I1198">
            <v>36181</v>
          </cell>
          <cell r="J1198">
            <v>-174076</v>
          </cell>
          <cell r="K1198">
            <v>-62744</v>
          </cell>
          <cell r="L1198">
            <v>-74687</v>
          </cell>
          <cell r="M1198">
            <v>-10145</v>
          </cell>
          <cell r="N1198">
            <v>-115109</v>
          </cell>
          <cell r="O1198">
            <v>12598</v>
          </cell>
          <cell r="P1198">
            <v>-28044</v>
          </cell>
          <cell r="Q1198">
            <v>-467131</v>
          </cell>
          <cell r="R1198" t="str">
            <v>Variance: Fav/(Unfav)</v>
          </cell>
          <cell r="S1198">
            <v>0</v>
          </cell>
          <cell r="T1198" t="str">
            <v>Variance: Fav/(Unfav)</v>
          </cell>
          <cell r="U1198">
            <v>-48767</v>
          </cell>
          <cell r="V1198">
            <v>-42852</v>
          </cell>
          <cell r="W1198">
            <v>9279</v>
          </cell>
          <cell r="X1198">
            <v>-51107</v>
          </cell>
          <cell r="Y1198">
            <v>-14926</v>
          </cell>
          <cell r="Z1198">
            <v>-189002</v>
          </cell>
          <cell r="AA1198">
            <v>-251746</v>
          </cell>
          <cell r="AB1198">
            <v>-326433</v>
          </cell>
          <cell r="AC1198">
            <v>-336578</v>
          </cell>
          <cell r="AD1198">
            <v>-451687</v>
          </cell>
          <cell r="AE1198">
            <v>-439089</v>
          </cell>
          <cell r="AF1198">
            <v>-467133</v>
          </cell>
        </row>
        <row r="1199">
          <cell r="A1199" t="str">
            <v>NORTH CENTRAL REGIONBudget:Streetlight Maintenance</v>
          </cell>
          <cell r="B1199" t="str">
            <v>NORTH CENTRAL REGION</v>
          </cell>
          <cell r="C1199" t="str">
            <v>Streetlight Maintenance</v>
          </cell>
          <cell r="D1199" t="str">
            <v>Budget:</v>
          </cell>
          <cell r="E1199">
            <v>100622</v>
          </cell>
          <cell r="F1199">
            <v>114841</v>
          </cell>
          <cell r="G1199">
            <v>148018</v>
          </cell>
          <cell r="H1199">
            <v>91239</v>
          </cell>
          <cell r="I1199">
            <v>124416</v>
          </cell>
          <cell r="J1199">
            <v>100718</v>
          </cell>
          <cell r="K1199">
            <v>100718</v>
          </cell>
          <cell r="L1199">
            <v>157383</v>
          </cell>
          <cell r="M1199">
            <v>148113</v>
          </cell>
          <cell r="N1199">
            <v>81760</v>
          </cell>
          <cell r="O1199">
            <v>100718</v>
          </cell>
          <cell r="P1199">
            <v>109995</v>
          </cell>
          <cell r="Q1199">
            <v>1378543</v>
          </cell>
          <cell r="R1199" t="str">
            <v>Budget:</v>
          </cell>
          <cell r="S1199">
            <v>1378543</v>
          </cell>
          <cell r="T1199" t="str">
            <v>Budget:</v>
          </cell>
          <cell r="U1199">
            <v>100622</v>
          </cell>
          <cell r="V1199">
            <v>215463</v>
          </cell>
          <cell r="W1199">
            <v>363481</v>
          </cell>
          <cell r="X1199">
            <v>454720</v>
          </cell>
          <cell r="Y1199">
            <v>579136</v>
          </cell>
          <cell r="Z1199">
            <v>679854</v>
          </cell>
          <cell r="AA1199">
            <v>780572</v>
          </cell>
          <cell r="AB1199">
            <v>937955</v>
          </cell>
          <cell r="AC1199">
            <v>1086068</v>
          </cell>
          <cell r="AD1199">
            <v>1167828</v>
          </cell>
          <cell r="AE1199">
            <v>1268546</v>
          </cell>
          <cell r="AF1199">
            <v>1378541</v>
          </cell>
        </row>
        <row r="1200">
          <cell r="A1200" t="str">
            <v>NORTH CENTRAL REGIONActual:Streetlight Maintenance</v>
          </cell>
          <cell r="D1200" t="str">
            <v>Actual:</v>
          </cell>
          <cell r="E1200">
            <v>66827</v>
          </cell>
          <cell r="F1200">
            <v>45779</v>
          </cell>
          <cell r="G1200">
            <v>52878</v>
          </cell>
          <cell r="H1200">
            <v>38202</v>
          </cell>
          <cell r="I1200">
            <v>37696</v>
          </cell>
          <cell r="J1200">
            <v>88958</v>
          </cell>
          <cell r="K1200">
            <v>45006</v>
          </cell>
          <cell r="L1200">
            <v>49069</v>
          </cell>
          <cell r="M1200">
            <v>55161</v>
          </cell>
          <cell r="N1200">
            <v>57705</v>
          </cell>
          <cell r="O1200">
            <v>50741</v>
          </cell>
          <cell r="P1200">
            <v>46262</v>
          </cell>
          <cell r="Q1200">
            <v>634284</v>
          </cell>
          <cell r="R1200" t="str">
            <v>Projection:</v>
          </cell>
          <cell r="S1200">
            <v>1378543</v>
          </cell>
          <cell r="T1200" t="str">
            <v>Actual:</v>
          </cell>
          <cell r="U1200">
            <v>66827</v>
          </cell>
          <cell r="V1200">
            <v>112606</v>
          </cell>
          <cell r="W1200">
            <v>165484</v>
          </cell>
          <cell r="X1200">
            <v>203686</v>
          </cell>
          <cell r="Y1200">
            <v>241382</v>
          </cell>
          <cell r="Z1200">
            <v>330340</v>
          </cell>
          <cell r="AA1200">
            <v>375346</v>
          </cell>
          <cell r="AB1200">
            <v>424415</v>
          </cell>
          <cell r="AC1200">
            <v>479576</v>
          </cell>
          <cell r="AD1200">
            <v>537281</v>
          </cell>
          <cell r="AE1200">
            <v>588022</v>
          </cell>
          <cell r="AF1200">
            <v>634284</v>
          </cell>
        </row>
        <row r="1201">
          <cell r="A1201" t="str">
            <v>NORTH CENTRAL REGIONVariance: Fav/(Unfav)</v>
          </cell>
          <cell r="D1201" t="str">
            <v>Variance: Fav/(Unfav)</v>
          </cell>
          <cell r="E1201">
            <v>33795</v>
          </cell>
          <cell r="F1201">
            <v>69063</v>
          </cell>
          <cell r="G1201">
            <v>95140</v>
          </cell>
          <cell r="H1201">
            <v>53037</v>
          </cell>
          <cell r="I1201">
            <v>86720</v>
          </cell>
          <cell r="J1201">
            <v>11761</v>
          </cell>
          <cell r="K1201">
            <v>55712</v>
          </cell>
          <cell r="L1201">
            <v>108314</v>
          </cell>
          <cell r="M1201">
            <v>92953</v>
          </cell>
          <cell r="N1201">
            <v>24055</v>
          </cell>
          <cell r="O1201">
            <v>49977</v>
          </cell>
          <cell r="P1201">
            <v>63734</v>
          </cell>
          <cell r="Q1201">
            <v>744259</v>
          </cell>
          <cell r="R1201" t="str">
            <v>Variance: Fav/(Unfav)</v>
          </cell>
          <cell r="S1201">
            <v>0</v>
          </cell>
          <cell r="T1201" t="str">
            <v>Variance: Fav/(Unfav)</v>
          </cell>
          <cell r="U1201">
            <v>33795</v>
          </cell>
          <cell r="V1201">
            <v>102858</v>
          </cell>
          <cell r="W1201">
            <v>197998</v>
          </cell>
          <cell r="X1201">
            <v>251035</v>
          </cell>
          <cell r="Y1201">
            <v>337755</v>
          </cell>
          <cell r="Z1201">
            <v>349516</v>
          </cell>
          <cell r="AA1201">
            <v>405228</v>
          </cell>
          <cell r="AB1201">
            <v>513542</v>
          </cell>
          <cell r="AC1201">
            <v>606495</v>
          </cell>
          <cell r="AD1201">
            <v>630550</v>
          </cell>
          <cell r="AE1201">
            <v>680527</v>
          </cell>
          <cell r="AF1201">
            <v>744261</v>
          </cell>
        </row>
        <row r="1202">
          <cell r="A1202" t="str">
            <v>NORTH CENTRAL REGIONBudget:Other</v>
          </cell>
          <cell r="B1202" t="str">
            <v>NORTH CENTRAL REGION</v>
          </cell>
          <cell r="C1202" t="str">
            <v>Other</v>
          </cell>
          <cell r="D1202" t="str">
            <v>Budget:</v>
          </cell>
          <cell r="E1202">
            <v>156433</v>
          </cell>
          <cell r="F1202">
            <v>190135</v>
          </cell>
          <cell r="G1202">
            <v>279474</v>
          </cell>
          <cell r="H1202">
            <v>144683</v>
          </cell>
          <cell r="I1202">
            <v>223322</v>
          </cell>
          <cell r="J1202">
            <v>167151</v>
          </cell>
          <cell r="K1202">
            <v>156451</v>
          </cell>
          <cell r="L1202">
            <v>257218</v>
          </cell>
          <cell r="M1202">
            <v>258093</v>
          </cell>
          <cell r="N1202">
            <v>122215</v>
          </cell>
          <cell r="O1202">
            <v>156451</v>
          </cell>
          <cell r="P1202">
            <v>123476</v>
          </cell>
          <cell r="Q1202">
            <v>2235104</v>
          </cell>
          <cell r="R1202" t="str">
            <v>Budget:</v>
          </cell>
          <cell r="S1202">
            <v>2235104</v>
          </cell>
          <cell r="T1202" t="str">
            <v>Budget:</v>
          </cell>
          <cell r="U1202">
            <v>156433</v>
          </cell>
          <cell r="V1202">
            <v>346568</v>
          </cell>
          <cell r="W1202">
            <v>626042</v>
          </cell>
          <cell r="X1202">
            <v>770725</v>
          </cell>
          <cell r="Y1202">
            <v>994047</v>
          </cell>
          <cell r="Z1202">
            <v>1161198</v>
          </cell>
          <cell r="AA1202">
            <v>1317649</v>
          </cell>
          <cell r="AB1202">
            <v>1574867</v>
          </cell>
          <cell r="AC1202">
            <v>1832960</v>
          </cell>
          <cell r="AD1202">
            <v>1955175</v>
          </cell>
          <cell r="AE1202">
            <v>2111626</v>
          </cell>
          <cell r="AF1202">
            <v>2235102</v>
          </cell>
        </row>
        <row r="1203">
          <cell r="A1203" t="str">
            <v>NORTH CENTRAL REGIONActual:Other</v>
          </cell>
          <cell r="D1203" t="str">
            <v>Actual:</v>
          </cell>
          <cell r="E1203">
            <v>22201</v>
          </cell>
          <cell r="F1203">
            <v>7152</v>
          </cell>
          <cell r="G1203">
            <v>88501</v>
          </cell>
          <cell r="H1203">
            <v>12895</v>
          </cell>
          <cell r="I1203">
            <v>-68031</v>
          </cell>
          <cell r="J1203">
            <v>612617</v>
          </cell>
          <cell r="K1203">
            <v>7383</v>
          </cell>
          <cell r="L1203">
            <v>-139521</v>
          </cell>
          <cell r="M1203">
            <v>-58545</v>
          </cell>
          <cell r="N1203">
            <v>129494</v>
          </cell>
          <cell r="O1203">
            <v>-22045</v>
          </cell>
          <cell r="P1203">
            <v>-9709</v>
          </cell>
          <cell r="Q1203">
            <v>582391</v>
          </cell>
          <cell r="R1203" t="str">
            <v>Projection:</v>
          </cell>
          <cell r="S1203">
            <v>2235104</v>
          </cell>
          <cell r="T1203" t="str">
            <v>Actual:</v>
          </cell>
          <cell r="U1203">
            <v>22201</v>
          </cell>
          <cell r="V1203">
            <v>29353</v>
          </cell>
          <cell r="W1203">
            <v>117854</v>
          </cell>
          <cell r="X1203">
            <v>130749</v>
          </cell>
          <cell r="Y1203">
            <v>62718</v>
          </cell>
          <cell r="Z1203">
            <v>675335</v>
          </cell>
          <cell r="AA1203">
            <v>682718</v>
          </cell>
          <cell r="AB1203">
            <v>543197</v>
          </cell>
          <cell r="AC1203">
            <v>484652</v>
          </cell>
          <cell r="AD1203">
            <v>614146</v>
          </cell>
          <cell r="AE1203">
            <v>592101</v>
          </cell>
          <cell r="AF1203">
            <v>582392</v>
          </cell>
        </row>
        <row r="1204">
          <cell r="A1204" t="str">
            <v>NORTH CENTRAL REGIONVariance: Fav/(Unfav)</v>
          </cell>
          <cell r="D1204" t="str">
            <v>Variance: Fav/(Unfav)</v>
          </cell>
          <cell r="E1204">
            <v>134232</v>
          </cell>
          <cell r="F1204">
            <v>182984</v>
          </cell>
          <cell r="G1204">
            <v>190973</v>
          </cell>
          <cell r="H1204">
            <v>131788</v>
          </cell>
          <cell r="I1204">
            <v>291354</v>
          </cell>
          <cell r="J1204">
            <v>-445465</v>
          </cell>
          <cell r="K1204">
            <v>149068</v>
          </cell>
          <cell r="L1204">
            <v>396739</v>
          </cell>
          <cell r="M1204">
            <v>316638</v>
          </cell>
          <cell r="N1204">
            <v>-7279</v>
          </cell>
          <cell r="O1204">
            <v>178497</v>
          </cell>
          <cell r="P1204">
            <v>133185</v>
          </cell>
          <cell r="Q1204">
            <v>1652713</v>
          </cell>
          <cell r="R1204" t="str">
            <v>Variance: Fav/(Unfav)</v>
          </cell>
          <cell r="S1204">
            <v>0</v>
          </cell>
          <cell r="T1204" t="str">
            <v>Variance: Fav/(Unfav)</v>
          </cell>
          <cell r="U1204">
            <v>134232</v>
          </cell>
          <cell r="V1204">
            <v>317216</v>
          </cell>
          <cell r="W1204">
            <v>508189</v>
          </cell>
          <cell r="X1204">
            <v>639977</v>
          </cell>
          <cell r="Y1204">
            <v>931331</v>
          </cell>
          <cell r="Z1204">
            <v>485866</v>
          </cell>
          <cell r="AA1204">
            <v>634934</v>
          </cell>
          <cell r="AB1204">
            <v>1031673</v>
          </cell>
          <cell r="AC1204">
            <v>1348311</v>
          </cell>
          <cell r="AD1204">
            <v>1341032</v>
          </cell>
          <cell r="AE1204">
            <v>1519529</v>
          </cell>
          <cell r="AF1204">
            <v>1652714</v>
          </cell>
        </row>
        <row r="1205">
          <cell r="A1205" t="str">
            <v>NORTH CENTRAL REGIONBudget:Burdens - Payroll &amp; Materials</v>
          </cell>
          <cell r="B1205" t="str">
            <v>NORTH CENTRAL REGION</v>
          </cell>
          <cell r="C1205" t="str">
            <v>Burdens - Payroll &amp; Materials</v>
          </cell>
          <cell r="D1205" t="str">
            <v>Budget:</v>
          </cell>
          <cell r="E1205">
            <v>448550</v>
          </cell>
          <cell r="F1205">
            <v>481599</v>
          </cell>
          <cell r="G1205">
            <v>557822</v>
          </cell>
          <cell r="H1205">
            <v>434605</v>
          </cell>
          <cell r="I1205">
            <v>510828</v>
          </cell>
          <cell r="J1205">
            <v>456459</v>
          </cell>
          <cell r="K1205">
            <v>456192</v>
          </cell>
          <cell r="L1205">
            <v>738639</v>
          </cell>
          <cell r="M1205">
            <v>565464</v>
          </cell>
          <cell r="N1205">
            <v>412750</v>
          </cell>
          <cell r="O1205">
            <v>456192</v>
          </cell>
          <cell r="P1205">
            <v>629986</v>
          </cell>
          <cell r="Q1205">
            <v>6149087</v>
          </cell>
          <cell r="R1205" t="str">
            <v>Budget:</v>
          </cell>
          <cell r="S1205">
            <v>6149087</v>
          </cell>
          <cell r="T1205" t="str">
            <v>Budget:</v>
          </cell>
          <cell r="U1205">
            <v>448550</v>
          </cell>
          <cell r="V1205">
            <v>930149</v>
          </cell>
          <cell r="W1205">
            <v>1487971</v>
          </cell>
          <cell r="X1205">
            <v>1922576</v>
          </cell>
          <cell r="Y1205">
            <v>2433404</v>
          </cell>
          <cell r="Z1205">
            <v>2889863</v>
          </cell>
          <cell r="AA1205">
            <v>3346055</v>
          </cell>
          <cell r="AB1205">
            <v>4084694</v>
          </cell>
          <cell r="AC1205">
            <v>4650158</v>
          </cell>
          <cell r="AD1205">
            <v>5062908</v>
          </cell>
          <cell r="AE1205">
            <v>5519100</v>
          </cell>
          <cell r="AF1205">
            <v>6149086</v>
          </cell>
        </row>
        <row r="1206">
          <cell r="A1206" t="str">
            <v>NORTH CENTRAL REGIONActual:Burdens - Payroll &amp; Materials</v>
          </cell>
          <cell r="D1206" t="str">
            <v>Actual:</v>
          </cell>
          <cell r="E1206">
            <v>370995</v>
          </cell>
          <cell r="F1206">
            <v>344551</v>
          </cell>
          <cell r="G1206">
            <v>398060</v>
          </cell>
          <cell r="H1206">
            <v>368266</v>
          </cell>
          <cell r="I1206">
            <v>478633</v>
          </cell>
          <cell r="J1206">
            <v>421430</v>
          </cell>
          <cell r="K1206">
            <v>436591</v>
          </cell>
          <cell r="L1206">
            <v>638740</v>
          </cell>
          <cell r="M1206">
            <v>364849</v>
          </cell>
          <cell r="N1206">
            <v>410245</v>
          </cell>
          <cell r="O1206">
            <v>315031</v>
          </cell>
          <cell r="P1206">
            <v>407313</v>
          </cell>
          <cell r="Q1206">
            <v>4954704</v>
          </cell>
          <cell r="R1206" t="str">
            <v>Projection:</v>
          </cell>
          <cell r="S1206">
            <v>6139887</v>
          </cell>
          <cell r="T1206" t="str">
            <v>Actual:</v>
          </cell>
          <cell r="U1206">
            <v>370995</v>
          </cell>
          <cell r="V1206">
            <v>715546</v>
          </cell>
          <cell r="W1206">
            <v>1113606</v>
          </cell>
          <cell r="X1206">
            <v>1481872</v>
          </cell>
          <cell r="Y1206">
            <v>1960505</v>
          </cell>
          <cell r="Z1206">
            <v>2381935</v>
          </cell>
          <cell r="AA1206">
            <v>2818526</v>
          </cell>
          <cell r="AB1206">
            <v>3457266</v>
          </cell>
          <cell r="AC1206">
            <v>3822115</v>
          </cell>
          <cell r="AD1206">
            <v>4232360</v>
          </cell>
          <cell r="AE1206">
            <v>4547391</v>
          </cell>
          <cell r="AF1206">
            <v>4954704</v>
          </cell>
        </row>
        <row r="1207">
          <cell r="A1207" t="str">
            <v>NORTH CENTRAL REGIONVariance: Fav/(Unfav)</v>
          </cell>
          <cell r="D1207" t="str">
            <v>Variance: Fav/(Unfav)</v>
          </cell>
          <cell r="E1207">
            <v>77555</v>
          </cell>
          <cell r="F1207">
            <v>137048</v>
          </cell>
          <cell r="G1207">
            <v>159762</v>
          </cell>
          <cell r="H1207">
            <v>66339</v>
          </cell>
          <cell r="I1207">
            <v>32195</v>
          </cell>
          <cell r="J1207">
            <v>35029</v>
          </cell>
          <cell r="K1207">
            <v>19601</v>
          </cell>
          <cell r="L1207">
            <v>99899</v>
          </cell>
          <cell r="M1207">
            <v>200616</v>
          </cell>
          <cell r="N1207">
            <v>2506</v>
          </cell>
          <cell r="O1207">
            <v>141162</v>
          </cell>
          <cell r="P1207">
            <v>222673</v>
          </cell>
          <cell r="Q1207">
            <v>1194383</v>
          </cell>
          <cell r="R1207" t="str">
            <v>Variance: Fav/(Unfav)</v>
          </cell>
          <cell r="S1207">
            <v>9200</v>
          </cell>
          <cell r="T1207" t="str">
            <v>Variance: Fav/(Unfav)</v>
          </cell>
          <cell r="U1207">
            <v>77555</v>
          </cell>
          <cell r="V1207">
            <v>214603</v>
          </cell>
          <cell r="W1207">
            <v>374365</v>
          </cell>
          <cell r="X1207">
            <v>440704</v>
          </cell>
          <cell r="Y1207">
            <v>472899</v>
          </cell>
          <cell r="Z1207">
            <v>507928</v>
          </cell>
          <cell r="AA1207">
            <v>527529</v>
          </cell>
          <cell r="AB1207">
            <v>627428</v>
          </cell>
          <cell r="AC1207">
            <v>828044</v>
          </cell>
          <cell r="AD1207">
            <v>830550</v>
          </cell>
          <cell r="AE1207">
            <v>971712</v>
          </cell>
          <cell r="AF1207">
            <v>1194385</v>
          </cell>
        </row>
        <row r="1208">
          <cell r="A1208" t="str">
            <v>NORTH CENTRAL REGIONBudget:Indirects</v>
          </cell>
          <cell r="B1208" t="str">
            <v>NORTH CENTRAL REGION</v>
          </cell>
          <cell r="C1208" t="str">
            <v>Indirects</v>
          </cell>
          <cell r="D1208" t="str">
            <v>Budget:</v>
          </cell>
          <cell r="E1208">
            <v>359223</v>
          </cell>
          <cell r="F1208">
            <v>370315</v>
          </cell>
          <cell r="G1208">
            <v>386274</v>
          </cell>
          <cell r="H1208">
            <v>368890</v>
          </cell>
          <cell r="I1208">
            <v>384849</v>
          </cell>
          <cell r="J1208">
            <v>374300</v>
          </cell>
          <cell r="K1208">
            <v>371324</v>
          </cell>
          <cell r="L1208">
            <v>548554</v>
          </cell>
          <cell r="M1208">
            <v>398374</v>
          </cell>
          <cell r="N1208">
            <v>363480</v>
          </cell>
          <cell r="O1208">
            <v>371324</v>
          </cell>
          <cell r="P1208">
            <v>522485</v>
          </cell>
          <cell r="Q1208">
            <v>4819391</v>
          </cell>
          <cell r="R1208" t="str">
            <v>Budget:</v>
          </cell>
          <cell r="S1208">
            <v>4819391</v>
          </cell>
          <cell r="T1208" t="str">
            <v>Budget:</v>
          </cell>
          <cell r="U1208">
            <v>359223</v>
          </cell>
          <cell r="V1208">
            <v>729538</v>
          </cell>
          <cell r="W1208">
            <v>1115812</v>
          </cell>
          <cell r="X1208">
            <v>1484702</v>
          </cell>
          <cell r="Y1208">
            <v>1869551</v>
          </cell>
          <cell r="Z1208">
            <v>2243851</v>
          </cell>
          <cell r="AA1208">
            <v>2615175</v>
          </cell>
          <cell r="AB1208">
            <v>3163729</v>
          </cell>
          <cell r="AC1208">
            <v>3562103</v>
          </cell>
          <cell r="AD1208">
            <v>3925583</v>
          </cell>
          <cell r="AE1208">
            <v>4296907</v>
          </cell>
          <cell r="AF1208">
            <v>4819392</v>
          </cell>
        </row>
        <row r="1209">
          <cell r="A1209" t="str">
            <v>NORTH CENTRAL REGIONActual:Indirects</v>
          </cell>
          <cell r="D1209" t="str">
            <v>Actual:</v>
          </cell>
          <cell r="E1209">
            <v>485540</v>
          </cell>
          <cell r="F1209">
            <v>554445</v>
          </cell>
          <cell r="G1209">
            <v>1134072</v>
          </cell>
          <cell r="H1209">
            <v>556762</v>
          </cell>
          <cell r="I1209">
            <v>966926</v>
          </cell>
          <cell r="J1209">
            <v>595731</v>
          </cell>
          <cell r="K1209">
            <v>560466</v>
          </cell>
          <cell r="L1209">
            <v>947757</v>
          </cell>
          <cell r="M1209">
            <v>585001</v>
          </cell>
          <cell r="N1209">
            <v>710674</v>
          </cell>
          <cell r="O1209">
            <v>379751</v>
          </cell>
          <cell r="P1209">
            <v>685721</v>
          </cell>
          <cell r="Q1209">
            <v>8162846</v>
          </cell>
          <cell r="R1209" t="str">
            <v>Projection:</v>
          </cell>
          <cell r="S1209">
            <v>4819391</v>
          </cell>
          <cell r="T1209" t="str">
            <v>Actual:</v>
          </cell>
          <cell r="U1209">
            <v>485540</v>
          </cell>
          <cell r="V1209">
            <v>1039985</v>
          </cell>
          <cell r="W1209">
            <v>2174057</v>
          </cell>
          <cell r="X1209">
            <v>2730819</v>
          </cell>
          <cell r="Y1209">
            <v>3697745</v>
          </cell>
          <cell r="Z1209">
            <v>4293476</v>
          </cell>
          <cell r="AA1209">
            <v>4853942</v>
          </cell>
          <cell r="AB1209">
            <v>5801699</v>
          </cell>
          <cell r="AC1209">
            <v>6386700</v>
          </cell>
          <cell r="AD1209">
            <v>7097374</v>
          </cell>
          <cell r="AE1209">
            <v>7477125</v>
          </cell>
          <cell r="AF1209">
            <v>8162846</v>
          </cell>
        </row>
        <row r="1210">
          <cell r="A1210" t="str">
            <v>NORTH CENTRAL REGIONVariance: Fav/(Unfav)</v>
          </cell>
          <cell r="D1210" t="str">
            <v>Variance: Fav/(Unfav)</v>
          </cell>
          <cell r="E1210">
            <v>-126316</v>
          </cell>
          <cell r="F1210">
            <v>-184131</v>
          </cell>
          <cell r="G1210">
            <v>-747798</v>
          </cell>
          <cell r="H1210">
            <v>-187872</v>
          </cell>
          <cell r="I1210">
            <v>-582077</v>
          </cell>
          <cell r="J1210">
            <v>-221431</v>
          </cell>
          <cell r="K1210">
            <v>-189142</v>
          </cell>
          <cell r="L1210">
            <v>-399203</v>
          </cell>
          <cell r="M1210">
            <v>-186627</v>
          </cell>
          <cell r="N1210">
            <v>-347194</v>
          </cell>
          <cell r="O1210">
            <v>-8427</v>
          </cell>
          <cell r="P1210">
            <v>-163236</v>
          </cell>
          <cell r="Q1210">
            <v>-3343455</v>
          </cell>
          <cell r="R1210" t="str">
            <v>Variance: Fav/(Unfav)</v>
          </cell>
          <cell r="S1210">
            <v>0</v>
          </cell>
          <cell r="T1210" t="str">
            <v>Variance: Fav/(Unfav)</v>
          </cell>
          <cell r="U1210">
            <v>-126316</v>
          </cell>
          <cell r="V1210">
            <v>-310447</v>
          </cell>
          <cell r="W1210">
            <v>-1058245</v>
          </cell>
          <cell r="X1210">
            <v>-1246117</v>
          </cell>
          <cell r="Y1210">
            <v>-1828194</v>
          </cell>
          <cell r="Z1210">
            <v>-2049625</v>
          </cell>
          <cell r="AA1210">
            <v>-2238767</v>
          </cell>
          <cell r="AB1210">
            <v>-2637970</v>
          </cell>
          <cell r="AC1210">
            <v>-2824597</v>
          </cell>
          <cell r="AD1210">
            <v>-3171791</v>
          </cell>
          <cell r="AE1210">
            <v>-3180218</v>
          </cell>
          <cell r="AF1210">
            <v>-3343454</v>
          </cell>
        </row>
        <row r="1211">
          <cell r="D1211" t="str">
            <v>Budget:</v>
          </cell>
          <cell r="E1211">
            <v>2259509</v>
          </cell>
          <cell r="F1211">
            <v>2669122</v>
          </cell>
          <cell r="G1211">
            <v>3624774</v>
          </cell>
          <cell r="H1211">
            <v>2024656</v>
          </cell>
          <cell r="I1211">
            <v>2969608</v>
          </cell>
          <cell r="J1211">
            <v>2295569</v>
          </cell>
          <cell r="K1211">
            <v>2281625</v>
          </cell>
          <cell r="L1211">
            <v>4059857</v>
          </cell>
          <cell r="M1211">
            <v>3625490</v>
          </cell>
          <cell r="N1211">
            <v>1753743</v>
          </cell>
          <cell r="O1211">
            <v>2281625</v>
          </cell>
          <cell r="P1211">
            <v>2685684</v>
          </cell>
          <cell r="Q1211">
            <v>32531262</v>
          </cell>
          <cell r="S1211">
            <v>32531262</v>
          </cell>
          <cell r="U1211">
            <v>2259509</v>
          </cell>
          <cell r="V1211">
            <v>4928631</v>
          </cell>
          <cell r="W1211">
            <v>8553405</v>
          </cell>
          <cell r="X1211">
            <v>10578061</v>
          </cell>
          <cell r="Y1211">
            <v>13547669</v>
          </cell>
          <cell r="Z1211">
            <v>15843238</v>
          </cell>
          <cell r="AA1211">
            <v>18124863</v>
          </cell>
          <cell r="AB1211">
            <v>22184720</v>
          </cell>
          <cell r="AC1211">
            <v>25810210</v>
          </cell>
          <cell r="AD1211">
            <v>27563953</v>
          </cell>
          <cell r="AE1211">
            <v>29845578</v>
          </cell>
          <cell r="AF1211">
            <v>32531262</v>
          </cell>
        </row>
        <row r="1212">
          <cell r="D1212" t="str">
            <v>Actual:</v>
          </cell>
          <cell r="E1212">
            <v>2721379</v>
          </cell>
          <cell r="F1212">
            <v>2213948</v>
          </cell>
          <cell r="G1212">
            <v>3617754</v>
          </cell>
          <cell r="H1212">
            <v>2914733</v>
          </cell>
          <cell r="I1212">
            <v>3596307</v>
          </cell>
          <cell r="J1212">
            <v>3194178</v>
          </cell>
          <cell r="K1212">
            <v>3123717</v>
          </cell>
          <cell r="L1212">
            <v>4286610</v>
          </cell>
          <cell r="M1212">
            <v>2619720</v>
          </cell>
          <cell r="N1212">
            <v>2942113</v>
          </cell>
          <cell r="O1212">
            <v>1801940</v>
          </cell>
          <cell r="P1212">
            <v>2759694</v>
          </cell>
          <cell r="Q1212">
            <v>35792093</v>
          </cell>
          <cell r="U1212">
            <v>2721379</v>
          </cell>
          <cell r="V1212">
            <v>4935327</v>
          </cell>
          <cell r="W1212">
            <v>8553081</v>
          </cell>
          <cell r="X1212">
            <v>11467814</v>
          </cell>
          <cell r="Y1212">
            <v>15064121</v>
          </cell>
          <cell r="Z1212">
            <v>18258299</v>
          </cell>
          <cell r="AA1212">
            <v>21382016</v>
          </cell>
          <cell r="AB1212">
            <v>25668626</v>
          </cell>
          <cell r="AC1212">
            <v>28288346</v>
          </cell>
          <cell r="AD1212">
            <v>31230459</v>
          </cell>
          <cell r="AE1212">
            <v>33032399</v>
          </cell>
          <cell r="AF1212">
            <v>35792093</v>
          </cell>
        </row>
        <row r="1213">
          <cell r="D1213" t="str">
            <v>Variance: Fav/(Unfav)</v>
          </cell>
          <cell r="E1213">
            <v>-461870</v>
          </cell>
          <cell r="F1213">
            <v>455174</v>
          </cell>
          <cell r="G1213">
            <v>7019</v>
          </cell>
          <cell r="H1213">
            <v>-890077</v>
          </cell>
          <cell r="I1213">
            <v>-626699</v>
          </cell>
          <cell r="J1213">
            <v>-898609</v>
          </cell>
          <cell r="K1213">
            <v>-842091</v>
          </cell>
          <cell r="L1213">
            <v>-226753</v>
          </cell>
          <cell r="M1213">
            <v>1005770</v>
          </cell>
          <cell r="N1213">
            <v>-1188371</v>
          </cell>
          <cell r="O1213">
            <v>479686</v>
          </cell>
          <cell r="P1213">
            <v>-74010</v>
          </cell>
          <cell r="Q1213">
            <v>-3260831</v>
          </cell>
          <cell r="S1213" t="str">
            <v xml:space="preserve"> </v>
          </cell>
          <cell r="U1213">
            <v>-461870</v>
          </cell>
          <cell r="V1213">
            <v>-6696</v>
          </cell>
          <cell r="W1213">
            <v>323</v>
          </cell>
          <cell r="X1213">
            <v>-889754</v>
          </cell>
          <cell r="Y1213">
            <v>-1516453</v>
          </cell>
          <cell r="Z1213">
            <v>-2415062</v>
          </cell>
          <cell r="AA1213">
            <v>-3257153</v>
          </cell>
          <cell r="AB1213">
            <v>-3483906</v>
          </cell>
          <cell r="AC1213">
            <v>-2478136</v>
          </cell>
          <cell r="AD1213">
            <v>-3666507</v>
          </cell>
          <cell r="AE1213">
            <v>-3186821</v>
          </cell>
          <cell r="AF1213">
            <v>-3260831</v>
          </cell>
        </row>
        <row r="1214"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 t="str">
            <v>NORTH COASTAL REGIONBudget:New Service Construction</v>
          </cell>
          <cell r="B1215" t="str">
            <v>NORTH COASTAL REGION</v>
          </cell>
          <cell r="C1215" t="str">
            <v>New Service Construction</v>
          </cell>
          <cell r="D1215" t="str">
            <v>Budget:</v>
          </cell>
          <cell r="E1215">
            <v>194290</v>
          </cell>
          <cell r="F1215">
            <v>209787</v>
          </cell>
          <cell r="G1215">
            <v>209787</v>
          </cell>
          <cell r="H1215">
            <v>366082</v>
          </cell>
          <cell r="I1215">
            <v>277365</v>
          </cell>
          <cell r="J1215">
            <v>310361</v>
          </cell>
          <cell r="K1215">
            <v>353036</v>
          </cell>
          <cell r="L1215">
            <v>499647</v>
          </cell>
          <cell r="M1215">
            <v>386023</v>
          </cell>
          <cell r="N1215">
            <v>310352</v>
          </cell>
          <cell r="O1215">
            <v>310352</v>
          </cell>
          <cell r="P1215">
            <v>301920</v>
          </cell>
          <cell r="Q1215">
            <v>3729004</v>
          </cell>
          <cell r="R1215" t="str">
            <v>Budget:</v>
          </cell>
          <cell r="S1215">
            <v>3729004</v>
          </cell>
          <cell r="T1215" t="str">
            <v>Budget:</v>
          </cell>
          <cell r="U1215">
            <v>194290</v>
          </cell>
          <cell r="V1215">
            <v>404077</v>
          </cell>
          <cell r="W1215">
            <v>613864</v>
          </cell>
          <cell r="X1215">
            <v>979946</v>
          </cell>
          <cell r="Y1215">
            <v>1257311</v>
          </cell>
          <cell r="Z1215">
            <v>1567672</v>
          </cell>
          <cell r="AA1215">
            <v>1920708</v>
          </cell>
          <cell r="AB1215">
            <v>2420355</v>
          </cell>
          <cell r="AC1215">
            <v>2806378</v>
          </cell>
          <cell r="AD1215">
            <v>3116730</v>
          </cell>
          <cell r="AE1215">
            <v>3427082</v>
          </cell>
          <cell r="AF1215">
            <v>3729002</v>
          </cell>
        </row>
        <row r="1216">
          <cell r="A1216" t="str">
            <v>NORTH COASTAL REGIONActual:New Service Construction</v>
          </cell>
          <cell r="D1216" t="str">
            <v>Actual:</v>
          </cell>
          <cell r="E1216">
            <v>763708</v>
          </cell>
          <cell r="F1216">
            <v>332833</v>
          </cell>
          <cell r="G1216">
            <v>608161</v>
          </cell>
          <cell r="H1216">
            <v>701268</v>
          </cell>
          <cell r="I1216">
            <v>685104</v>
          </cell>
          <cell r="J1216">
            <v>385118</v>
          </cell>
          <cell r="K1216">
            <v>573969</v>
          </cell>
          <cell r="L1216">
            <v>817961</v>
          </cell>
          <cell r="M1216">
            <v>349662</v>
          </cell>
          <cell r="N1216">
            <v>531382</v>
          </cell>
          <cell r="O1216">
            <v>194890</v>
          </cell>
          <cell r="P1216">
            <v>575027</v>
          </cell>
          <cell r="Q1216">
            <v>6519083</v>
          </cell>
          <cell r="R1216" t="str">
            <v>Projection:</v>
          </cell>
          <cell r="S1216">
            <v>6988209</v>
          </cell>
          <cell r="T1216" t="str">
            <v>Actual:</v>
          </cell>
          <cell r="U1216">
            <v>763708</v>
          </cell>
          <cell r="V1216">
            <v>1096541</v>
          </cell>
          <cell r="W1216">
            <v>1704702</v>
          </cell>
          <cell r="X1216">
            <v>2405970</v>
          </cell>
          <cell r="Y1216">
            <v>3091074</v>
          </cell>
          <cell r="Z1216">
            <v>3476192</v>
          </cell>
          <cell r="AA1216">
            <v>4050161</v>
          </cell>
          <cell r="AB1216">
            <v>4868122</v>
          </cell>
          <cell r="AC1216">
            <v>5217784</v>
          </cell>
          <cell r="AD1216">
            <v>5749166</v>
          </cell>
          <cell r="AE1216">
            <v>5944056</v>
          </cell>
          <cell r="AF1216">
            <v>6519083</v>
          </cell>
        </row>
        <row r="1217">
          <cell r="A1217" t="str">
            <v>NORTH COASTAL REGIONVariance: Fav/(Unfav)</v>
          </cell>
          <cell r="D1217" t="str">
            <v>Variance: Fav/(Unfav)</v>
          </cell>
          <cell r="E1217">
            <v>-569419</v>
          </cell>
          <cell r="F1217">
            <v>-123045</v>
          </cell>
          <cell r="G1217">
            <v>-398373</v>
          </cell>
          <cell r="H1217">
            <v>-335186</v>
          </cell>
          <cell r="I1217">
            <v>-407739</v>
          </cell>
          <cell r="J1217">
            <v>-74757</v>
          </cell>
          <cell r="K1217">
            <v>-220933</v>
          </cell>
          <cell r="L1217">
            <v>-318314</v>
          </cell>
          <cell r="M1217">
            <v>36361</v>
          </cell>
          <cell r="N1217">
            <v>-221030</v>
          </cell>
          <cell r="O1217">
            <v>115462</v>
          </cell>
          <cell r="P1217">
            <v>-273107</v>
          </cell>
          <cell r="Q1217">
            <v>-2790079</v>
          </cell>
          <cell r="R1217" t="str">
            <v>Variance: Fav/(Unfav)</v>
          </cell>
          <cell r="S1217">
            <v>-3259205</v>
          </cell>
          <cell r="T1217" t="str">
            <v>Variance: Fav/(Unfav)</v>
          </cell>
          <cell r="U1217">
            <v>-569419</v>
          </cell>
          <cell r="V1217">
            <v>-692464</v>
          </cell>
          <cell r="W1217">
            <v>-1090837</v>
          </cell>
          <cell r="X1217">
            <v>-1426023</v>
          </cell>
          <cell r="Y1217">
            <v>-1833762</v>
          </cell>
          <cell r="Z1217">
            <v>-1908519</v>
          </cell>
          <cell r="AA1217">
            <v>-2129452</v>
          </cell>
          <cell r="AB1217">
            <v>-2447766</v>
          </cell>
          <cell r="AC1217">
            <v>-2411405</v>
          </cell>
          <cell r="AD1217">
            <v>-2632435</v>
          </cell>
          <cell r="AE1217">
            <v>-2516973</v>
          </cell>
          <cell r="AF1217">
            <v>-2790080</v>
          </cell>
        </row>
        <row r="1218">
          <cell r="A1218" t="str">
            <v>NORTH COASTAL REGIONBudget:Streetlight Construction</v>
          </cell>
          <cell r="B1218" t="str">
            <v>NORTH COASTAL REGION</v>
          </cell>
          <cell r="C1218" t="str">
            <v>Streetlight Construction</v>
          </cell>
          <cell r="D1218" t="str">
            <v>Budget:</v>
          </cell>
          <cell r="E1218">
            <v>27323</v>
          </cell>
          <cell r="F1218">
            <v>28532</v>
          </cell>
          <cell r="G1218">
            <v>28532</v>
          </cell>
          <cell r="H1218">
            <v>344313</v>
          </cell>
          <cell r="I1218">
            <v>117282</v>
          </cell>
          <cell r="J1218">
            <v>128030</v>
          </cell>
          <cell r="K1218">
            <v>143175</v>
          </cell>
          <cell r="L1218">
            <v>173974</v>
          </cell>
          <cell r="M1218">
            <v>153919</v>
          </cell>
          <cell r="N1218">
            <v>128027</v>
          </cell>
          <cell r="O1218">
            <v>128026</v>
          </cell>
          <cell r="P1218">
            <v>109558</v>
          </cell>
          <cell r="Q1218">
            <v>1510690</v>
          </cell>
          <cell r="R1218" t="str">
            <v>Budget:</v>
          </cell>
          <cell r="S1218">
            <v>1510690</v>
          </cell>
          <cell r="T1218" t="str">
            <v>Budget:</v>
          </cell>
          <cell r="U1218">
            <v>27323</v>
          </cell>
          <cell r="V1218">
            <v>55855</v>
          </cell>
          <cell r="W1218">
            <v>84387</v>
          </cell>
          <cell r="X1218">
            <v>428700</v>
          </cell>
          <cell r="Y1218">
            <v>545982</v>
          </cell>
          <cell r="Z1218">
            <v>674012</v>
          </cell>
          <cell r="AA1218">
            <v>817187</v>
          </cell>
          <cell r="AB1218">
            <v>991161</v>
          </cell>
          <cell r="AC1218">
            <v>1145080</v>
          </cell>
          <cell r="AD1218">
            <v>1273107</v>
          </cell>
          <cell r="AE1218">
            <v>1401133</v>
          </cell>
          <cell r="AF1218">
            <v>1510691</v>
          </cell>
        </row>
        <row r="1219">
          <cell r="A1219" t="str">
            <v>NORTH COASTAL REGIONActual:Streetlight Construction</v>
          </cell>
          <cell r="D1219" t="str">
            <v>Actual:</v>
          </cell>
          <cell r="E1219">
            <v>107673</v>
          </cell>
          <cell r="F1219">
            <v>136952</v>
          </cell>
          <cell r="G1219">
            <v>140064</v>
          </cell>
          <cell r="H1219">
            <v>70497</v>
          </cell>
          <cell r="I1219">
            <v>79972</v>
          </cell>
          <cell r="J1219">
            <v>128097</v>
          </cell>
          <cell r="K1219">
            <v>176485</v>
          </cell>
          <cell r="L1219">
            <v>118574</v>
          </cell>
          <cell r="M1219">
            <v>141734</v>
          </cell>
          <cell r="N1219">
            <v>79065</v>
          </cell>
          <cell r="O1219">
            <v>1038</v>
          </cell>
          <cell r="P1219">
            <v>267206</v>
          </cell>
          <cell r="Q1219">
            <v>1447355</v>
          </cell>
          <cell r="R1219" t="str">
            <v>Projection:</v>
          </cell>
          <cell r="S1219">
            <v>1711122</v>
          </cell>
          <cell r="T1219" t="str">
            <v>Actual:</v>
          </cell>
          <cell r="U1219">
            <v>107673</v>
          </cell>
          <cell r="V1219">
            <v>244625</v>
          </cell>
          <cell r="W1219">
            <v>384689</v>
          </cell>
          <cell r="X1219">
            <v>455186</v>
          </cell>
          <cell r="Y1219">
            <v>535158</v>
          </cell>
          <cell r="Z1219">
            <v>663255</v>
          </cell>
          <cell r="AA1219">
            <v>839740</v>
          </cell>
          <cell r="AB1219">
            <v>958314</v>
          </cell>
          <cell r="AC1219">
            <v>1100048</v>
          </cell>
          <cell r="AD1219">
            <v>1179113</v>
          </cell>
          <cell r="AE1219">
            <v>1180151</v>
          </cell>
          <cell r="AF1219">
            <v>1447357</v>
          </cell>
        </row>
        <row r="1220">
          <cell r="A1220" t="str">
            <v>NORTH COASTAL REGIONVariance: Fav/(Unfav)</v>
          </cell>
          <cell r="D1220" t="str">
            <v>Variance: Fav/(Unfav)</v>
          </cell>
          <cell r="E1220">
            <v>-80350</v>
          </cell>
          <cell r="F1220">
            <v>-108421</v>
          </cell>
          <cell r="G1220">
            <v>-111532</v>
          </cell>
          <cell r="H1220">
            <v>273816</v>
          </cell>
          <cell r="I1220">
            <v>37311</v>
          </cell>
          <cell r="J1220">
            <v>-67</v>
          </cell>
          <cell r="K1220">
            <v>-33309</v>
          </cell>
          <cell r="L1220">
            <v>55400</v>
          </cell>
          <cell r="M1220">
            <v>12185</v>
          </cell>
          <cell r="N1220">
            <v>48962</v>
          </cell>
          <cell r="O1220">
            <v>126988</v>
          </cell>
          <cell r="P1220">
            <v>-157648</v>
          </cell>
          <cell r="Q1220">
            <v>63335</v>
          </cell>
          <cell r="R1220" t="str">
            <v>Variance: Fav/(Unfav)</v>
          </cell>
          <cell r="S1220">
            <v>-200432</v>
          </cell>
          <cell r="T1220" t="str">
            <v>Variance: Fav/(Unfav)</v>
          </cell>
          <cell r="U1220">
            <v>-80350</v>
          </cell>
          <cell r="V1220">
            <v>-188771</v>
          </cell>
          <cell r="W1220">
            <v>-300303</v>
          </cell>
          <cell r="X1220">
            <v>-26487</v>
          </cell>
          <cell r="Y1220">
            <v>10824</v>
          </cell>
          <cell r="Z1220">
            <v>10757</v>
          </cell>
          <cell r="AA1220">
            <v>-22552</v>
          </cell>
          <cell r="AB1220">
            <v>32848</v>
          </cell>
          <cell r="AC1220">
            <v>45033</v>
          </cell>
          <cell r="AD1220">
            <v>93995</v>
          </cell>
          <cell r="AE1220">
            <v>220983</v>
          </cell>
          <cell r="AF1220">
            <v>63335</v>
          </cell>
        </row>
        <row r="1221">
          <cell r="A1221" t="str">
            <v>NORTH COASTAL REGIONBudget:Overhead Replace/Repair</v>
          </cell>
          <cell r="B1221" t="str">
            <v>NORTH COASTAL REGION</v>
          </cell>
          <cell r="C1221" t="str">
            <v>Overhead Replace/Repair</v>
          </cell>
          <cell r="D1221" t="str">
            <v>Budget:</v>
          </cell>
          <cell r="E1221">
            <v>85299</v>
          </cell>
          <cell r="F1221">
            <v>90916</v>
          </cell>
          <cell r="G1221">
            <v>90916</v>
          </cell>
          <cell r="H1221">
            <v>229221</v>
          </cell>
          <cell r="I1221">
            <v>128849</v>
          </cell>
          <cell r="J1221">
            <v>135178</v>
          </cell>
          <cell r="K1221">
            <v>148581</v>
          </cell>
          <cell r="L1221">
            <v>195938</v>
          </cell>
          <cell r="M1221">
            <v>154904</v>
          </cell>
          <cell r="N1221">
            <v>135172</v>
          </cell>
          <cell r="O1221">
            <v>135172</v>
          </cell>
          <cell r="P1221">
            <v>158021</v>
          </cell>
          <cell r="Q1221">
            <v>1688168</v>
          </cell>
          <cell r="R1221" t="str">
            <v>Budget:</v>
          </cell>
          <cell r="S1221">
            <v>1688168</v>
          </cell>
          <cell r="T1221" t="str">
            <v>Budget:</v>
          </cell>
          <cell r="U1221">
            <v>85299</v>
          </cell>
          <cell r="V1221">
            <v>176215</v>
          </cell>
          <cell r="W1221">
            <v>267131</v>
          </cell>
          <cell r="X1221">
            <v>496352</v>
          </cell>
          <cell r="Y1221">
            <v>625201</v>
          </cell>
          <cell r="Z1221">
            <v>760379</v>
          </cell>
          <cell r="AA1221">
            <v>908960</v>
          </cell>
          <cell r="AB1221">
            <v>1104898</v>
          </cell>
          <cell r="AC1221">
            <v>1259802</v>
          </cell>
          <cell r="AD1221">
            <v>1394974</v>
          </cell>
          <cell r="AE1221">
            <v>1530146</v>
          </cell>
          <cell r="AF1221">
            <v>1688167</v>
          </cell>
        </row>
        <row r="1222">
          <cell r="A1222" t="str">
            <v>NORTH COASTAL REGIONActual:Overhead Replace/Repair</v>
          </cell>
          <cell r="D1222" t="str">
            <v>Actual:</v>
          </cell>
          <cell r="E1222">
            <v>220316</v>
          </cell>
          <cell r="F1222">
            <v>187694</v>
          </cell>
          <cell r="G1222">
            <v>144389</v>
          </cell>
          <cell r="H1222">
            <v>110135</v>
          </cell>
          <cell r="I1222">
            <v>171900</v>
          </cell>
          <cell r="J1222">
            <v>214788</v>
          </cell>
          <cell r="K1222">
            <v>274757</v>
          </cell>
          <cell r="L1222">
            <v>387603</v>
          </cell>
          <cell r="M1222">
            <v>168020</v>
          </cell>
          <cell r="N1222">
            <v>166336</v>
          </cell>
          <cell r="O1222">
            <v>160162</v>
          </cell>
          <cell r="P1222">
            <v>242015</v>
          </cell>
          <cell r="Q1222">
            <v>2448115</v>
          </cell>
          <cell r="R1222" t="str">
            <v>Projection:</v>
          </cell>
          <cell r="S1222">
            <v>1688168</v>
          </cell>
          <cell r="T1222" t="str">
            <v>Actual:</v>
          </cell>
          <cell r="U1222">
            <v>220316</v>
          </cell>
          <cell r="V1222">
            <v>408010</v>
          </cell>
          <cell r="W1222">
            <v>552399</v>
          </cell>
          <cell r="X1222">
            <v>662534</v>
          </cell>
          <cell r="Y1222">
            <v>834434</v>
          </cell>
          <cell r="Z1222">
            <v>1049222</v>
          </cell>
          <cell r="AA1222">
            <v>1323979</v>
          </cell>
          <cell r="AB1222">
            <v>1711582</v>
          </cell>
          <cell r="AC1222">
            <v>1879602</v>
          </cell>
          <cell r="AD1222">
            <v>2045938</v>
          </cell>
          <cell r="AE1222">
            <v>2206100</v>
          </cell>
          <cell r="AF1222">
            <v>2448115</v>
          </cell>
        </row>
        <row r="1223">
          <cell r="A1223" t="str">
            <v>NORTH COASTAL REGIONVariance: Fav/(Unfav)</v>
          </cell>
          <cell r="D1223" t="str">
            <v>Variance: Fav/(Unfav)</v>
          </cell>
          <cell r="E1223">
            <v>-135018</v>
          </cell>
          <cell r="F1223">
            <v>-96777</v>
          </cell>
          <cell r="G1223">
            <v>-53472</v>
          </cell>
          <cell r="H1223">
            <v>119086</v>
          </cell>
          <cell r="I1223">
            <v>-43051</v>
          </cell>
          <cell r="J1223">
            <v>-79610</v>
          </cell>
          <cell r="K1223">
            <v>-126176</v>
          </cell>
          <cell r="L1223">
            <v>-191665</v>
          </cell>
          <cell r="M1223">
            <v>-13117</v>
          </cell>
          <cell r="N1223">
            <v>-31164</v>
          </cell>
          <cell r="O1223">
            <v>-24990</v>
          </cell>
          <cell r="P1223">
            <v>-83993</v>
          </cell>
          <cell r="Q1223">
            <v>-759947</v>
          </cell>
          <cell r="R1223" t="str">
            <v>Variance: Fav/(Unfav)</v>
          </cell>
          <cell r="S1223">
            <v>0</v>
          </cell>
          <cell r="T1223" t="str">
            <v>Variance: Fav/(Unfav)</v>
          </cell>
          <cell r="U1223">
            <v>-135018</v>
          </cell>
          <cell r="V1223">
            <v>-231795</v>
          </cell>
          <cell r="W1223">
            <v>-285267</v>
          </cell>
          <cell r="X1223">
            <v>-166181</v>
          </cell>
          <cell r="Y1223">
            <v>-209232</v>
          </cell>
          <cell r="Z1223">
            <v>-288842</v>
          </cell>
          <cell r="AA1223">
            <v>-415018</v>
          </cell>
          <cell r="AB1223">
            <v>-606683</v>
          </cell>
          <cell r="AC1223">
            <v>-619800</v>
          </cell>
          <cell r="AD1223">
            <v>-650964</v>
          </cell>
          <cell r="AE1223">
            <v>-675954</v>
          </cell>
          <cell r="AF1223">
            <v>-759947</v>
          </cell>
        </row>
        <row r="1224">
          <cell r="A1224" t="str">
            <v>NORTH COASTAL REGIONBudget:Underground Replace/Repair</v>
          </cell>
          <cell r="B1224" t="str">
            <v>NORTH COASTAL REGION</v>
          </cell>
          <cell r="C1224" t="str">
            <v>Underground Replace/Repair</v>
          </cell>
          <cell r="D1224" t="str">
            <v>Budget:</v>
          </cell>
          <cell r="E1224">
            <v>17031</v>
          </cell>
          <cell r="F1224">
            <v>17777</v>
          </cell>
          <cell r="G1224">
            <v>17777</v>
          </cell>
          <cell r="H1224">
            <v>245257</v>
          </cell>
          <cell r="I1224">
            <v>72793</v>
          </cell>
          <cell r="J1224">
            <v>75554</v>
          </cell>
          <cell r="K1224">
            <v>96223</v>
          </cell>
          <cell r="L1224">
            <v>120668</v>
          </cell>
          <cell r="M1224">
            <v>98969</v>
          </cell>
          <cell r="N1224">
            <v>75538</v>
          </cell>
          <cell r="O1224">
            <v>75538</v>
          </cell>
          <cell r="P1224">
            <v>104201</v>
          </cell>
          <cell r="Q1224">
            <v>1017327</v>
          </cell>
          <cell r="R1224" t="str">
            <v>Budget:</v>
          </cell>
          <cell r="S1224">
            <v>1017327</v>
          </cell>
          <cell r="T1224" t="str">
            <v>Budget:</v>
          </cell>
          <cell r="U1224">
            <v>17031</v>
          </cell>
          <cell r="V1224">
            <v>34808</v>
          </cell>
          <cell r="W1224">
            <v>52585</v>
          </cell>
          <cell r="X1224">
            <v>297842</v>
          </cell>
          <cell r="Y1224">
            <v>370635</v>
          </cell>
          <cell r="Z1224">
            <v>446189</v>
          </cell>
          <cell r="AA1224">
            <v>542412</v>
          </cell>
          <cell r="AB1224">
            <v>663080</v>
          </cell>
          <cell r="AC1224">
            <v>762049</v>
          </cell>
          <cell r="AD1224">
            <v>837587</v>
          </cell>
          <cell r="AE1224">
            <v>913125</v>
          </cell>
          <cell r="AF1224">
            <v>1017326</v>
          </cell>
        </row>
        <row r="1225">
          <cell r="A1225" t="str">
            <v>NORTH COASTAL REGIONActual:Underground Replace/Repair</v>
          </cell>
          <cell r="D1225" t="str">
            <v>Actual:</v>
          </cell>
          <cell r="E1225">
            <v>188214</v>
          </cell>
          <cell r="F1225">
            <v>255711</v>
          </cell>
          <cell r="G1225">
            <v>23827</v>
          </cell>
          <cell r="H1225">
            <v>84714</v>
          </cell>
          <cell r="I1225">
            <v>108602</v>
          </cell>
          <cell r="J1225">
            <v>96638</v>
          </cell>
          <cell r="K1225">
            <v>153018</v>
          </cell>
          <cell r="L1225">
            <v>165822</v>
          </cell>
          <cell r="M1225">
            <v>134174</v>
          </cell>
          <cell r="N1225">
            <v>122659</v>
          </cell>
          <cell r="O1225">
            <v>86288</v>
          </cell>
          <cell r="P1225">
            <v>104807</v>
          </cell>
          <cell r="Q1225">
            <v>1524474</v>
          </cell>
          <cell r="R1225" t="str">
            <v>Projection:</v>
          </cell>
          <cell r="S1225">
            <v>1017327</v>
          </cell>
          <cell r="T1225" t="str">
            <v>Actual:</v>
          </cell>
          <cell r="U1225">
            <v>188214</v>
          </cell>
          <cell r="V1225">
            <v>443925</v>
          </cell>
          <cell r="W1225">
            <v>467752</v>
          </cell>
          <cell r="X1225">
            <v>552466</v>
          </cell>
          <cell r="Y1225">
            <v>661068</v>
          </cell>
          <cell r="Z1225">
            <v>757706</v>
          </cell>
          <cell r="AA1225">
            <v>910724</v>
          </cell>
          <cell r="AB1225">
            <v>1076546</v>
          </cell>
          <cell r="AC1225">
            <v>1210720</v>
          </cell>
          <cell r="AD1225">
            <v>1333379</v>
          </cell>
          <cell r="AE1225">
            <v>1419667</v>
          </cell>
          <cell r="AF1225">
            <v>1524474</v>
          </cell>
        </row>
        <row r="1226">
          <cell r="A1226" t="str">
            <v>NORTH COASTAL REGIONVariance: Fav/(Unfav)</v>
          </cell>
          <cell r="D1226" t="str">
            <v>Variance: Fav/(Unfav)</v>
          </cell>
          <cell r="E1226">
            <v>-171183</v>
          </cell>
          <cell r="F1226">
            <v>-237934</v>
          </cell>
          <cell r="G1226">
            <v>-6050</v>
          </cell>
          <cell r="H1226">
            <v>160543</v>
          </cell>
          <cell r="I1226">
            <v>-35809</v>
          </cell>
          <cell r="J1226">
            <v>-21083</v>
          </cell>
          <cell r="K1226">
            <v>-56795</v>
          </cell>
          <cell r="L1226">
            <v>-45154</v>
          </cell>
          <cell r="M1226">
            <v>-35205</v>
          </cell>
          <cell r="N1226">
            <v>-47120</v>
          </cell>
          <cell r="O1226">
            <v>-10750</v>
          </cell>
          <cell r="P1226">
            <v>-606</v>
          </cell>
          <cell r="Q1226">
            <v>-507146</v>
          </cell>
          <cell r="R1226" t="str">
            <v>Variance: Fav/(Unfav)</v>
          </cell>
          <cell r="S1226">
            <v>0</v>
          </cell>
          <cell r="T1226" t="str">
            <v>Variance: Fav/(Unfav)</v>
          </cell>
          <cell r="U1226">
            <v>-171183</v>
          </cell>
          <cell r="V1226">
            <v>-409117</v>
          </cell>
          <cell r="W1226">
            <v>-415167</v>
          </cell>
          <cell r="X1226">
            <v>-254624</v>
          </cell>
          <cell r="Y1226">
            <v>-290433</v>
          </cell>
          <cell r="Z1226">
            <v>-311516</v>
          </cell>
          <cell r="AA1226">
            <v>-368311</v>
          </cell>
          <cell r="AB1226">
            <v>-413465</v>
          </cell>
          <cell r="AC1226">
            <v>-448670</v>
          </cell>
          <cell r="AD1226">
            <v>-495790</v>
          </cell>
          <cell r="AE1226">
            <v>-506540</v>
          </cell>
          <cell r="AF1226">
            <v>-507146</v>
          </cell>
        </row>
        <row r="1227">
          <cell r="A1227" t="str">
            <v>NORTH COASTAL REGIONBudget:Streetlight Maintenance</v>
          </cell>
          <cell r="B1227" t="str">
            <v>NORTH COASTAL REGION</v>
          </cell>
          <cell r="C1227" t="str">
            <v>Streetlight Maintenance</v>
          </cell>
          <cell r="D1227" t="str">
            <v>Budget:</v>
          </cell>
          <cell r="E1227">
            <v>7289</v>
          </cell>
          <cell r="F1227">
            <v>7364</v>
          </cell>
          <cell r="G1227">
            <v>7364</v>
          </cell>
          <cell r="H1227">
            <v>199956</v>
          </cell>
          <cell r="I1227">
            <v>59161</v>
          </cell>
          <cell r="J1227">
            <v>63590</v>
          </cell>
          <cell r="K1227">
            <v>71152</v>
          </cell>
          <cell r="L1227">
            <v>86746</v>
          </cell>
          <cell r="M1227">
            <v>75578</v>
          </cell>
          <cell r="N1227">
            <v>63587</v>
          </cell>
          <cell r="O1227">
            <v>63587</v>
          </cell>
          <cell r="P1227">
            <v>60189</v>
          </cell>
          <cell r="Q1227">
            <v>765563</v>
          </cell>
          <cell r="R1227" t="str">
            <v>Budget:</v>
          </cell>
          <cell r="S1227">
            <v>765563</v>
          </cell>
          <cell r="T1227" t="str">
            <v>Budget:</v>
          </cell>
          <cell r="U1227">
            <v>7289</v>
          </cell>
          <cell r="V1227">
            <v>14653</v>
          </cell>
          <cell r="W1227">
            <v>22017</v>
          </cell>
          <cell r="X1227">
            <v>221973</v>
          </cell>
          <cell r="Y1227">
            <v>281134</v>
          </cell>
          <cell r="Z1227">
            <v>344724</v>
          </cell>
          <cell r="AA1227">
            <v>415876</v>
          </cell>
          <cell r="AB1227">
            <v>502622</v>
          </cell>
          <cell r="AC1227">
            <v>578200</v>
          </cell>
          <cell r="AD1227">
            <v>641787</v>
          </cell>
          <cell r="AE1227">
            <v>705374</v>
          </cell>
          <cell r="AF1227">
            <v>765563</v>
          </cell>
        </row>
        <row r="1228">
          <cell r="A1228" t="str">
            <v>NORTH COASTAL REGIONActual:Streetlight Maintenance</v>
          </cell>
          <cell r="D1228" t="str">
            <v>Actual:</v>
          </cell>
          <cell r="E1228">
            <v>24229</v>
          </cell>
          <cell r="F1228">
            <v>15224</v>
          </cell>
          <cell r="G1228">
            <v>22076</v>
          </cell>
          <cell r="H1228">
            <v>59404</v>
          </cell>
          <cell r="I1228">
            <v>28105</v>
          </cell>
          <cell r="J1228">
            <v>20425</v>
          </cell>
          <cell r="K1228">
            <v>20351</v>
          </cell>
          <cell r="L1228">
            <v>37243</v>
          </cell>
          <cell r="M1228">
            <v>21976</v>
          </cell>
          <cell r="N1228">
            <v>33157</v>
          </cell>
          <cell r="O1228">
            <v>24595</v>
          </cell>
          <cell r="P1228">
            <v>22084</v>
          </cell>
          <cell r="Q1228">
            <v>328869</v>
          </cell>
          <cell r="R1228" t="str">
            <v>Projection:</v>
          </cell>
          <cell r="S1228">
            <v>765562</v>
          </cell>
          <cell r="T1228" t="str">
            <v>Actual:</v>
          </cell>
          <cell r="U1228">
            <v>24229</v>
          </cell>
          <cell r="V1228">
            <v>39453</v>
          </cell>
          <cell r="W1228">
            <v>61529</v>
          </cell>
          <cell r="X1228">
            <v>120933</v>
          </cell>
          <cell r="Y1228">
            <v>149038</v>
          </cell>
          <cell r="Z1228">
            <v>169463</v>
          </cell>
          <cell r="AA1228">
            <v>189814</v>
          </cell>
          <cell r="AB1228">
            <v>227057</v>
          </cell>
          <cell r="AC1228">
            <v>249033</v>
          </cell>
          <cell r="AD1228">
            <v>282190</v>
          </cell>
          <cell r="AE1228">
            <v>306785</v>
          </cell>
          <cell r="AF1228">
            <v>328869</v>
          </cell>
        </row>
        <row r="1229">
          <cell r="A1229" t="str">
            <v>NORTH COASTAL REGIONVariance: Fav/(Unfav)</v>
          </cell>
          <cell r="D1229" t="str">
            <v>Variance: Fav/(Unfav)</v>
          </cell>
          <cell r="E1229">
            <v>-16940</v>
          </cell>
          <cell r="F1229">
            <v>-7860</v>
          </cell>
          <cell r="G1229">
            <v>-14712</v>
          </cell>
          <cell r="H1229">
            <v>140552</v>
          </cell>
          <cell r="I1229">
            <v>31056</v>
          </cell>
          <cell r="J1229">
            <v>43165</v>
          </cell>
          <cell r="K1229">
            <v>50801</v>
          </cell>
          <cell r="L1229">
            <v>49503</v>
          </cell>
          <cell r="M1229">
            <v>53602</v>
          </cell>
          <cell r="N1229">
            <v>30430</v>
          </cell>
          <cell r="O1229">
            <v>38992</v>
          </cell>
          <cell r="P1229">
            <v>38106</v>
          </cell>
          <cell r="Q1229">
            <v>436695</v>
          </cell>
          <cell r="R1229" t="str">
            <v>Variance: Fav/(Unfav)</v>
          </cell>
          <cell r="S1229">
            <v>1</v>
          </cell>
          <cell r="T1229" t="str">
            <v>Variance: Fav/(Unfav)</v>
          </cell>
          <cell r="U1229">
            <v>-16940</v>
          </cell>
          <cell r="V1229">
            <v>-24800</v>
          </cell>
          <cell r="W1229">
            <v>-39512</v>
          </cell>
          <cell r="X1229">
            <v>101040</v>
          </cell>
          <cell r="Y1229">
            <v>132096</v>
          </cell>
          <cell r="Z1229">
            <v>175261</v>
          </cell>
          <cell r="AA1229">
            <v>226062</v>
          </cell>
          <cell r="AB1229">
            <v>275565</v>
          </cell>
          <cell r="AC1229">
            <v>329167</v>
          </cell>
          <cell r="AD1229">
            <v>359597</v>
          </cell>
          <cell r="AE1229">
            <v>398589</v>
          </cell>
          <cell r="AF1229">
            <v>436695</v>
          </cell>
        </row>
        <row r="1230">
          <cell r="A1230" t="str">
            <v>NORTH COASTAL REGIONBudget:Other</v>
          </cell>
          <cell r="B1230" t="str">
            <v>NORTH COASTAL REGION</v>
          </cell>
          <cell r="C1230" t="str">
            <v>Other</v>
          </cell>
          <cell r="D1230" t="str">
            <v>Budget:</v>
          </cell>
          <cell r="E1230">
            <v>15298</v>
          </cell>
          <cell r="F1230">
            <v>17048</v>
          </cell>
          <cell r="G1230">
            <v>17646</v>
          </cell>
          <cell r="H1230">
            <v>19396</v>
          </cell>
          <cell r="I1230">
            <v>19396</v>
          </cell>
          <cell r="J1230">
            <v>21146</v>
          </cell>
          <cell r="K1230">
            <v>22298</v>
          </cell>
          <cell r="L1230">
            <v>24655</v>
          </cell>
          <cell r="M1230">
            <v>23450</v>
          </cell>
          <cell r="N1230">
            <v>21146</v>
          </cell>
          <cell r="O1230">
            <v>20548</v>
          </cell>
          <cell r="P1230">
            <v>12960</v>
          </cell>
          <cell r="Q1230">
            <v>234988</v>
          </cell>
          <cell r="R1230" t="str">
            <v>Budget:</v>
          </cell>
          <cell r="S1230">
            <v>234988</v>
          </cell>
          <cell r="T1230" t="str">
            <v>Budget:</v>
          </cell>
          <cell r="U1230">
            <v>15298</v>
          </cell>
          <cell r="V1230">
            <v>32346</v>
          </cell>
          <cell r="W1230">
            <v>49992</v>
          </cell>
          <cell r="X1230">
            <v>69388</v>
          </cell>
          <cell r="Y1230">
            <v>88784</v>
          </cell>
          <cell r="Z1230">
            <v>109930</v>
          </cell>
          <cell r="AA1230">
            <v>132228</v>
          </cell>
          <cell r="AB1230">
            <v>156883</v>
          </cell>
          <cell r="AC1230">
            <v>180333</v>
          </cell>
          <cell r="AD1230">
            <v>201479</v>
          </cell>
          <cell r="AE1230">
            <v>222027</v>
          </cell>
          <cell r="AF1230">
            <v>234987</v>
          </cell>
        </row>
        <row r="1231">
          <cell r="A1231" t="str">
            <v>NORTH COASTAL REGIONActual:Other</v>
          </cell>
          <cell r="D1231" t="str">
            <v>Actual:</v>
          </cell>
          <cell r="E1231">
            <v>129587</v>
          </cell>
          <cell r="F1231">
            <v>54579</v>
          </cell>
          <cell r="G1231">
            <v>341065</v>
          </cell>
          <cell r="H1231">
            <v>73992</v>
          </cell>
          <cell r="I1231">
            <v>213900</v>
          </cell>
          <cell r="J1231">
            <v>214401.5</v>
          </cell>
          <cell r="K1231">
            <v>148311</v>
          </cell>
          <cell r="L1231">
            <v>201284</v>
          </cell>
          <cell r="M1231">
            <v>243120</v>
          </cell>
          <cell r="N1231">
            <v>75819</v>
          </cell>
          <cell r="O1231">
            <v>44939</v>
          </cell>
          <cell r="P1231">
            <v>30727</v>
          </cell>
          <cell r="Q1231">
            <v>1771724.5</v>
          </cell>
          <cell r="R1231" t="str">
            <v>Projection:</v>
          </cell>
          <cell r="S1231">
            <v>242032</v>
          </cell>
          <cell r="T1231" t="str">
            <v>Actual:</v>
          </cell>
          <cell r="U1231">
            <v>129587</v>
          </cell>
          <cell r="V1231">
            <v>184166</v>
          </cell>
          <cell r="W1231">
            <v>525231</v>
          </cell>
          <cell r="X1231">
            <v>599223</v>
          </cell>
          <cell r="Y1231">
            <v>813123</v>
          </cell>
          <cell r="Z1231">
            <v>1027524.5</v>
          </cell>
          <cell r="AA1231">
            <v>1175835.5</v>
          </cell>
          <cell r="AB1231">
            <v>1377119.5</v>
          </cell>
          <cell r="AC1231">
            <v>1620239.5</v>
          </cell>
          <cell r="AD1231">
            <v>1696058.5</v>
          </cell>
          <cell r="AE1231">
            <v>1740997.5</v>
          </cell>
          <cell r="AF1231">
            <v>1771724.5</v>
          </cell>
        </row>
        <row r="1232">
          <cell r="A1232" t="str">
            <v>NORTH COASTAL REGIONVariance: Fav/(Unfav)</v>
          </cell>
          <cell r="D1232" t="str">
            <v>Variance: Fav/(Unfav)</v>
          </cell>
          <cell r="E1232">
            <v>-114289</v>
          </cell>
          <cell r="F1232">
            <v>-37532</v>
          </cell>
          <cell r="G1232">
            <v>-323419</v>
          </cell>
          <cell r="H1232">
            <v>-54596</v>
          </cell>
          <cell r="I1232">
            <v>-194504</v>
          </cell>
          <cell r="J1232">
            <v>-193255.5</v>
          </cell>
          <cell r="K1232">
            <v>-126013</v>
          </cell>
          <cell r="L1232">
            <v>-176629</v>
          </cell>
          <cell r="M1232">
            <v>-219670</v>
          </cell>
          <cell r="N1232">
            <v>-54673</v>
          </cell>
          <cell r="O1232">
            <v>-24391</v>
          </cell>
          <cell r="P1232">
            <v>-17767</v>
          </cell>
          <cell r="Q1232">
            <v>-1536736.5</v>
          </cell>
          <cell r="R1232" t="str">
            <v>Variance: Fav/(Unfav)</v>
          </cell>
          <cell r="S1232">
            <v>-7044</v>
          </cell>
          <cell r="T1232" t="str">
            <v>Variance: Fav/(Unfav)</v>
          </cell>
          <cell r="U1232">
            <v>-114289</v>
          </cell>
          <cell r="V1232">
            <v>-151821</v>
          </cell>
          <cell r="W1232">
            <v>-475240</v>
          </cell>
          <cell r="X1232">
            <v>-529836</v>
          </cell>
          <cell r="Y1232">
            <v>-724340</v>
          </cell>
          <cell r="Z1232">
            <v>-917595.5</v>
          </cell>
          <cell r="AA1232">
            <v>-1043608.5</v>
          </cell>
          <cell r="AB1232">
            <v>-1220237.5</v>
          </cell>
          <cell r="AC1232">
            <v>-1439907.5</v>
          </cell>
          <cell r="AD1232">
            <v>-1494580.5</v>
          </cell>
          <cell r="AE1232">
            <v>-1518971.5</v>
          </cell>
          <cell r="AF1232">
            <v>-1536738.5</v>
          </cell>
        </row>
        <row r="1233">
          <cell r="A1233" t="str">
            <v>NORTH COASTAL REGIONBudget:Burdens - Payroll &amp; Materials</v>
          </cell>
          <cell r="B1233" t="str">
            <v>NORTH COASTAL REGION</v>
          </cell>
          <cell r="C1233" t="str">
            <v>Burdens - Payroll &amp; Materials</v>
          </cell>
          <cell r="D1233" t="str">
            <v>Budget:</v>
          </cell>
          <cell r="E1233">
            <v>106251</v>
          </cell>
          <cell r="F1233">
            <v>107970</v>
          </cell>
          <cell r="G1233">
            <v>107970</v>
          </cell>
          <cell r="H1233">
            <v>437695</v>
          </cell>
          <cell r="I1233">
            <v>194347</v>
          </cell>
          <cell r="J1233">
            <v>197998</v>
          </cell>
          <cell r="K1233">
            <v>205641</v>
          </cell>
          <cell r="L1233">
            <v>291011</v>
          </cell>
          <cell r="M1233">
            <v>209288</v>
          </cell>
          <cell r="N1233">
            <v>197994</v>
          </cell>
          <cell r="O1233">
            <v>197994</v>
          </cell>
          <cell r="P1233">
            <v>269315</v>
          </cell>
          <cell r="Q1233">
            <v>2523475</v>
          </cell>
          <cell r="R1233" t="str">
            <v>Budget:</v>
          </cell>
          <cell r="S1233">
            <v>2523475</v>
          </cell>
          <cell r="T1233" t="str">
            <v>Budget:</v>
          </cell>
          <cell r="U1233">
            <v>106251</v>
          </cell>
          <cell r="V1233">
            <v>214221</v>
          </cell>
          <cell r="W1233">
            <v>322191</v>
          </cell>
          <cell r="X1233">
            <v>759886</v>
          </cell>
          <cell r="Y1233">
            <v>954233</v>
          </cell>
          <cell r="Z1233">
            <v>1152231</v>
          </cell>
          <cell r="AA1233">
            <v>1357872</v>
          </cell>
          <cell r="AB1233">
            <v>1648883</v>
          </cell>
          <cell r="AC1233">
            <v>1858171</v>
          </cell>
          <cell r="AD1233">
            <v>2056165</v>
          </cell>
          <cell r="AE1233">
            <v>2254159</v>
          </cell>
          <cell r="AF1233">
            <v>2523474</v>
          </cell>
        </row>
        <row r="1234">
          <cell r="A1234" t="str">
            <v>NORTH COASTAL REGIONActual:Burdens - Payroll &amp; Materials</v>
          </cell>
          <cell r="D1234" t="str">
            <v>Actual:</v>
          </cell>
          <cell r="E1234">
            <v>254019</v>
          </cell>
          <cell r="F1234">
            <v>266547</v>
          </cell>
          <cell r="G1234">
            <v>242624</v>
          </cell>
          <cell r="H1234">
            <v>224428</v>
          </cell>
          <cell r="I1234">
            <v>279760</v>
          </cell>
          <cell r="J1234">
            <v>291489</v>
          </cell>
          <cell r="K1234">
            <v>311680</v>
          </cell>
          <cell r="L1234">
            <v>408172</v>
          </cell>
          <cell r="M1234">
            <v>282932</v>
          </cell>
          <cell r="N1234">
            <v>268572</v>
          </cell>
          <cell r="O1234">
            <v>220834</v>
          </cell>
          <cell r="P1234">
            <v>324182</v>
          </cell>
          <cell r="Q1234">
            <v>3375239</v>
          </cell>
          <cell r="R1234" t="str">
            <v>Projection:</v>
          </cell>
          <cell r="S1234">
            <v>2381203</v>
          </cell>
          <cell r="T1234" t="str">
            <v>Actual:</v>
          </cell>
          <cell r="U1234">
            <v>254019</v>
          </cell>
          <cell r="V1234">
            <v>520566</v>
          </cell>
          <cell r="W1234">
            <v>763190</v>
          </cell>
          <cell r="X1234">
            <v>987618</v>
          </cell>
          <cell r="Y1234">
            <v>1267378</v>
          </cell>
          <cell r="Z1234">
            <v>1558867</v>
          </cell>
          <cell r="AA1234">
            <v>1870547</v>
          </cell>
          <cell r="AB1234">
            <v>2278719</v>
          </cell>
          <cell r="AC1234">
            <v>2561651</v>
          </cell>
          <cell r="AD1234">
            <v>2830223</v>
          </cell>
          <cell r="AE1234">
            <v>3051057</v>
          </cell>
          <cell r="AF1234">
            <v>3375239</v>
          </cell>
        </row>
        <row r="1235">
          <cell r="A1235" t="str">
            <v>NORTH COASTAL REGIONVariance: Fav/(Unfav)</v>
          </cell>
          <cell r="D1235" t="str">
            <v>Variance: Fav/(Unfav)</v>
          </cell>
          <cell r="E1235">
            <v>-147768</v>
          </cell>
          <cell r="F1235">
            <v>-158577</v>
          </cell>
          <cell r="G1235">
            <v>-134654</v>
          </cell>
          <cell r="H1235">
            <v>213267</v>
          </cell>
          <cell r="I1235">
            <v>-85412</v>
          </cell>
          <cell r="J1235">
            <v>-93492</v>
          </cell>
          <cell r="K1235">
            <v>-106040</v>
          </cell>
          <cell r="L1235">
            <v>-117160</v>
          </cell>
          <cell r="M1235">
            <v>-73644</v>
          </cell>
          <cell r="N1235">
            <v>-70578</v>
          </cell>
          <cell r="O1235">
            <v>-22840</v>
          </cell>
          <cell r="P1235">
            <v>-54866</v>
          </cell>
          <cell r="Q1235">
            <v>-851764</v>
          </cell>
          <cell r="R1235" t="str">
            <v>Variance: Fav/(Unfav)</v>
          </cell>
          <cell r="S1235">
            <v>142272</v>
          </cell>
          <cell r="T1235" t="str">
            <v>Variance: Fav/(Unfav)</v>
          </cell>
          <cell r="U1235">
            <v>-147768</v>
          </cell>
          <cell r="V1235">
            <v>-306345</v>
          </cell>
          <cell r="W1235">
            <v>-440999</v>
          </cell>
          <cell r="X1235">
            <v>-227732</v>
          </cell>
          <cell r="Y1235">
            <v>-313144</v>
          </cell>
          <cell r="Z1235">
            <v>-406636</v>
          </cell>
          <cell r="AA1235">
            <v>-512676</v>
          </cell>
          <cell r="AB1235">
            <v>-629836</v>
          </cell>
          <cell r="AC1235">
            <v>-703480</v>
          </cell>
          <cell r="AD1235">
            <v>-774058</v>
          </cell>
          <cell r="AE1235">
            <v>-796898</v>
          </cell>
          <cell r="AF1235">
            <v>-851764</v>
          </cell>
        </row>
        <row r="1236">
          <cell r="A1236" t="str">
            <v>NORTH COASTAL REGIONBudget:Indirects</v>
          </cell>
          <cell r="B1236" t="str">
            <v>NORTH COASTAL REGION</v>
          </cell>
          <cell r="C1236" t="str">
            <v>Indirects</v>
          </cell>
          <cell r="D1236" t="str">
            <v>Budget:</v>
          </cell>
          <cell r="E1236">
            <v>112584</v>
          </cell>
          <cell r="F1236">
            <v>117233</v>
          </cell>
          <cell r="G1236">
            <v>136960</v>
          </cell>
          <cell r="H1236">
            <v>120766</v>
          </cell>
          <cell r="I1236">
            <v>120766</v>
          </cell>
          <cell r="J1236">
            <v>145144</v>
          </cell>
          <cell r="K1236">
            <v>127791</v>
          </cell>
          <cell r="L1236">
            <v>174284</v>
          </cell>
          <cell r="M1236">
            <v>152167</v>
          </cell>
          <cell r="N1236">
            <v>123142</v>
          </cell>
          <cell r="O1236">
            <v>123142</v>
          </cell>
          <cell r="P1236">
            <v>184307</v>
          </cell>
          <cell r="Q1236">
            <v>1638286</v>
          </cell>
          <cell r="R1236" t="str">
            <v>Budget:</v>
          </cell>
          <cell r="S1236">
            <v>457566</v>
          </cell>
          <cell r="T1236" t="str">
            <v>Budget:</v>
          </cell>
          <cell r="U1236">
            <v>112584</v>
          </cell>
          <cell r="V1236">
            <v>229817</v>
          </cell>
          <cell r="W1236">
            <v>366777</v>
          </cell>
          <cell r="X1236">
            <v>487543</v>
          </cell>
          <cell r="Y1236">
            <v>608309</v>
          </cell>
          <cell r="Z1236">
            <v>753453</v>
          </cell>
          <cell r="AA1236">
            <v>881244</v>
          </cell>
          <cell r="AB1236">
            <v>1055528</v>
          </cell>
          <cell r="AC1236">
            <v>1207695</v>
          </cell>
          <cell r="AD1236">
            <v>1330837</v>
          </cell>
          <cell r="AE1236">
            <v>1453979</v>
          </cell>
          <cell r="AF1236">
            <v>1638286</v>
          </cell>
        </row>
        <row r="1237">
          <cell r="A1237" t="str">
            <v>NORTH COASTAL REGIONActual:Indirects</v>
          </cell>
          <cell r="D1237" t="str">
            <v>Actual:</v>
          </cell>
          <cell r="E1237">
            <v>273699</v>
          </cell>
          <cell r="F1237">
            <v>93618</v>
          </cell>
          <cell r="G1237">
            <v>280938.5</v>
          </cell>
          <cell r="H1237">
            <v>139204</v>
          </cell>
          <cell r="I1237">
            <v>180917.5</v>
          </cell>
          <cell r="J1237">
            <v>384652</v>
          </cell>
          <cell r="K1237">
            <v>310458</v>
          </cell>
          <cell r="L1237">
            <v>269284.5</v>
          </cell>
          <cell r="M1237">
            <v>178518.5</v>
          </cell>
          <cell r="N1237">
            <v>115974.5</v>
          </cell>
          <cell r="O1237">
            <v>200834</v>
          </cell>
          <cell r="P1237">
            <v>225788</v>
          </cell>
          <cell r="Q1237">
            <v>2653886.5</v>
          </cell>
          <cell r="R1237" t="str">
            <v>Projection:</v>
          </cell>
          <cell r="S1237">
            <v>-225000</v>
          </cell>
          <cell r="T1237" t="str">
            <v>Actual:</v>
          </cell>
          <cell r="U1237">
            <v>273699</v>
          </cell>
          <cell r="V1237">
            <v>367317</v>
          </cell>
          <cell r="W1237">
            <v>648255.5</v>
          </cell>
          <cell r="X1237">
            <v>787459.5</v>
          </cell>
          <cell r="Y1237">
            <v>968377</v>
          </cell>
          <cell r="Z1237">
            <v>1353029</v>
          </cell>
          <cell r="AA1237">
            <v>1663487</v>
          </cell>
          <cell r="AB1237">
            <v>1932771.5</v>
          </cell>
          <cell r="AC1237">
            <v>2111290</v>
          </cell>
          <cell r="AD1237">
            <v>2227264.5</v>
          </cell>
          <cell r="AE1237">
            <v>2428098.5</v>
          </cell>
          <cell r="AF1237">
            <v>2653886.5</v>
          </cell>
        </row>
        <row r="1238">
          <cell r="A1238" t="str">
            <v>NORTH COASTAL REGIONVariance: Fav/(Unfav)</v>
          </cell>
          <cell r="D1238" t="str">
            <v>Variance: Fav/(Unfav)</v>
          </cell>
          <cell r="E1238">
            <v>-161115</v>
          </cell>
          <cell r="F1238">
            <v>23615</v>
          </cell>
          <cell r="G1238">
            <v>-143978.5</v>
          </cell>
          <cell r="H1238">
            <v>-18438</v>
          </cell>
          <cell r="I1238">
            <v>-60151.5</v>
          </cell>
          <cell r="J1238">
            <v>-239508</v>
          </cell>
          <cell r="K1238">
            <v>-182667</v>
          </cell>
          <cell r="L1238">
            <v>-95000.5</v>
          </cell>
          <cell r="M1238">
            <v>-26351.5</v>
          </cell>
          <cell r="N1238">
            <v>7167.5</v>
          </cell>
          <cell r="O1238">
            <v>-77692</v>
          </cell>
          <cell r="P1238">
            <v>-41481</v>
          </cell>
          <cell r="Q1238">
            <v>-1015600.5</v>
          </cell>
          <cell r="R1238" t="str">
            <v>Variance: Fav/(Unfav)</v>
          </cell>
          <cell r="S1238">
            <v>682566</v>
          </cell>
          <cell r="T1238" t="str">
            <v>Variance: Fav/(Unfav)</v>
          </cell>
          <cell r="U1238">
            <v>-161115</v>
          </cell>
          <cell r="V1238">
            <v>-137500</v>
          </cell>
          <cell r="W1238">
            <v>-281478.5</v>
          </cell>
          <cell r="X1238">
            <v>-299916.5</v>
          </cell>
          <cell r="Y1238">
            <v>-360068</v>
          </cell>
          <cell r="Z1238">
            <v>-599576</v>
          </cell>
          <cell r="AA1238">
            <v>-782243</v>
          </cell>
          <cell r="AB1238">
            <v>-877243.5</v>
          </cell>
          <cell r="AC1238">
            <v>-903595</v>
          </cell>
          <cell r="AD1238">
            <v>-896427.5</v>
          </cell>
          <cell r="AE1238">
            <v>-974119.5</v>
          </cell>
          <cell r="AF1238">
            <v>-1015600.5</v>
          </cell>
        </row>
        <row r="1239">
          <cell r="D1239" t="str">
            <v>Budget:</v>
          </cell>
          <cell r="E1239">
            <v>452780</v>
          </cell>
          <cell r="F1239">
            <v>479394</v>
          </cell>
          <cell r="G1239">
            <v>479992</v>
          </cell>
          <cell r="H1239">
            <v>1978467</v>
          </cell>
          <cell r="I1239">
            <v>904622</v>
          </cell>
          <cell r="J1239">
            <v>968463</v>
          </cell>
          <cell r="K1239">
            <v>1080159</v>
          </cell>
          <cell r="L1239">
            <v>1443377</v>
          </cell>
          <cell r="M1239">
            <v>1143361</v>
          </cell>
          <cell r="N1239">
            <v>968422</v>
          </cell>
          <cell r="O1239">
            <v>967823</v>
          </cell>
          <cell r="P1239">
            <v>1059921</v>
          </cell>
          <cell r="Q1239">
            <v>11926780</v>
          </cell>
          <cell r="S1239">
            <v>11926780</v>
          </cell>
          <cell r="U1239">
            <v>452780</v>
          </cell>
          <cell r="V1239">
            <v>932174</v>
          </cell>
          <cell r="W1239">
            <v>1412166</v>
          </cell>
          <cell r="X1239">
            <v>3390633</v>
          </cell>
          <cell r="Y1239">
            <v>4295255</v>
          </cell>
          <cell r="Z1239">
            <v>5263718</v>
          </cell>
          <cell r="AA1239">
            <v>6343877</v>
          </cell>
          <cell r="AB1239">
            <v>7787254</v>
          </cell>
          <cell r="AC1239">
            <v>8930615</v>
          </cell>
          <cell r="AD1239">
            <v>9899037</v>
          </cell>
          <cell r="AE1239">
            <v>10866860</v>
          </cell>
          <cell r="AF1239">
            <v>11926781</v>
          </cell>
        </row>
        <row r="1240">
          <cell r="D1240" t="str">
            <v>Actual:</v>
          </cell>
          <cell r="E1240">
            <v>1961445</v>
          </cell>
          <cell r="F1240">
            <v>1343158</v>
          </cell>
          <cell r="G1240">
            <v>-618883</v>
          </cell>
          <cell r="H1240">
            <v>2143199</v>
          </cell>
          <cell r="I1240">
            <v>-10002970</v>
          </cell>
          <cell r="J1240">
            <v>14295527</v>
          </cell>
          <cell r="K1240">
            <v>2279487</v>
          </cell>
          <cell r="L1240">
            <v>3034473</v>
          </cell>
          <cell r="M1240">
            <v>1698656</v>
          </cell>
          <cell r="N1240">
            <v>1508939</v>
          </cell>
          <cell r="O1240">
            <v>1134414</v>
          </cell>
          <cell r="P1240">
            <v>1517793</v>
          </cell>
          <cell r="Q1240">
            <v>20295240</v>
          </cell>
          <cell r="U1240">
            <v>1961445</v>
          </cell>
          <cell r="V1240">
            <v>3304603</v>
          </cell>
          <cell r="W1240">
            <v>2685720</v>
          </cell>
          <cell r="X1240">
            <v>4828919</v>
          </cell>
          <cell r="Y1240">
            <v>-5174051</v>
          </cell>
          <cell r="Z1240">
            <v>9121476</v>
          </cell>
          <cell r="AA1240">
            <v>11400963</v>
          </cell>
          <cell r="AB1240">
            <v>14435436</v>
          </cell>
          <cell r="AC1240">
            <v>16134092</v>
          </cell>
          <cell r="AD1240">
            <v>17643031</v>
          </cell>
          <cell r="AE1240">
            <v>18777445</v>
          </cell>
          <cell r="AF1240">
            <v>20295238</v>
          </cell>
        </row>
        <row r="1241">
          <cell r="D1241" t="str">
            <v>Variance: Fav/(Unfav)</v>
          </cell>
          <cell r="E1241">
            <v>-1508665</v>
          </cell>
          <cell r="F1241">
            <v>-863764</v>
          </cell>
          <cell r="G1241">
            <v>1098875</v>
          </cell>
          <cell r="H1241">
            <v>-164732</v>
          </cell>
          <cell r="I1241">
            <v>10907592</v>
          </cell>
          <cell r="J1241">
            <v>-13327064</v>
          </cell>
          <cell r="K1241">
            <v>-1199329</v>
          </cell>
          <cell r="L1241">
            <v>-1591096</v>
          </cell>
          <cell r="M1241">
            <v>-555295</v>
          </cell>
          <cell r="N1241">
            <v>-540517</v>
          </cell>
          <cell r="O1241">
            <v>-166591</v>
          </cell>
          <cell r="P1241">
            <v>-457873</v>
          </cell>
          <cell r="Q1241">
            <v>-8368460</v>
          </cell>
          <cell r="S1241" t="str">
            <v xml:space="preserve"> </v>
          </cell>
          <cell r="U1241">
            <v>-1508665</v>
          </cell>
          <cell r="V1241">
            <v>-2372429</v>
          </cell>
          <cell r="W1241">
            <v>-1273554</v>
          </cell>
          <cell r="X1241">
            <v>-1438286</v>
          </cell>
          <cell r="Y1241">
            <v>9469306</v>
          </cell>
          <cell r="Z1241">
            <v>-3857758</v>
          </cell>
          <cell r="AA1241">
            <v>-5057087</v>
          </cell>
          <cell r="AB1241">
            <v>-6648183</v>
          </cell>
          <cell r="AC1241">
            <v>-7203478</v>
          </cell>
          <cell r="AD1241">
            <v>-7743995</v>
          </cell>
          <cell r="AE1241">
            <v>-7910586</v>
          </cell>
          <cell r="AF1241">
            <v>-8368459</v>
          </cell>
        </row>
        <row r="1242"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 t="str">
            <v>SOUTH CENTRAL REGIONBudget:New Service Construction</v>
          </cell>
          <cell r="B1243" t="str">
            <v>SOUTH CENTRAL REGION</v>
          </cell>
          <cell r="C1243" t="str">
            <v>New Service Construction</v>
          </cell>
          <cell r="D1243" t="str">
            <v>Budget:</v>
          </cell>
          <cell r="E1243">
            <v>508911</v>
          </cell>
          <cell r="F1243">
            <v>639247</v>
          </cell>
          <cell r="G1243">
            <v>639247</v>
          </cell>
          <cell r="H1243">
            <v>773408</v>
          </cell>
          <cell r="I1243">
            <v>773408</v>
          </cell>
          <cell r="J1243">
            <v>903744</v>
          </cell>
          <cell r="K1243">
            <v>1034079</v>
          </cell>
          <cell r="L1243">
            <v>1331096</v>
          </cell>
          <cell r="M1243">
            <v>1164415</v>
          </cell>
          <cell r="N1243">
            <v>903744</v>
          </cell>
          <cell r="O1243">
            <v>903744</v>
          </cell>
          <cell r="P1243">
            <v>549393</v>
          </cell>
          <cell r="Q1243">
            <v>10124435</v>
          </cell>
          <cell r="R1243" t="str">
            <v>Budget:</v>
          </cell>
          <cell r="S1243">
            <v>10124435</v>
          </cell>
          <cell r="T1243" t="str">
            <v>Budget:</v>
          </cell>
          <cell r="U1243">
            <v>508911</v>
          </cell>
          <cell r="V1243">
            <v>1148158</v>
          </cell>
          <cell r="W1243">
            <v>1787405</v>
          </cell>
          <cell r="X1243">
            <v>2560813</v>
          </cell>
          <cell r="Y1243">
            <v>3334221</v>
          </cell>
          <cell r="Z1243">
            <v>4237965</v>
          </cell>
          <cell r="AA1243">
            <v>5272044</v>
          </cell>
          <cell r="AB1243">
            <v>6603140</v>
          </cell>
          <cell r="AC1243">
            <v>7767555</v>
          </cell>
          <cell r="AD1243">
            <v>8671299</v>
          </cell>
          <cell r="AE1243">
            <v>9575043</v>
          </cell>
          <cell r="AF1243">
            <v>10124436</v>
          </cell>
        </row>
        <row r="1244">
          <cell r="A1244" t="str">
            <v>SOUTH CENTRAL REGIONActual:New Service Construction</v>
          </cell>
          <cell r="D1244" t="str">
            <v>Actual:</v>
          </cell>
          <cell r="E1244">
            <v>709219</v>
          </cell>
          <cell r="F1244">
            <v>465287</v>
          </cell>
          <cell r="G1244">
            <v>612423</v>
          </cell>
          <cell r="H1244">
            <v>1390303</v>
          </cell>
          <cell r="I1244">
            <v>786197</v>
          </cell>
          <cell r="J1244">
            <v>895123</v>
          </cell>
          <cell r="K1244">
            <v>1130827</v>
          </cell>
          <cell r="L1244">
            <v>1015765</v>
          </cell>
          <cell r="M1244">
            <v>1081743</v>
          </cell>
          <cell r="N1244">
            <v>851491</v>
          </cell>
          <cell r="O1244">
            <v>592051</v>
          </cell>
          <cell r="P1244">
            <v>525293</v>
          </cell>
          <cell r="Q1244">
            <v>10055723</v>
          </cell>
          <cell r="R1244" t="str">
            <v>Projection:</v>
          </cell>
          <cell r="S1244">
            <v>10911988</v>
          </cell>
          <cell r="T1244" t="str">
            <v>Actual:</v>
          </cell>
          <cell r="U1244">
            <v>709219</v>
          </cell>
          <cell r="V1244">
            <v>1174506</v>
          </cell>
          <cell r="W1244">
            <v>1786929</v>
          </cell>
          <cell r="X1244">
            <v>3177232</v>
          </cell>
          <cell r="Y1244">
            <v>3963429</v>
          </cell>
          <cell r="Z1244">
            <v>4858552</v>
          </cell>
          <cell r="AA1244">
            <v>5989379</v>
          </cell>
          <cell r="AB1244">
            <v>7005144</v>
          </cell>
          <cell r="AC1244">
            <v>8086887</v>
          </cell>
          <cell r="AD1244">
            <v>8938378</v>
          </cell>
          <cell r="AE1244">
            <v>9530429</v>
          </cell>
          <cell r="AF1244">
            <v>10055722</v>
          </cell>
        </row>
        <row r="1245">
          <cell r="A1245" t="str">
            <v>SOUTH CENTRAL REGIONVariance: Fav/(Unfav)</v>
          </cell>
          <cell r="D1245" t="str">
            <v>Variance: Fav/(Unfav)</v>
          </cell>
          <cell r="E1245">
            <v>-200307</v>
          </cell>
          <cell r="F1245">
            <v>173959</v>
          </cell>
          <cell r="G1245">
            <v>26824</v>
          </cell>
          <cell r="H1245">
            <v>-616895</v>
          </cell>
          <cell r="I1245">
            <v>-12789</v>
          </cell>
          <cell r="J1245">
            <v>8621</v>
          </cell>
          <cell r="K1245">
            <v>-96748</v>
          </cell>
          <cell r="L1245">
            <v>315331</v>
          </cell>
          <cell r="M1245">
            <v>82671</v>
          </cell>
          <cell r="N1245">
            <v>52253</v>
          </cell>
          <cell r="O1245">
            <v>311692</v>
          </cell>
          <cell r="P1245">
            <v>24100</v>
          </cell>
          <cell r="Q1245">
            <v>68712</v>
          </cell>
          <cell r="R1245" t="str">
            <v>Variance: Fav/(Unfav)</v>
          </cell>
          <cell r="S1245">
            <v>-787553</v>
          </cell>
          <cell r="T1245" t="str">
            <v>Variance: Fav/(Unfav)</v>
          </cell>
          <cell r="U1245">
            <v>-200307</v>
          </cell>
          <cell r="V1245">
            <v>-26348</v>
          </cell>
          <cell r="W1245">
            <v>476</v>
          </cell>
          <cell r="X1245">
            <v>-616419</v>
          </cell>
          <cell r="Y1245">
            <v>-629208</v>
          </cell>
          <cell r="Z1245">
            <v>-620587</v>
          </cell>
          <cell r="AA1245">
            <v>-717335</v>
          </cell>
          <cell r="AB1245">
            <v>-402004</v>
          </cell>
          <cell r="AC1245">
            <v>-319333</v>
          </cell>
          <cell r="AD1245">
            <v>-267080</v>
          </cell>
          <cell r="AE1245">
            <v>44612</v>
          </cell>
          <cell r="AF1245">
            <v>68712</v>
          </cell>
        </row>
        <row r="1246">
          <cell r="A1246" t="str">
            <v>SOUTH CENTRAL REGIONBudget:Streetlight Construction</v>
          </cell>
          <cell r="B1246" t="str">
            <v>SOUTH CENTRAL REGION</v>
          </cell>
          <cell r="C1246" t="str">
            <v>Streetlight Construction</v>
          </cell>
          <cell r="D1246" t="str">
            <v>Budget:</v>
          </cell>
          <cell r="E1246">
            <v>466208</v>
          </cell>
          <cell r="F1246">
            <v>545374</v>
          </cell>
          <cell r="G1246">
            <v>545374</v>
          </cell>
          <cell r="H1246">
            <v>625864</v>
          </cell>
          <cell r="I1246">
            <v>625864</v>
          </cell>
          <cell r="J1246">
            <v>705030</v>
          </cell>
          <cell r="K1246">
            <v>784196</v>
          </cell>
          <cell r="L1246">
            <v>892999</v>
          </cell>
          <cell r="M1246">
            <v>863362</v>
          </cell>
          <cell r="N1246">
            <v>705030</v>
          </cell>
          <cell r="O1246">
            <v>705030</v>
          </cell>
          <cell r="P1246">
            <v>418112</v>
          </cell>
          <cell r="Q1246">
            <v>7882444</v>
          </cell>
          <cell r="R1246" t="str">
            <v>Budget:</v>
          </cell>
          <cell r="S1246">
            <v>7882444</v>
          </cell>
          <cell r="T1246" t="str">
            <v>Budget:</v>
          </cell>
          <cell r="U1246">
            <v>466208</v>
          </cell>
          <cell r="V1246">
            <v>1011582</v>
          </cell>
          <cell r="W1246">
            <v>1556956</v>
          </cell>
          <cell r="X1246">
            <v>2182820</v>
          </cell>
          <cell r="Y1246">
            <v>2808684</v>
          </cell>
          <cell r="Z1246">
            <v>3513714</v>
          </cell>
          <cell r="AA1246">
            <v>4297910</v>
          </cell>
          <cell r="AB1246">
            <v>5190909</v>
          </cell>
          <cell r="AC1246">
            <v>6054271</v>
          </cell>
          <cell r="AD1246">
            <v>6759301</v>
          </cell>
          <cell r="AE1246">
            <v>7464331</v>
          </cell>
          <cell r="AF1246">
            <v>7882443</v>
          </cell>
        </row>
        <row r="1247">
          <cell r="A1247" t="str">
            <v>SOUTH CENTRAL REGIONActual:Streetlight Construction</v>
          </cell>
          <cell r="D1247" t="str">
            <v>Actual:</v>
          </cell>
          <cell r="E1247">
            <v>602039</v>
          </cell>
          <cell r="F1247">
            <v>409935</v>
          </cell>
          <cell r="G1247">
            <v>453322</v>
          </cell>
          <cell r="H1247">
            <v>553072</v>
          </cell>
          <cell r="I1247">
            <v>65650</v>
          </cell>
          <cell r="J1247">
            <v>452965</v>
          </cell>
          <cell r="K1247">
            <v>573596</v>
          </cell>
          <cell r="L1247">
            <v>444928</v>
          </cell>
          <cell r="M1247">
            <v>573869</v>
          </cell>
          <cell r="N1247">
            <v>343277</v>
          </cell>
          <cell r="O1247">
            <v>733005</v>
          </cell>
          <cell r="P1247">
            <v>629353</v>
          </cell>
          <cell r="Q1247">
            <v>5835012</v>
          </cell>
          <cell r="R1247" t="str">
            <v>Projection:</v>
          </cell>
          <cell r="S1247">
            <v>6382443</v>
          </cell>
          <cell r="T1247" t="str">
            <v>Actual:</v>
          </cell>
          <cell r="U1247">
            <v>602039</v>
          </cell>
          <cell r="V1247">
            <v>1011974</v>
          </cell>
          <cell r="W1247">
            <v>1465296</v>
          </cell>
          <cell r="X1247">
            <v>2018368</v>
          </cell>
          <cell r="Y1247">
            <v>2084018</v>
          </cell>
          <cell r="Z1247">
            <v>2536983</v>
          </cell>
          <cell r="AA1247">
            <v>3110579</v>
          </cell>
          <cell r="AB1247">
            <v>3555507</v>
          </cell>
          <cell r="AC1247">
            <v>4129376</v>
          </cell>
          <cell r="AD1247">
            <v>4472653</v>
          </cell>
          <cell r="AE1247">
            <v>5205658</v>
          </cell>
          <cell r="AF1247">
            <v>5835011</v>
          </cell>
        </row>
        <row r="1248">
          <cell r="A1248" t="str">
            <v>SOUTH CENTRAL REGIONVariance: Fav/(Unfav)</v>
          </cell>
          <cell r="D1248" t="str">
            <v>Variance: Fav/(Unfav)</v>
          </cell>
          <cell r="E1248">
            <v>-135831</v>
          </cell>
          <cell r="F1248">
            <v>135439</v>
          </cell>
          <cell r="G1248">
            <v>92052</v>
          </cell>
          <cell r="H1248">
            <v>72792</v>
          </cell>
          <cell r="I1248">
            <v>560214</v>
          </cell>
          <cell r="J1248">
            <v>252065</v>
          </cell>
          <cell r="K1248">
            <v>210600</v>
          </cell>
          <cell r="L1248">
            <v>448072</v>
          </cell>
          <cell r="M1248">
            <v>289493</v>
          </cell>
          <cell r="N1248">
            <v>361753</v>
          </cell>
          <cell r="O1248">
            <v>-27975</v>
          </cell>
          <cell r="P1248">
            <v>-211242</v>
          </cell>
          <cell r="Q1248">
            <v>2047431</v>
          </cell>
          <cell r="R1248" t="str">
            <v>Variance: Fav/(Unfav)</v>
          </cell>
          <cell r="S1248">
            <v>1500000</v>
          </cell>
          <cell r="T1248" t="str">
            <v>Variance: Fav/(Unfav)</v>
          </cell>
          <cell r="U1248">
            <v>-135831</v>
          </cell>
          <cell r="V1248">
            <v>-392</v>
          </cell>
          <cell r="W1248">
            <v>91660</v>
          </cell>
          <cell r="X1248">
            <v>164452</v>
          </cell>
          <cell r="Y1248">
            <v>724666</v>
          </cell>
          <cell r="Z1248">
            <v>976731</v>
          </cell>
          <cell r="AA1248">
            <v>1187331</v>
          </cell>
          <cell r="AB1248">
            <v>1635403</v>
          </cell>
          <cell r="AC1248">
            <v>1924896</v>
          </cell>
          <cell r="AD1248">
            <v>2286649</v>
          </cell>
          <cell r="AE1248">
            <v>2258674</v>
          </cell>
          <cell r="AF1248">
            <v>2047432</v>
          </cell>
        </row>
        <row r="1249">
          <cell r="A1249" t="str">
            <v>SOUTH CENTRAL REGIONBudget:Overhead Replace/Repair</v>
          </cell>
          <cell r="B1249" t="str">
            <v>SOUTH CENTRAL REGION</v>
          </cell>
          <cell r="C1249" t="str">
            <v>Overhead Replace/Repair</v>
          </cell>
          <cell r="D1249" t="str">
            <v>Budget:</v>
          </cell>
          <cell r="E1249">
            <v>238165</v>
          </cell>
          <cell r="F1249">
            <v>252694</v>
          </cell>
          <cell r="G1249">
            <v>252694</v>
          </cell>
          <cell r="H1249">
            <v>267886</v>
          </cell>
          <cell r="I1249">
            <v>267886</v>
          </cell>
          <cell r="J1249">
            <v>282415</v>
          </cell>
          <cell r="K1249">
            <v>296945</v>
          </cell>
          <cell r="L1249">
            <v>406546</v>
          </cell>
          <cell r="M1249">
            <v>311474</v>
          </cell>
          <cell r="N1249">
            <v>282415</v>
          </cell>
          <cell r="O1249">
            <v>282415</v>
          </cell>
          <cell r="P1249">
            <v>319425</v>
          </cell>
          <cell r="Q1249">
            <v>3460962</v>
          </cell>
          <cell r="R1249" t="str">
            <v>Budget:</v>
          </cell>
          <cell r="S1249">
            <v>3460962</v>
          </cell>
          <cell r="T1249" t="str">
            <v>Budget:</v>
          </cell>
          <cell r="U1249">
            <v>238165</v>
          </cell>
          <cell r="V1249">
            <v>490859</v>
          </cell>
          <cell r="W1249">
            <v>743553</v>
          </cell>
          <cell r="X1249">
            <v>1011439</v>
          </cell>
          <cell r="Y1249">
            <v>1279325</v>
          </cell>
          <cell r="Z1249">
            <v>1561740</v>
          </cell>
          <cell r="AA1249">
            <v>1858685</v>
          </cell>
          <cell r="AB1249">
            <v>2265231</v>
          </cell>
          <cell r="AC1249">
            <v>2576705</v>
          </cell>
          <cell r="AD1249">
            <v>2859120</v>
          </cell>
          <cell r="AE1249">
            <v>3141535</v>
          </cell>
          <cell r="AF1249">
            <v>3460960</v>
          </cell>
        </row>
        <row r="1250">
          <cell r="A1250" t="str">
            <v>SOUTH CENTRAL REGIONActual:Overhead Replace/Repair</v>
          </cell>
          <cell r="D1250" t="str">
            <v>Actual:</v>
          </cell>
          <cell r="E1250">
            <v>372284</v>
          </cell>
          <cell r="F1250">
            <v>232576</v>
          </cell>
          <cell r="G1250">
            <v>245602</v>
          </cell>
          <cell r="H1250">
            <v>220279</v>
          </cell>
          <cell r="I1250">
            <v>317249</v>
          </cell>
          <cell r="J1250">
            <v>298326</v>
          </cell>
          <cell r="K1250">
            <v>369944</v>
          </cell>
          <cell r="L1250">
            <v>822009</v>
          </cell>
          <cell r="M1250">
            <v>282309</v>
          </cell>
          <cell r="N1250">
            <v>253545</v>
          </cell>
          <cell r="O1250">
            <v>225832</v>
          </cell>
          <cell r="P1250">
            <v>394458</v>
          </cell>
          <cell r="Q1250">
            <v>4034414</v>
          </cell>
          <cell r="R1250" t="str">
            <v>Projection:</v>
          </cell>
          <cell r="S1250">
            <v>3464583</v>
          </cell>
          <cell r="T1250" t="str">
            <v>Actual:</v>
          </cell>
          <cell r="U1250">
            <v>372284</v>
          </cell>
          <cell r="V1250">
            <v>604860</v>
          </cell>
          <cell r="W1250">
            <v>850462</v>
          </cell>
          <cell r="X1250">
            <v>1070741</v>
          </cell>
          <cell r="Y1250">
            <v>1387990</v>
          </cell>
          <cell r="Z1250">
            <v>1686316</v>
          </cell>
          <cell r="AA1250">
            <v>2056260</v>
          </cell>
          <cell r="AB1250">
            <v>2878269</v>
          </cell>
          <cell r="AC1250">
            <v>3160578</v>
          </cell>
          <cell r="AD1250">
            <v>3414123</v>
          </cell>
          <cell r="AE1250">
            <v>3639955</v>
          </cell>
          <cell r="AF1250">
            <v>4034413</v>
          </cell>
        </row>
        <row r="1251">
          <cell r="A1251" t="str">
            <v>SOUTH CENTRAL REGIONVariance: Fav/(Unfav)</v>
          </cell>
          <cell r="D1251" t="str">
            <v>Variance: Fav/(Unfav)</v>
          </cell>
          <cell r="E1251">
            <v>-134118</v>
          </cell>
          <cell r="F1251">
            <v>20118</v>
          </cell>
          <cell r="G1251">
            <v>7092</v>
          </cell>
          <cell r="H1251">
            <v>47607</v>
          </cell>
          <cell r="I1251">
            <v>-49363</v>
          </cell>
          <cell r="J1251">
            <v>-15910</v>
          </cell>
          <cell r="K1251">
            <v>-73000</v>
          </cell>
          <cell r="L1251">
            <v>-415463</v>
          </cell>
          <cell r="M1251">
            <v>29165</v>
          </cell>
          <cell r="N1251">
            <v>28870</v>
          </cell>
          <cell r="O1251">
            <v>56583</v>
          </cell>
          <cell r="P1251">
            <v>-75033</v>
          </cell>
          <cell r="Q1251">
            <v>-573453</v>
          </cell>
          <cell r="R1251" t="str">
            <v>Variance: Fav/(Unfav)</v>
          </cell>
          <cell r="S1251">
            <v>-3621</v>
          </cell>
          <cell r="T1251" t="str">
            <v>Variance: Fav/(Unfav)</v>
          </cell>
          <cell r="U1251">
            <v>-134118</v>
          </cell>
          <cell r="V1251">
            <v>-114000</v>
          </cell>
          <cell r="W1251">
            <v>-106908</v>
          </cell>
          <cell r="X1251">
            <v>-59301</v>
          </cell>
          <cell r="Y1251">
            <v>-108664</v>
          </cell>
          <cell r="Z1251">
            <v>-124574</v>
          </cell>
          <cell r="AA1251">
            <v>-197574</v>
          </cell>
          <cell r="AB1251">
            <v>-613037</v>
          </cell>
          <cell r="AC1251">
            <v>-583872</v>
          </cell>
          <cell r="AD1251">
            <v>-555002</v>
          </cell>
          <cell r="AE1251">
            <v>-498419</v>
          </cell>
          <cell r="AF1251">
            <v>-573452</v>
          </cell>
        </row>
        <row r="1252">
          <cell r="A1252" t="str">
            <v>SOUTH CENTRAL REGIONBudget:Underground Replace/Repair</v>
          </cell>
          <cell r="B1252" t="str">
            <v>SOUTH CENTRAL REGION</v>
          </cell>
          <cell r="C1252" t="str">
            <v>Underground Replace/Repair</v>
          </cell>
          <cell r="D1252" t="str">
            <v>Budget:</v>
          </cell>
          <cell r="E1252">
            <v>158704</v>
          </cell>
          <cell r="F1252">
            <v>167808</v>
          </cell>
          <cell r="G1252">
            <v>167808</v>
          </cell>
          <cell r="H1252">
            <v>177496</v>
          </cell>
          <cell r="I1252">
            <v>177496</v>
          </cell>
          <cell r="J1252">
            <v>186600</v>
          </cell>
          <cell r="K1252">
            <v>195704</v>
          </cell>
          <cell r="L1252">
            <v>257053</v>
          </cell>
          <cell r="M1252">
            <v>204808</v>
          </cell>
          <cell r="N1252">
            <v>186600</v>
          </cell>
          <cell r="O1252">
            <v>186600</v>
          </cell>
          <cell r="P1252">
            <v>202476</v>
          </cell>
          <cell r="Q1252">
            <v>2269150</v>
          </cell>
          <cell r="R1252" t="str">
            <v>Budget:</v>
          </cell>
          <cell r="S1252">
            <v>2269150</v>
          </cell>
          <cell r="T1252" t="str">
            <v>Budget:</v>
          </cell>
          <cell r="U1252">
            <v>158704</v>
          </cell>
          <cell r="V1252">
            <v>326512</v>
          </cell>
          <cell r="W1252">
            <v>494320</v>
          </cell>
          <cell r="X1252">
            <v>671816</v>
          </cell>
          <cell r="Y1252">
            <v>849312</v>
          </cell>
          <cell r="Z1252">
            <v>1035912</v>
          </cell>
          <cell r="AA1252">
            <v>1231616</v>
          </cell>
          <cell r="AB1252">
            <v>1488669</v>
          </cell>
          <cell r="AC1252">
            <v>1693477</v>
          </cell>
          <cell r="AD1252">
            <v>1880077</v>
          </cell>
          <cell r="AE1252">
            <v>2066677</v>
          </cell>
          <cell r="AF1252">
            <v>2269153</v>
          </cell>
        </row>
        <row r="1253">
          <cell r="A1253" t="str">
            <v>SOUTH CENTRAL REGIONActual:Underground Replace/Repair</v>
          </cell>
          <cell r="D1253" t="str">
            <v>Actual:</v>
          </cell>
          <cell r="E1253">
            <v>347977</v>
          </cell>
          <cell r="F1253">
            <v>225840</v>
          </cell>
          <cell r="G1253">
            <v>221522</v>
          </cell>
          <cell r="H1253">
            <v>307196</v>
          </cell>
          <cell r="I1253">
            <v>213044</v>
          </cell>
          <cell r="J1253">
            <v>256689</v>
          </cell>
          <cell r="K1253">
            <v>166237</v>
          </cell>
          <cell r="L1253">
            <v>195421</v>
          </cell>
          <cell r="M1253">
            <v>225281</v>
          </cell>
          <cell r="N1253">
            <v>225315</v>
          </cell>
          <cell r="O1253">
            <v>143238</v>
          </cell>
          <cell r="P1253">
            <v>243329</v>
          </cell>
          <cell r="Q1253">
            <v>2771088</v>
          </cell>
          <cell r="R1253" t="str">
            <v>Projection:</v>
          </cell>
          <cell r="S1253">
            <v>2269150</v>
          </cell>
          <cell r="T1253" t="str">
            <v>Actual:</v>
          </cell>
          <cell r="U1253">
            <v>347977</v>
          </cell>
          <cell r="V1253">
            <v>573817</v>
          </cell>
          <cell r="W1253">
            <v>795339</v>
          </cell>
          <cell r="X1253">
            <v>1102535</v>
          </cell>
          <cell r="Y1253">
            <v>1315579</v>
          </cell>
          <cell r="Z1253">
            <v>1572268</v>
          </cell>
          <cell r="AA1253">
            <v>1738505</v>
          </cell>
          <cell r="AB1253">
            <v>1933926</v>
          </cell>
          <cell r="AC1253">
            <v>2159207</v>
          </cell>
          <cell r="AD1253">
            <v>2384522</v>
          </cell>
          <cell r="AE1253">
            <v>2527760</v>
          </cell>
          <cell r="AF1253">
            <v>2771089</v>
          </cell>
        </row>
        <row r="1254">
          <cell r="A1254" t="str">
            <v>SOUTH CENTRAL REGIONVariance: Fav/(Unfav)</v>
          </cell>
          <cell r="D1254" t="str">
            <v>Variance: Fav/(Unfav)</v>
          </cell>
          <cell r="E1254">
            <v>-189273</v>
          </cell>
          <cell r="F1254">
            <v>-58032</v>
          </cell>
          <cell r="G1254">
            <v>-53714</v>
          </cell>
          <cell r="H1254">
            <v>-129700</v>
          </cell>
          <cell r="I1254">
            <v>-35548</v>
          </cell>
          <cell r="J1254">
            <v>-70089</v>
          </cell>
          <cell r="K1254">
            <v>29467</v>
          </cell>
          <cell r="L1254">
            <v>61632</v>
          </cell>
          <cell r="M1254">
            <v>-20473</v>
          </cell>
          <cell r="N1254">
            <v>-38716</v>
          </cell>
          <cell r="O1254">
            <v>43362</v>
          </cell>
          <cell r="P1254">
            <v>-40853</v>
          </cell>
          <cell r="Q1254">
            <v>-501938</v>
          </cell>
          <cell r="R1254" t="str">
            <v>Variance: Fav/(Unfav)</v>
          </cell>
          <cell r="S1254">
            <v>0</v>
          </cell>
          <cell r="T1254" t="str">
            <v>Variance: Fav/(Unfav)</v>
          </cell>
          <cell r="U1254">
            <v>-189273</v>
          </cell>
          <cell r="V1254">
            <v>-247305</v>
          </cell>
          <cell r="W1254">
            <v>-301019</v>
          </cell>
          <cell r="X1254">
            <v>-430719</v>
          </cell>
          <cell r="Y1254">
            <v>-466267</v>
          </cell>
          <cell r="Z1254">
            <v>-536356</v>
          </cell>
          <cell r="AA1254">
            <v>-506889</v>
          </cell>
          <cell r="AB1254">
            <v>-445257</v>
          </cell>
          <cell r="AC1254">
            <v>-465730</v>
          </cell>
          <cell r="AD1254">
            <v>-504446</v>
          </cell>
          <cell r="AE1254">
            <v>-461084</v>
          </cell>
          <cell r="AF1254">
            <v>-501937</v>
          </cell>
        </row>
        <row r="1255">
          <cell r="A1255" t="str">
            <v>SOUTH CENTRAL REGIONBudget:Streetlight Maintenance</v>
          </cell>
          <cell r="B1255" t="str">
            <v>SOUTH CENTRAL REGION</v>
          </cell>
          <cell r="C1255" t="str">
            <v>Streetlight Maintenance</v>
          </cell>
          <cell r="D1255" t="str">
            <v>Budget:</v>
          </cell>
          <cell r="E1255">
            <v>48683</v>
          </cell>
          <cell r="F1255">
            <v>50696</v>
          </cell>
          <cell r="G1255">
            <v>50696</v>
          </cell>
          <cell r="H1255">
            <v>52778</v>
          </cell>
          <cell r="I1255">
            <v>52778</v>
          </cell>
          <cell r="J1255">
            <v>54791</v>
          </cell>
          <cell r="K1255">
            <v>56804</v>
          </cell>
          <cell r="L1255">
            <v>77148</v>
          </cell>
          <cell r="M1255">
            <v>58817</v>
          </cell>
          <cell r="N1255">
            <v>54791</v>
          </cell>
          <cell r="O1255">
            <v>54791</v>
          </cell>
          <cell r="P1255">
            <v>65076</v>
          </cell>
          <cell r="Q1255">
            <v>677851</v>
          </cell>
          <cell r="R1255" t="str">
            <v>Budget:</v>
          </cell>
          <cell r="S1255">
            <v>677851</v>
          </cell>
          <cell r="T1255" t="str">
            <v>Budget:</v>
          </cell>
          <cell r="U1255">
            <v>48683</v>
          </cell>
          <cell r="V1255">
            <v>99379</v>
          </cell>
          <cell r="W1255">
            <v>150075</v>
          </cell>
          <cell r="X1255">
            <v>202853</v>
          </cell>
          <cell r="Y1255">
            <v>255631</v>
          </cell>
          <cell r="Z1255">
            <v>310422</v>
          </cell>
          <cell r="AA1255">
            <v>367226</v>
          </cell>
          <cell r="AB1255">
            <v>444374</v>
          </cell>
          <cell r="AC1255">
            <v>503191</v>
          </cell>
          <cell r="AD1255">
            <v>557982</v>
          </cell>
          <cell r="AE1255">
            <v>612773</v>
          </cell>
          <cell r="AF1255">
            <v>677849</v>
          </cell>
        </row>
        <row r="1256">
          <cell r="A1256" t="str">
            <v>SOUTH CENTRAL REGIONActual:Streetlight Maintenance</v>
          </cell>
          <cell r="D1256" t="str">
            <v>Actual:</v>
          </cell>
          <cell r="E1256">
            <v>52890</v>
          </cell>
          <cell r="F1256">
            <v>101385</v>
          </cell>
          <cell r="G1256">
            <v>88411</v>
          </cell>
          <cell r="H1256">
            <v>53615</v>
          </cell>
          <cell r="I1256">
            <v>58992</v>
          </cell>
          <cell r="J1256">
            <v>50409</v>
          </cell>
          <cell r="K1256">
            <v>63275</v>
          </cell>
          <cell r="L1256">
            <v>68600</v>
          </cell>
          <cell r="M1256">
            <v>56284</v>
          </cell>
          <cell r="N1256">
            <v>44207</v>
          </cell>
          <cell r="O1256">
            <v>61460</v>
          </cell>
          <cell r="P1256">
            <v>114205</v>
          </cell>
          <cell r="Q1256">
            <v>813735</v>
          </cell>
          <cell r="R1256" t="str">
            <v>Projection:</v>
          </cell>
          <cell r="S1256">
            <v>677851</v>
          </cell>
          <cell r="T1256" t="str">
            <v>Actual:</v>
          </cell>
          <cell r="U1256">
            <v>52890</v>
          </cell>
          <cell r="V1256">
            <v>154275</v>
          </cell>
          <cell r="W1256">
            <v>242686</v>
          </cell>
          <cell r="X1256">
            <v>296301</v>
          </cell>
          <cell r="Y1256">
            <v>355293</v>
          </cell>
          <cell r="Z1256">
            <v>405702</v>
          </cell>
          <cell r="AA1256">
            <v>468977</v>
          </cell>
          <cell r="AB1256">
            <v>537577</v>
          </cell>
          <cell r="AC1256">
            <v>593861</v>
          </cell>
          <cell r="AD1256">
            <v>638068</v>
          </cell>
          <cell r="AE1256">
            <v>699528</v>
          </cell>
          <cell r="AF1256">
            <v>813733</v>
          </cell>
        </row>
        <row r="1257">
          <cell r="A1257" t="str">
            <v>SOUTH CENTRAL REGIONVariance: Fav/(Unfav)</v>
          </cell>
          <cell r="D1257" t="str">
            <v>Variance: Fav/(Unfav)</v>
          </cell>
          <cell r="E1257">
            <v>-4207</v>
          </cell>
          <cell r="F1257">
            <v>-50688</v>
          </cell>
          <cell r="G1257">
            <v>-37714</v>
          </cell>
          <cell r="H1257">
            <v>-837</v>
          </cell>
          <cell r="I1257">
            <v>-6214</v>
          </cell>
          <cell r="J1257">
            <v>4382</v>
          </cell>
          <cell r="K1257">
            <v>-6471</v>
          </cell>
          <cell r="L1257">
            <v>8547</v>
          </cell>
          <cell r="M1257">
            <v>2533</v>
          </cell>
          <cell r="N1257">
            <v>10584</v>
          </cell>
          <cell r="O1257">
            <v>-6669</v>
          </cell>
          <cell r="P1257">
            <v>-49129</v>
          </cell>
          <cell r="Q1257">
            <v>-135884</v>
          </cell>
          <cell r="R1257" t="str">
            <v>Variance: Fav/(Unfav)</v>
          </cell>
          <cell r="S1257">
            <v>0</v>
          </cell>
          <cell r="T1257" t="str">
            <v>Variance: Fav/(Unfav)</v>
          </cell>
          <cell r="U1257">
            <v>-4207</v>
          </cell>
          <cell r="V1257">
            <v>-54895</v>
          </cell>
          <cell r="W1257">
            <v>-92609</v>
          </cell>
          <cell r="X1257">
            <v>-93446</v>
          </cell>
          <cell r="Y1257">
            <v>-99660</v>
          </cell>
          <cell r="Z1257">
            <v>-95278</v>
          </cell>
          <cell r="AA1257">
            <v>-101749</v>
          </cell>
          <cell r="AB1257">
            <v>-93202</v>
          </cell>
          <cell r="AC1257">
            <v>-90669</v>
          </cell>
          <cell r="AD1257">
            <v>-80085</v>
          </cell>
          <cell r="AE1257">
            <v>-86754</v>
          </cell>
          <cell r="AF1257">
            <v>-135883</v>
          </cell>
        </row>
        <row r="1258">
          <cell r="A1258" t="str">
            <v>SOUTH CENTRAL REGIONBudget:Other</v>
          </cell>
          <cell r="B1258" t="str">
            <v>SOUTH CENTRAL REGION</v>
          </cell>
          <cell r="C1258" t="str">
            <v>Other</v>
          </cell>
          <cell r="D1258" t="str">
            <v>Budget:</v>
          </cell>
          <cell r="E1258">
            <v>87853</v>
          </cell>
          <cell r="F1258">
            <v>95330</v>
          </cell>
          <cell r="G1258">
            <v>211461</v>
          </cell>
          <cell r="H1258">
            <v>108170</v>
          </cell>
          <cell r="I1258">
            <v>108170</v>
          </cell>
          <cell r="J1258">
            <v>115647</v>
          </cell>
          <cell r="K1258">
            <v>117769</v>
          </cell>
          <cell r="L1258">
            <v>130679</v>
          </cell>
          <cell r="M1258">
            <v>119892</v>
          </cell>
          <cell r="N1258">
            <v>115647</v>
          </cell>
          <cell r="O1258">
            <v>110292</v>
          </cell>
          <cell r="P1258">
            <v>75105</v>
          </cell>
          <cell r="Q1258">
            <v>1396014</v>
          </cell>
          <cell r="R1258" t="str">
            <v>Budget:</v>
          </cell>
          <cell r="S1258">
            <v>1396014</v>
          </cell>
          <cell r="T1258" t="str">
            <v>Budget:</v>
          </cell>
          <cell r="U1258">
            <v>87853</v>
          </cell>
          <cell r="V1258">
            <v>183183</v>
          </cell>
          <cell r="W1258">
            <v>394644</v>
          </cell>
          <cell r="X1258">
            <v>502814</v>
          </cell>
          <cell r="Y1258">
            <v>610984</v>
          </cell>
          <cell r="Z1258">
            <v>726631</v>
          </cell>
          <cell r="AA1258">
            <v>844400</v>
          </cell>
          <cell r="AB1258">
            <v>975079</v>
          </cell>
          <cell r="AC1258">
            <v>1094971</v>
          </cell>
          <cell r="AD1258">
            <v>1210618</v>
          </cell>
          <cell r="AE1258">
            <v>1320910</v>
          </cell>
          <cell r="AF1258">
            <v>1396015</v>
          </cell>
        </row>
        <row r="1259">
          <cell r="A1259" t="str">
            <v>SOUTH CENTRAL REGIONActual:Other</v>
          </cell>
          <cell r="D1259" t="str">
            <v>Actual:</v>
          </cell>
          <cell r="E1259">
            <v>203386</v>
          </cell>
          <cell r="F1259">
            <v>10196</v>
          </cell>
          <cell r="G1259">
            <v>-13444</v>
          </cell>
          <cell r="H1259">
            <v>-5548</v>
          </cell>
          <cell r="I1259">
            <v>-41561</v>
          </cell>
          <cell r="J1259">
            <v>101958</v>
          </cell>
          <cell r="K1259">
            <v>149212</v>
          </cell>
          <cell r="L1259">
            <v>42809</v>
          </cell>
          <cell r="M1259">
            <v>70571</v>
          </cell>
          <cell r="N1259">
            <v>110339</v>
          </cell>
          <cell r="O1259">
            <v>109420</v>
          </cell>
          <cell r="P1259">
            <v>67671</v>
          </cell>
          <cell r="Q1259">
            <v>805009</v>
          </cell>
          <cell r="R1259" t="str">
            <v>Projection:</v>
          </cell>
          <cell r="S1259">
            <v>1407805</v>
          </cell>
          <cell r="T1259" t="str">
            <v>Actual:</v>
          </cell>
          <cell r="U1259">
            <v>203386</v>
          </cell>
          <cell r="V1259">
            <v>213582</v>
          </cell>
          <cell r="W1259">
            <v>200138</v>
          </cell>
          <cell r="X1259">
            <v>194590</v>
          </cell>
          <cell r="Y1259">
            <v>153029</v>
          </cell>
          <cell r="Z1259">
            <v>254987</v>
          </cell>
          <cell r="AA1259">
            <v>404199</v>
          </cell>
          <cell r="AB1259">
            <v>447008</v>
          </cell>
          <cell r="AC1259">
            <v>517579</v>
          </cell>
          <cell r="AD1259">
            <v>627918</v>
          </cell>
          <cell r="AE1259">
            <v>737338</v>
          </cell>
          <cell r="AF1259">
            <v>805009</v>
          </cell>
        </row>
        <row r="1260">
          <cell r="A1260" t="str">
            <v>SOUTH CENTRAL REGIONVariance: Fav/(Unfav)</v>
          </cell>
          <cell r="D1260" t="str">
            <v>Variance: Fav/(Unfav)</v>
          </cell>
          <cell r="E1260">
            <v>-115533</v>
          </cell>
          <cell r="F1260">
            <v>85134</v>
          </cell>
          <cell r="G1260">
            <v>224904</v>
          </cell>
          <cell r="H1260">
            <v>113718</v>
          </cell>
          <cell r="I1260">
            <v>149730</v>
          </cell>
          <cell r="J1260">
            <v>13689</v>
          </cell>
          <cell r="K1260">
            <v>-31442</v>
          </cell>
          <cell r="L1260">
            <v>87870</v>
          </cell>
          <cell r="M1260">
            <v>49321</v>
          </cell>
          <cell r="N1260">
            <v>5308</v>
          </cell>
          <cell r="O1260">
            <v>872</v>
          </cell>
          <cell r="P1260">
            <v>7434</v>
          </cell>
          <cell r="Q1260">
            <v>591005</v>
          </cell>
          <cell r="R1260" t="str">
            <v>Variance: Fav/(Unfav)</v>
          </cell>
          <cell r="S1260">
            <v>-11790</v>
          </cell>
          <cell r="T1260" t="str">
            <v>Variance: Fav/(Unfav)</v>
          </cell>
          <cell r="U1260">
            <v>-115533</v>
          </cell>
          <cell r="V1260">
            <v>-30399</v>
          </cell>
          <cell r="W1260">
            <v>194505</v>
          </cell>
          <cell r="X1260">
            <v>308223</v>
          </cell>
          <cell r="Y1260">
            <v>457953</v>
          </cell>
          <cell r="Z1260">
            <v>471642</v>
          </cell>
          <cell r="AA1260">
            <v>440200</v>
          </cell>
          <cell r="AB1260">
            <v>528070</v>
          </cell>
          <cell r="AC1260">
            <v>577391</v>
          </cell>
          <cell r="AD1260">
            <v>582699</v>
          </cell>
          <cell r="AE1260">
            <v>583571</v>
          </cell>
          <cell r="AF1260">
            <v>591005</v>
          </cell>
        </row>
        <row r="1261">
          <cell r="A1261" t="str">
            <v>SOUTH CENTRAL REGIONBudget:Burdens - Payroll &amp; Materials</v>
          </cell>
          <cell r="B1261" t="str">
            <v>SOUTH CENTRAL REGION</v>
          </cell>
          <cell r="C1261" t="str">
            <v>Burdens - Payroll &amp; Materials</v>
          </cell>
          <cell r="D1261" t="str">
            <v>Budget:</v>
          </cell>
          <cell r="E1261">
            <v>453405</v>
          </cell>
          <cell r="F1261">
            <v>465113</v>
          </cell>
          <cell r="G1261">
            <v>474773</v>
          </cell>
          <cell r="H1261">
            <v>484798</v>
          </cell>
          <cell r="I1261">
            <v>484798</v>
          </cell>
          <cell r="J1261">
            <v>496506</v>
          </cell>
          <cell r="K1261">
            <v>508214</v>
          </cell>
          <cell r="L1261">
            <v>714245</v>
          </cell>
          <cell r="M1261">
            <v>519922</v>
          </cell>
          <cell r="N1261">
            <v>496506</v>
          </cell>
          <cell r="O1261">
            <v>496506</v>
          </cell>
          <cell r="P1261">
            <v>644643</v>
          </cell>
          <cell r="Q1261">
            <v>6239426</v>
          </cell>
          <cell r="R1261" t="str">
            <v>Budget:</v>
          </cell>
          <cell r="S1261">
            <v>6239426</v>
          </cell>
          <cell r="T1261" t="str">
            <v>Budget:</v>
          </cell>
          <cell r="U1261">
            <v>453405</v>
          </cell>
          <cell r="V1261">
            <v>918518</v>
          </cell>
          <cell r="W1261">
            <v>1393291</v>
          </cell>
          <cell r="X1261">
            <v>1878089</v>
          </cell>
          <cell r="Y1261">
            <v>2362887</v>
          </cell>
          <cell r="Z1261">
            <v>2859393</v>
          </cell>
          <cell r="AA1261">
            <v>3367607</v>
          </cell>
          <cell r="AB1261">
            <v>4081852</v>
          </cell>
          <cell r="AC1261">
            <v>4601774</v>
          </cell>
          <cell r="AD1261">
            <v>5098280</v>
          </cell>
          <cell r="AE1261">
            <v>5594786</v>
          </cell>
          <cell r="AF1261">
            <v>6239429</v>
          </cell>
        </row>
        <row r="1262">
          <cell r="A1262" t="str">
            <v>SOUTH CENTRAL REGIONActual:Burdens - Payroll &amp; Materials</v>
          </cell>
          <cell r="D1262" t="str">
            <v>Actual:</v>
          </cell>
          <cell r="E1262">
            <v>391218</v>
          </cell>
          <cell r="F1262">
            <v>339662</v>
          </cell>
          <cell r="G1262">
            <v>361639</v>
          </cell>
          <cell r="H1262">
            <v>396583</v>
          </cell>
          <cell r="I1262">
            <v>424398</v>
          </cell>
          <cell r="J1262">
            <v>434559</v>
          </cell>
          <cell r="K1262">
            <v>485262</v>
          </cell>
          <cell r="L1262">
            <v>615639</v>
          </cell>
          <cell r="M1262">
            <v>405948</v>
          </cell>
          <cell r="N1262">
            <v>465859</v>
          </cell>
          <cell r="O1262">
            <v>403479</v>
          </cell>
          <cell r="P1262">
            <v>505368</v>
          </cell>
          <cell r="Q1262">
            <v>5229613</v>
          </cell>
          <cell r="R1262" t="str">
            <v>Projection:</v>
          </cell>
          <cell r="S1262">
            <v>6239426</v>
          </cell>
          <cell r="T1262" t="str">
            <v>Actual:</v>
          </cell>
          <cell r="U1262">
            <v>391218</v>
          </cell>
          <cell r="V1262">
            <v>730880</v>
          </cell>
          <cell r="W1262">
            <v>1092519</v>
          </cell>
          <cell r="X1262">
            <v>1489102</v>
          </cell>
          <cell r="Y1262">
            <v>1913500</v>
          </cell>
          <cell r="Z1262">
            <v>2348059</v>
          </cell>
          <cell r="AA1262">
            <v>2833321</v>
          </cell>
          <cell r="AB1262">
            <v>3448960</v>
          </cell>
          <cell r="AC1262">
            <v>3854908</v>
          </cell>
          <cell r="AD1262">
            <v>4320767</v>
          </cell>
          <cell r="AE1262">
            <v>4724246</v>
          </cell>
          <cell r="AF1262">
            <v>5229614</v>
          </cell>
        </row>
        <row r="1263">
          <cell r="A1263" t="str">
            <v>SOUTH CENTRAL REGIONVariance: Fav/(Unfav)</v>
          </cell>
          <cell r="D1263" t="str">
            <v>Variance: Fav/(Unfav)</v>
          </cell>
          <cell r="E1263">
            <v>62187</v>
          </cell>
          <cell r="F1263">
            <v>125451</v>
          </cell>
          <cell r="G1263">
            <v>113134</v>
          </cell>
          <cell r="H1263">
            <v>88214</v>
          </cell>
          <cell r="I1263">
            <v>60400</v>
          </cell>
          <cell r="J1263">
            <v>61947</v>
          </cell>
          <cell r="K1263">
            <v>22952</v>
          </cell>
          <cell r="L1263">
            <v>98606</v>
          </cell>
          <cell r="M1263">
            <v>113974</v>
          </cell>
          <cell r="N1263">
            <v>30646</v>
          </cell>
          <cell r="O1263">
            <v>93026</v>
          </cell>
          <cell r="P1263">
            <v>139275</v>
          </cell>
          <cell r="Q1263">
            <v>1009812</v>
          </cell>
          <cell r="R1263" t="str">
            <v>Variance: Fav/(Unfav)</v>
          </cell>
          <cell r="S1263">
            <v>0</v>
          </cell>
          <cell r="T1263" t="str">
            <v>Variance: Fav/(Unfav)</v>
          </cell>
          <cell r="U1263">
            <v>62187</v>
          </cell>
          <cell r="V1263">
            <v>187638</v>
          </cell>
          <cell r="W1263">
            <v>300772</v>
          </cell>
          <cell r="X1263">
            <v>388986</v>
          </cell>
          <cell r="Y1263">
            <v>449386</v>
          </cell>
          <cell r="Z1263">
            <v>511333</v>
          </cell>
          <cell r="AA1263">
            <v>534285</v>
          </cell>
          <cell r="AB1263">
            <v>632891</v>
          </cell>
          <cell r="AC1263">
            <v>746865</v>
          </cell>
          <cell r="AD1263">
            <v>777511</v>
          </cell>
          <cell r="AE1263">
            <v>870537</v>
          </cell>
          <cell r="AF1263">
            <v>1009812</v>
          </cell>
        </row>
        <row r="1264">
          <cell r="A1264" t="str">
            <v>SOUTH CENTRAL REGIONBudget:Indirects</v>
          </cell>
          <cell r="B1264" t="str">
            <v>SOUTH CENTRAL REGION</v>
          </cell>
          <cell r="C1264" t="str">
            <v>Indirects</v>
          </cell>
          <cell r="D1264" t="str">
            <v>Budget:</v>
          </cell>
          <cell r="E1264">
            <v>302121</v>
          </cell>
          <cell r="F1264">
            <v>308911</v>
          </cell>
          <cell r="G1264">
            <v>308911</v>
          </cell>
          <cell r="H1264">
            <v>324324</v>
          </cell>
          <cell r="I1264">
            <v>324324</v>
          </cell>
          <cell r="J1264">
            <v>331115</v>
          </cell>
          <cell r="K1264">
            <v>337905</v>
          </cell>
          <cell r="L1264">
            <v>434649</v>
          </cell>
          <cell r="M1264">
            <v>344695</v>
          </cell>
          <cell r="N1264">
            <v>331115</v>
          </cell>
          <cell r="O1264">
            <v>331115</v>
          </cell>
          <cell r="P1264">
            <v>394606</v>
          </cell>
          <cell r="Q1264">
            <v>4073791</v>
          </cell>
          <cell r="R1264" t="str">
            <v>Budget:</v>
          </cell>
          <cell r="S1264">
            <v>4073791</v>
          </cell>
          <cell r="T1264" t="str">
            <v>Budget:</v>
          </cell>
          <cell r="U1264">
            <v>302121</v>
          </cell>
          <cell r="V1264">
            <v>611032</v>
          </cell>
          <cell r="W1264">
            <v>919943</v>
          </cell>
          <cell r="X1264">
            <v>1244267</v>
          </cell>
          <cell r="Y1264">
            <v>1568591</v>
          </cell>
          <cell r="Z1264">
            <v>1899706</v>
          </cell>
          <cell r="AA1264">
            <v>2237611</v>
          </cell>
          <cell r="AB1264">
            <v>2672260</v>
          </cell>
          <cell r="AC1264">
            <v>3016955</v>
          </cell>
          <cell r="AD1264">
            <v>3348070</v>
          </cell>
          <cell r="AE1264">
            <v>3679185</v>
          </cell>
          <cell r="AF1264">
            <v>4073791</v>
          </cell>
        </row>
        <row r="1265">
          <cell r="A1265" t="str">
            <v>SOUTH CENTRAL REGIONActual:Indirects</v>
          </cell>
          <cell r="D1265" t="str">
            <v>Actual:</v>
          </cell>
          <cell r="E1265">
            <v>360727</v>
          </cell>
          <cell r="F1265">
            <v>455672</v>
          </cell>
          <cell r="G1265">
            <v>1005560</v>
          </cell>
          <cell r="H1265">
            <v>450180</v>
          </cell>
          <cell r="I1265">
            <v>724042</v>
          </cell>
          <cell r="J1265">
            <v>472299</v>
          </cell>
          <cell r="K1265">
            <v>664527</v>
          </cell>
          <cell r="L1265">
            <v>552848</v>
          </cell>
          <cell r="M1265">
            <v>351332</v>
          </cell>
          <cell r="N1265">
            <v>407818</v>
          </cell>
          <cell r="O1265">
            <v>132127</v>
          </cell>
          <cell r="P1265">
            <v>428469</v>
          </cell>
          <cell r="Q1265">
            <v>6005602</v>
          </cell>
          <cell r="R1265" t="str">
            <v>Projection:</v>
          </cell>
          <cell r="S1265">
            <v>4075660</v>
          </cell>
          <cell r="T1265" t="str">
            <v>Actual:</v>
          </cell>
          <cell r="U1265">
            <v>360727</v>
          </cell>
          <cell r="V1265">
            <v>816399</v>
          </cell>
          <cell r="W1265">
            <v>1821959</v>
          </cell>
          <cell r="X1265">
            <v>2272139</v>
          </cell>
          <cell r="Y1265">
            <v>2996181</v>
          </cell>
          <cell r="Z1265">
            <v>3468480</v>
          </cell>
          <cell r="AA1265">
            <v>4133007</v>
          </cell>
          <cell r="AB1265">
            <v>4685855</v>
          </cell>
          <cell r="AC1265">
            <v>5037187</v>
          </cell>
          <cell r="AD1265">
            <v>5445005</v>
          </cell>
          <cell r="AE1265">
            <v>5577132</v>
          </cell>
          <cell r="AF1265">
            <v>6005601</v>
          </cell>
        </row>
        <row r="1266">
          <cell r="A1266" t="str">
            <v>SOUTH CENTRAL REGIONVariance: Fav/(Unfav)</v>
          </cell>
          <cell r="D1266" t="str">
            <v>Variance: Fav/(Unfav)</v>
          </cell>
          <cell r="E1266">
            <v>-58606</v>
          </cell>
          <cell r="F1266">
            <v>-146761</v>
          </cell>
          <cell r="G1266">
            <v>-696649</v>
          </cell>
          <cell r="H1266">
            <v>-125856</v>
          </cell>
          <cell r="I1266">
            <v>-399718</v>
          </cell>
          <cell r="J1266">
            <v>-141185</v>
          </cell>
          <cell r="K1266">
            <v>-326622</v>
          </cell>
          <cell r="L1266">
            <v>-118199</v>
          </cell>
          <cell r="M1266">
            <v>-6637</v>
          </cell>
          <cell r="N1266">
            <v>-76703</v>
          </cell>
          <cell r="O1266">
            <v>198988</v>
          </cell>
          <cell r="P1266">
            <v>-33863</v>
          </cell>
          <cell r="Q1266">
            <v>-1931811</v>
          </cell>
          <cell r="R1266" t="str">
            <v>Variance: Fav/(Unfav)</v>
          </cell>
          <cell r="S1266">
            <v>-1869</v>
          </cell>
          <cell r="T1266" t="str">
            <v>Variance: Fav/(Unfav)</v>
          </cell>
          <cell r="U1266">
            <v>-58606</v>
          </cell>
          <cell r="V1266">
            <v>-205367</v>
          </cell>
          <cell r="W1266">
            <v>-902016</v>
          </cell>
          <cell r="X1266">
            <v>-1027872</v>
          </cell>
          <cell r="Y1266">
            <v>-1427590</v>
          </cell>
          <cell r="Z1266">
            <v>-1568775</v>
          </cell>
          <cell r="AA1266">
            <v>-1895397</v>
          </cell>
          <cell r="AB1266">
            <v>-2013596</v>
          </cell>
          <cell r="AC1266">
            <v>-2020233</v>
          </cell>
          <cell r="AD1266">
            <v>-2096936</v>
          </cell>
          <cell r="AE1266">
            <v>-1897948</v>
          </cell>
          <cell r="AF1266">
            <v>-1931811</v>
          </cell>
        </row>
        <row r="1267">
          <cell r="D1267" t="str">
            <v>Budget:</v>
          </cell>
          <cell r="E1267">
            <v>2264050</v>
          </cell>
          <cell r="F1267">
            <v>2525174</v>
          </cell>
          <cell r="G1267">
            <v>2650964</v>
          </cell>
          <cell r="H1267">
            <v>2814724</v>
          </cell>
          <cell r="I1267">
            <v>2814724</v>
          </cell>
          <cell r="J1267">
            <v>3075847</v>
          </cell>
          <cell r="K1267">
            <v>3331615</v>
          </cell>
          <cell r="L1267">
            <v>4244415</v>
          </cell>
          <cell r="M1267">
            <v>3587384</v>
          </cell>
          <cell r="N1267">
            <v>3075847</v>
          </cell>
          <cell r="O1267">
            <v>3070492</v>
          </cell>
          <cell r="P1267">
            <v>2668835</v>
          </cell>
          <cell r="Q1267">
            <v>36124072</v>
          </cell>
          <cell r="S1267">
            <v>36124072</v>
          </cell>
          <cell r="U1267">
            <v>2264050</v>
          </cell>
          <cell r="V1267">
            <v>4789224</v>
          </cell>
          <cell r="W1267">
            <v>7440188</v>
          </cell>
          <cell r="X1267">
            <v>10254912</v>
          </cell>
          <cell r="Y1267">
            <v>13069636</v>
          </cell>
          <cell r="Z1267">
            <v>16145483</v>
          </cell>
          <cell r="AA1267">
            <v>19477098</v>
          </cell>
          <cell r="AB1267">
            <v>23721513</v>
          </cell>
          <cell r="AC1267">
            <v>27308897</v>
          </cell>
          <cell r="AD1267">
            <v>30384744</v>
          </cell>
          <cell r="AE1267">
            <v>33455236</v>
          </cell>
          <cell r="AF1267">
            <v>36124071</v>
          </cell>
        </row>
        <row r="1268">
          <cell r="D1268" t="str">
            <v>Actual:</v>
          </cell>
          <cell r="E1268">
            <v>3039740</v>
          </cell>
          <cell r="F1268">
            <v>2240555</v>
          </cell>
          <cell r="G1268">
            <v>2975035</v>
          </cell>
          <cell r="H1268">
            <v>3365682</v>
          </cell>
          <cell r="I1268">
            <v>2548011</v>
          </cell>
          <cell r="J1268">
            <v>2962328</v>
          </cell>
          <cell r="K1268">
            <v>3602880</v>
          </cell>
          <cell r="L1268">
            <v>3758020</v>
          </cell>
          <cell r="M1268">
            <v>3047337</v>
          </cell>
          <cell r="N1268">
            <v>2701851</v>
          </cell>
          <cell r="O1268">
            <v>2400614</v>
          </cell>
          <cell r="P1268">
            <v>2908146</v>
          </cell>
          <cell r="Q1268">
            <v>35550197</v>
          </cell>
          <cell r="U1268">
            <v>3039740</v>
          </cell>
          <cell r="V1268">
            <v>5280295</v>
          </cell>
          <cell r="W1268">
            <v>8255330</v>
          </cell>
          <cell r="X1268">
            <v>11621012</v>
          </cell>
          <cell r="Y1268">
            <v>14169023</v>
          </cell>
          <cell r="Z1268">
            <v>17131351</v>
          </cell>
          <cell r="AA1268">
            <v>20734231</v>
          </cell>
          <cell r="AB1268">
            <v>24492251</v>
          </cell>
          <cell r="AC1268">
            <v>27539588</v>
          </cell>
          <cell r="AD1268">
            <v>30241439</v>
          </cell>
          <cell r="AE1268">
            <v>32642053</v>
          </cell>
          <cell r="AF1268">
            <v>35550199</v>
          </cell>
        </row>
        <row r="1269">
          <cell r="D1269" t="str">
            <v>Variance: Fav/(Unfav)</v>
          </cell>
          <cell r="E1269">
            <v>-775689</v>
          </cell>
          <cell r="F1269">
            <v>284619</v>
          </cell>
          <cell r="G1269">
            <v>-324071</v>
          </cell>
          <cell r="H1269">
            <v>-550958</v>
          </cell>
          <cell r="I1269">
            <v>266713</v>
          </cell>
          <cell r="J1269">
            <v>113519</v>
          </cell>
          <cell r="K1269">
            <v>-271264</v>
          </cell>
          <cell r="L1269">
            <v>486395</v>
          </cell>
          <cell r="M1269">
            <v>540047</v>
          </cell>
          <cell r="N1269">
            <v>373996</v>
          </cell>
          <cell r="O1269">
            <v>669879</v>
          </cell>
          <cell r="P1269">
            <v>-239311</v>
          </cell>
          <cell r="Q1269">
            <v>573874</v>
          </cell>
          <cell r="S1269" t="str">
            <v xml:space="preserve"> </v>
          </cell>
          <cell r="U1269">
            <v>-775689</v>
          </cell>
          <cell r="V1269">
            <v>-491070</v>
          </cell>
          <cell r="W1269">
            <v>-815141</v>
          </cell>
          <cell r="X1269">
            <v>-1366099</v>
          </cell>
          <cell r="Y1269">
            <v>-1099386</v>
          </cell>
          <cell r="Z1269">
            <v>-985867</v>
          </cell>
          <cell r="AA1269">
            <v>-1257131</v>
          </cell>
          <cell r="AB1269">
            <v>-770736</v>
          </cell>
          <cell r="AC1269">
            <v>-230689</v>
          </cell>
          <cell r="AD1269">
            <v>143307</v>
          </cell>
          <cell r="AE1269">
            <v>813186</v>
          </cell>
          <cell r="AF1269">
            <v>573875</v>
          </cell>
        </row>
        <row r="1270"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B1271" t="str">
            <v>Grand</v>
          </cell>
          <cell r="D1271" t="str">
            <v>Budget:</v>
          </cell>
          <cell r="E1271">
            <v>6477131</v>
          </cell>
          <cell r="F1271">
            <v>7519535</v>
          </cell>
          <cell r="G1271">
            <v>8394227</v>
          </cell>
          <cell r="H1271">
            <v>7307301</v>
          </cell>
          <cell r="I1271">
            <v>8119042</v>
          </cell>
          <cell r="J1271">
            <v>7867161</v>
          </cell>
          <cell r="K1271">
            <v>8479192</v>
          </cell>
          <cell r="L1271">
            <v>12008471</v>
          </cell>
          <cell r="M1271">
            <v>10234321</v>
          </cell>
          <cell r="N1271">
            <v>7325147</v>
          </cell>
          <cell r="O1271">
            <v>7842324</v>
          </cell>
          <cell r="P1271">
            <v>8083871</v>
          </cell>
          <cell r="Q1271">
            <v>99657724</v>
          </cell>
          <cell r="R1271" t="str">
            <v>Budget:</v>
          </cell>
          <cell r="S1271">
            <v>99657724</v>
          </cell>
          <cell r="U1271">
            <v>6477131</v>
          </cell>
          <cell r="V1271">
            <v>13996666</v>
          </cell>
          <cell r="W1271">
            <v>22390893</v>
          </cell>
          <cell r="X1271">
            <v>29698194</v>
          </cell>
          <cell r="Y1271">
            <v>37817236</v>
          </cell>
          <cell r="Z1271">
            <v>45684397</v>
          </cell>
          <cell r="AA1271">
            <v>54163589</v>
          </cell>
          <cell r="AB1271">
            <v>66172060</v>
          </cell>
          <cell r="AC1271">
            <v>76406381</v>
          </cell>
          <cell r="AD1271">
            <v>83731528</v>
          </cell>
          <cell r="AE1271">
            <v>91573852</v>
          </cell>
          <cell r="AF1271">
            <v>99657723</v>
          </cell>
        </row>
        <row r="1272">
          <cell r="B1272" t="str">
            <v>Total</v>
          </cell>
          <cell r="D1272" t="str">
            <v>Actual:</v>
          </cell>
          <cell r="E1272">
            <v>9776741</v>
          </cell>
          <cell r="F1272">
            <v>7926513</v>
          </cell>
          <cell r="G1272">
            <v>10926077</v>
          </cell>
          <cell r="H1272">
            <v>9487788</v>
          </cell>
          <cell r="I1272">
            <v>10087760</v>
          </cell>
          <cell r="J1272">
            <v>9699076</v>
          </cell>
          <cell r="K1272">
            <v>10809587</v>
          </cell>
          <cell r="L1272">
            <v>13516493</v>
          </cell>
          <cell r="M1272">
            <v>9183782</v>
          </cell>
          <cell r="N1272">
            <v>9183794</v>
          </cell>
          <cell r="O1272">
            <v>6777810</v>
          </cell>
          <cell r="P1272">
            <v>9612748</v>
          </cell>
          <cell r="Q1272">
            <v>116988170</v>
          </cell>
          <cell r="R1272" t="str">
            <v>Projection:</v>
          </cell>
          <cell r="S1272">
            <v>101770166</v>
          </cell>
          <cell r="U1272">
            <v>9776741</v>
          </cell>
          <cell r="V1272">
            <v>17703254</v>
          </cell>
          <cell r="W1272">
            <v>28629331</v>
          </cell>
          <cell r="X1272">
            <v>38117119</v>
          </cell>
          <cell r="Y1272">
            <v>48204879</v>
          </cell>
          <cell r="Z1272">
            <v>57903955</v>
          </cell>
          <cell r="AA1272">
            <v>68713542</v>
          </cell>
          <cell r="AB1272">
            <v>82230035</v>
          </cell>
          <cell r="AC1272">
            <v>91413817</v>
          </cell>
          <cell r="AD1272">
            <v>100597611</v>
          </cell>
          <cell r="AE1272">
            <v>107375421</v>
          </cell>
          <cell r="AF1272">
            <v>116988169</v>
          </cell>
        </row>
        <row r="1273">
          <cell r="D1273" t="str">
            <v>Variance: Fav/(Unfav)</v>
          </cell>
          <cell r="E1273">
            <v>-3299611</v>
          </cell>
          <cell r="F1273">
            <v>-406978</v>
          </cell>
          <cell r="G1273">
            <v>-2531850</v>
          </cell>
          <cell r="H1273">
            <v>-2180487</v>
          </cell>
          <cell r="I1273">
            <v>-1968718</v>
          </cell>
          <cell r="J1273">
            <v>-1831915</v>
          </cell>
          <cell r="K1273">
            <v>-2330395</v>
          </cell>
          <cell r="L1273">
            <v>-1508022</v>
          </cell>
          <cell r="M1273">
            <v>1050539</v>
          </cell>
          <cell r="N1273">
            <v>-1858647</v>
          </cell>
          <cell r="O1273">
            <v>1064514</v>
          </cell>
          <cell r="P1273">
            <v>-1528877</v>
          </cell>
          <cell r="Q1273">
            <v>-17330446</v>
          </cell>
          <cell r="R1273" t="str">
            <v>Variance: Fav/(Unfav)</v>
          </cell>
          <cell r="S1273">
            <v>-2112443</v>
          </cell>
          <cell r="U1273">
            <v>-3299611</v>
          </cell>
          <cell r="V1273">
            <v>-3706589</v>
          </cell>
          <cell r="W1273">
            <v>-6238439</v>
          </cell>
          <cell r="X1273">
            <v>-8418926</v>
          </cell>
          <cell r="Y1273">
            <v>-10387644</v>
          </cell>
          <cell r="Z1273">
            <v>-12219559</v>
          </cell>
          <cell r="AA1273">
            <v>-14549954</v>
          </cell>
          <cell r="AB1273">
            <v>-16057976</v>
          </cell>
          <cell r="AC1273">
            <v>-15007437</v>
          </cell>
          <cell r="AD1273">
            <v>-16866084</v>
          </cell>
          <cell r="AE1273">
            <v>-15801570</v>
          </cell>
          <cell r="AF1273">
            <v>-17330447</v>
          </cell>
        </row>
        <row r="1280">
          <cell r="A1280" t="str">
            <v>NORTH COASTAL REGIONBudget:Indirects</v>
          </cell>
          <cell r="B1280" t="str">
            <v>NORTH COASTAL REGION</v>
          </cell>
          <cell r="C1280" t="str">
            <v>Indirects</v>
          </cell>
          <cell r="D1280" t="str">
            <v>Budget: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 t="str">
            <v>Budget:</v>
          </cell>
          <cell r="S1280">
            <v>0</v>
          </cell>
          <cell r="T1280" t="str">
            <v>Budget: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</row>
        <row r="1281">
          <cell r="A1281" t="str">
            <v>NORTH COASTAL REGIONActual:Indirects</v>
          </cell>
          <cell r="D1281" t="str">
            <v>Actual: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385</v>
          </cell>
          <cell r="J1281">
            <v>459</v>
          </cell>
          <cell r="K1281">
            <v>1152</v>
          </cell>
          <cell r="L1281">
            <v>1527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3523</v>
          </cell>
          <cell r="R1281" t="str">
            <v>Projection:</v>
          </cell>
          <cell r="S1281">
            <v>0</v>
          </cell>
          <cell r="T1281" t="str">
            <v>Actual: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385</v>
          </cell>
          <cell r="Z1281">
            <v>844</v>
          </cell>
          <cell r="AA1281">
            <v>1996</v>
          </cell>
          <cell r="AB1281">
            <v>3523</v>
          </cell>
          <cell r="AC1281">
            <v>3523</v>
          </cell>
          <cell r="AD1281">
            <v>3523</v>
          </cell>
          <cell r="AE1281">
            <v>3523</v>
          </cell>
        </row>
        <row r="1282">
          <cell r="A1282" t="str">
            <v>NORTH COASTAL REGIONVariance: Fav/(Unfav)</v>
          </cell>
          <cell r="D1282" t="str">
            <v>Variance: Fav/(Unfav)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-385</v>
          </cell>
          <cell r="J1282">
            <v>-459</v>
          </cell>
          <cell r="K1282">
            <v>-1152</v>
          </cell>
          <cell r="L1282">
            <v>-1527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-3523</v>
          </cell>
          <cell r="R1282" t="str">
            <v>Variance: Fav/(Unfav)</v>
          </cell>
          <cell r="S1282">
            <v>0</v>
          </cell>
          <cell r="T1282" t="str">
            <v>Variance: Fav/(Unfav)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-385</v>
          </cell>
          <cell r="Z1282">
            <v>-844</v>
          </cell>
          <cell r="AA1282">
            <v>-1996</v>
          </cell>
          <cell r="AB1282">
            <v>-3523</v>
          </cell>
          <cell r="AC1282">
            <v>-3523</v>
          </cell>
          <cell r="AD1282">
            <v>-3523</v>
          </cell>
          <cell r="AE1282">
            <v>-3523</v>
          </cell>
        </row>
        <row r="1283">
          <cell r="A1283" t="str">
            <v>SOUTH COASTAL REGIONBudget:Indirects</v>
          </cell>
          <cell r="B1283" t="str">
            <v>SOUTH COASTAL REGION</v>
          </cell>
          <cell r="C1283" t="str">
            <v>Indirects</v>
          </cell>
          <cell r="D1283" t="str">
            <v>Budget: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 t="str">
            <v>Budget:</v>
          </cell>
          <cell r="S1283">
            <v>0</v>
          </cell>
          <cell r="T1283" t="str">
            <v>Budget: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</row>
        <row r="1284">
          <cell r="A1284" t="str">
            <v>SOUTH COASTAL REGIONActual:Indirects</v>
          </cell>
          <cell r="D1284" t="str">
            <v>Actual:</v>
          </cell>
          <cell r="E1284">
            <v>227492</v>
          </cell>
          <cell r="F1284">
            <v>202505</v>
          </cell>
          <cell r="G1284">
            <v>232573</v>
          </cell>
          <cell r="H1284">
            <v>209748</v>
          </cell>
          <cell r="I1284">
            <v>235535</v>
          </cell>
          <cell r="J1284">
            <v>238318</v>
          </cell>
          <cell r="K1284">
            <v>221473</v>
          </cell>
          <cell r="L1284">
            <v>320093</v>
          </cell>
          <cell r="M1284">
            <v>218629</v>
          </cell>
          <cell r="N1284">
            <v>204150</v>
          </cell>
          <cell r="O1284">
            <v>234526</v>
          </cell>
          <cell r="P1284">
            <v>268321</v>
          </cell>
          <cell r="Q1284">
            <v>2813363</v>
          </cell>
          <cell r="R1284" t="str">
            <v>Projection:</v>
          </cell>
          <cell r="S1284">
            <v>-225000</v>
          </cell>
          <cell r="T1284" t="str">
            <v>Actual:</v>
          </cell>
          <cell r="U1284">
            <v>227492</v>
          </cell>
          <cell r="V1284">
            <v>429997</v>
          </cell>
          <cell r="W1284">
            <v>662570</v>
          </cell>
          <cell r="X1284">
            <v>872318</v>
          </cell>
          <cell r="Y1284">
            <v>1107853</v>
          </cell>
          <cell r="Z1284">
            <v>1346171</v>
          </cell>
          <cell r="AA1284">
            <v>1567644</v>
          </cell>
          <cell r="AB1284">
            <v>1887737</v>
          </cell>
          <cell r="AC1284">
            <v>2106366</v>
          </cell>
          <cell r="AD1284">
            <v>2310516</v>
          </cell>
          <cell r="AE1284">
            <v>2545042</v>
          </cell>
        </row>
        <row r="1285">
          <cell r="A1285" t="str">
            <v>SOUTH COASTAL REGIONVariance: Fav/(Unfav)</v>
          </cell>
          <cell r="D1285" t="str">
            <v>Variance: Fav/(Unfav)</v>
          </cell>
          <cell r="E1285">
            <v>-227492</v>
          </cell>
          <cell r="F1285">
            <v>-202505</v>
          </cell>
          <cell r="G1285">
            <v>-232573</v>
          </cell>
          <cell r="H1285">
            <v>-209748</v>
          </cell>
          <cell r="I1285">
            <v>-235535</v>
          </cell>
          <cell r="J1285">
            <v>-238318</v>
          </cell>
          <cell r="K1285">
            <v>-221473</v>
          </cell>
          <cell r="L1285">
            <v>-320093</v>
          </cell>
          <cell r="M1285">
            <v>-218629</v>
          </cell>
          <cell r="N1285">
            <v>-204150</v>
          </cell>
          <cell r="O1285">
            <v>-234526</v>
          </cell>
          <cell r="P1285">
            <v>-268321</v>
          </cell>
          <cell r="Q1285">
            <v>-2813363</v>
          </cell>
          <cell r="R1285" t="str">
            <v>Variance: Fav/(Unfav)</v>
          </cell>
          <cell r="S1285">
            <v>225000</v>
          </cell>
          <cell r="T1285" t="str">
            <v>Variance: Fav/(Unfav)</v>
          </cell>
          <cell r="U1285">
            <v>-227492</v>
          </cell>
          <cell r="V1285">
            <v>-429997</v>
          </cell>
          <cell r="W1285">
            <v>-662570</v>
          </cell>
          <cell r="X1285">
            <v>-872318</v>
          </cell>
          <cell r="Y1285">
            <v>-1107853</v>
          </cell>
          <cell r="Z1285">
            <v>-1346171</v>
          </cell>
          <cell r="AA1285">
            <v>-1567644</v>
          </cell>
          <cell r="AB1285">
            <v>-1887737</v>
          </cell>
          <cell r="AC1285">
            <v>-2106366</v>
          </cell>
          <cell r="AD1285">
            <v>-2310516</v>
          </cell>
          <cell r="AE1285">
            <v>-2545042</v>
          </cell>
        </row>
        <row r="1286">
          <cell r="D1286" t="str">
            <v>Budget: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S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</row>
        <row r="1287">
          <cell r="D1287" t="str">
            <v>Actual:</v>
          </cell>
          <cell r="E1287">
            <v>227492</v>
          </cell>
          <cell r="F1287">
            <v>202505</v>
          </cell>
          <cell r="G1287">
            <v>232573</v>
          </cell>
          <cell r="H1287">
            <v>209748</v>
          </cell>
          <cell r="I1287">
            <v>235919</v>
          </cell>
          <cell r="J1287">
            <v>238777</v>
          </cell>
          <cell r="K1287">
            <v>222625</v>
          </cell>
          <cell r="L1287">
            <v>321620</v>
          </cell>
          <cell r="M1287">
            <v>218629</v>
          </cell>
          <cell r="N1287">
            <v>204150</v>
          </cell>
          <cell r="O1287">
            <v>234526</v>
          </cell>
          <cell r="P1287">
            <v>268321</v>
          </cell>
          <cell r="Q1287">
            <v>2816885</v>
          </cell>
          <cell r="U1287">
            <v>227492</v>
          </cell>
          <cell r="V1287">
            <v>429997</v>
          </cell>
          <cell r="W1287">
            <v>662570</v>
          </cell>
          <cell r="X1287">
            <v>872318</v>
          </cell>
          <cell r="Y1287">
            <v>1108237</v>
          </cell>
          <cell r="Z1287">
            <v>1347014</v>
          </cell>
          <cell r="AA1287">
            <v>1569639</v>
          </cell>
          <cell r="AB1287">
            <v>1891259</v>
          </cell>
          <cell r="AC1287">
            <v>2109888</v>
          </cell>
          <cell r="AD1287">
            <v>2314038</v>
          </cell>
          <cell r="AE1287">
            <v>2548564</v>
          </cell>
        </row>
        <row r="1288">
          <cell r="D1288" t="str">
            <v>Variance: Fav/(Unfav)</v>
          </cell>
          <cell r="E1288">
            <v>-227492</v>
          </cell>
          <cell r="F1288">
            <v>-202505</v>
          </cell>
          <cell r="G1288">
            <v>-232573</v>
          </cell>
          <cell r="H1288">
            <v>-209748</v>
          </cell>
          <cell r="I1288">
            <v>-235919</v>
          </cell>
          <cell r="J1288">
            <v>-238777</v>
          </cell>
          <cell r="K1288">
            <v>-222625</v>
          </cell>
          <cell r="L1288">
            <v>-321620</v>
          </cell>
          <cell r="M1288">
            <v>-218629</v>
          </cell>
          <cell r="N1288">
            <v>-204150</v>
          </cell>
          <cell r="O1288">
            <v>-234526</v>
          </cell>
          <cell r="P1288">
            <v>-268321</v>
          </cell>
          <cell r="Q1288">
            <v>-2816885</v>
          </cell>
          <cell r="S1288" t="str">
            <v xml:space="preserve"> </v>
          </cell>
          <cell r="U1288">
            <v>-227492</v>
          </cell>
          <cell r="V1288">
            <v>-429997</v>
          </cell>
          <cell r="W1288">
            <v>-662570</v>
          </cell>
          <cell r="X1288">
            <v>-872318</v>
          </cell>
          <cell r="Y1288">
            <v>-1108237</v>
          </cell>
          <cell r="Z1288">
            <v>-1347014</v>
          </cell>
          <cell r="AA1288">
            <v>-1569639</v>
          </cell>
          <cell r="AB1288">
            <v>-1891259</v>
          </cell>
          <cell r="AC1288">
            <v>-2109888</v>
          </cell>
          <cell r="AD1288">
            <v>-2314038</v>
          </cell>
          <cell r="AE1288">
            <v>-2548564</v>
          </cell>
        </row>
        <row r="1289"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</row>
        <row r="1290">
          <cell r="A1290" t="str">
            <v>NORTH COASTAL REGIONBudget:Indirects</v>
          </cell>
          <cell r="B1290" t="str">
            <v>NORTH COASTAL REGION</v>
          </cell>
          <cell r="C1290" t="str">
            <v>Indirects</v>
          </cell>
          <cell r="D1290" t="str">
            <v>Budget:</v>
          </cell>
          <cell r="E1290">
            <v>112584</v>
          </cell>
          <cell r="F1290">
            <v>117233</v>
          </cell>
          <cell r="G1290">
            <v>136960</v>
          </cell>
          <cell r="H1290">
            <v>-15781</v>
          </cell>
          <cell r="I1290">
            <v>85338</v>
          </cell>
          <cell r="J1290">
            <v>108538</v>
          </cell>
          <cell r="K1290">
            <v>87738</v>
          </cell>
          <cell r="L1290">
            <v>123547</v>
          </cell>
          <cell r="M1290">
            <v>110938</v>
          </cell>
          <cell r="N1290">
            <v>86538</v>
          </cell>
          <cell r="O1290">
            <v>86538</v>
          </cell>
          <cell r="P1290">
            <v>140552</v>
          </cell>
          <cell r="Q1290">
            <v>1180722</v>
          </cell>
          <cell r="R1290" t="str">
            <v>Budget:</v>
          </cell>
          <cell r="S1290">
            <v>1180722</v>
          </cell>
          <cell r="T1290" t="str">
            <v>Budget:</v>
          </cell>
          <cell r="U1290">
            <v>112584</v>
          </cell>
          <cell r="V1290">
            <v>229817</v>
          </cell>
          <cell r="W1290">
            <v>366777</v>
          </cell>
          <cell r="X1290">
            <v>350996</v>
          </cell>
          <cell r="Y1290">
            <v>436334</v>
          </cell>
          <cell r="Z1290">
            <v>544872</v>
          </cell>
          <cell r="AA1290">
            <v>632610</v>
          </cell>
          <cell r="AB1290">
            <v>756157</v>
          </cell>
          <cell r="AC1290">
            <v>867095</v>
          </cell>
          <cell r="AD1290">
            <v>953633</v>
          </cell>
          <cell r="AE1290">
            <v>1040171</v>
          </cell>
        </row>
        <row r="1291">
          <cell r="A1291" t="str">
            <v>NORTH COASTAL REGIONActual:Indirects</v>
          </cell>
          <cell r="D1291" t="str">
            <v>Actual:</v>
          </cell>
          <cell r="E1291">
            <v>22097</v>
          </cell>
          <cell r="F1291">
            <v>-21498</v>
          </cell>
          <cell r="G1291">
            <v>3080</v>
          </cell>
          <cell r="H1291">
            <v>8971</v>
          </cell>
          <cell r="I1291">
            <v>-19869</v>
          </cell>
          <cell r="J1291">
            <v>79158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7797</v>
          </cell>
          <cell r="Q1291">
            <v>79736</v>
          </cell>
          <cell r="R1291" t="str">
            <v>Projection:</v>
          </cell>
          <cell r="S1291">
            <v>1638288</v>
          </cell>
          <cell r="T1291" t="str">
            <v>Actual:</v>
          </cell>
          <cell r="U1291">
            <v>22097</v>
          </cell>
          <cell r="V1291">
            <v>599</v>
          </cell>
          <cell r="W1291">
            <v>3679</v>
          </cell>
          <cell r="X1291">
            <v>12650</v>
          </cell>
          <cell r="Y1291">
            <v>-7219</v>
          </cell>
          <cell r="Z1291">
            <v>71939</v>
          </cell>
          <cell r="AA1291">
            <v>71939</v>
          </cell>
          <cell r="AB1291">
            <v>71939</v>
          </cell>
          <cell r="AC1291">
            <v>71939</v>
          </cell>
          <cell r="AD1291">
            <v>71939</v>
          </cell>
          <cell r="AE1291">
            <v>71939</v>
          </cell>
        </row>
        <row r="1292">
          <cell r="A1292" t="str">
            <v>NORTH COASTAL REGIONVariance: Fav/(Unfav)</v>
          </cell>
          <cell r="D1292" t="str">
            <v>Variance: Fav/(Unfav)</v>
          </cell>
          <cell r="E1292">
            <v>90488</v>
          </cell>
          <cell r="F1292">
            <v>138732</v>
          </cell>
          <cell r="G1292">
            <v>133880</v>
          </cell>
          <cell r="H1292">
            <v>-24752</v>
          </cell>
          <cell r="I1292">
            <v>105206</v>
          </cell>
          <cell r="J1292">
            <v>29380</v>
          </cell>
          <cell r="K1292">
            <v>87738</v>
          </cell>
          <cell r="L1292">
            <v>123547</v>
          </cell>
          <cell r="M1292">
            <v>110938</v>
          </cell>
          <cell r="N1292">
            <v>86538</v>
          </cell>
          <cell r="O1292">
            <v>86538</v>
          </cell>
          <cell r="P1292">
            <v>132754</v>
          </cell>
          <cell r="Q1292">
            <v>1100987</v>
          </cell>
          <cell r="R1292" t="str">
            <v>Variance: Fav/(Unfav)</v>
          </cell>
          <cell r="S1292">
            <v>-457566</v>
          </cell>
          <cell r="T1292" t="str">
            <v>Variance: Fav/(Unfav)</v>
          </cell>
          <cell r="U1292">
            <v>90488</v>
          </cell>
          <cell r="V1292">
            <v>229220</v>
          </cell>
          <cell r="W1292">
            <v>363100</v>
          </cell>
          <cell r="X1292">
            <v>338348</v>
          </cell>
          <cell r="Y1292">
            <v>443554</v>
          </cell>
          <cell r="Z1292">
            <v>472934</v>
          </cell>
          <cell r="AA1292">
            <v>560672</v>
          </cell>
          <cell r="AB1292">
            <v>684219</v>
          </cell>
          <cell r="AC1292">
            <v>795157</v>
          </cell>
          <cell r="AD1292">
            <v>881695</v>
          </cell>
          <cell r="AE1292">
            <v>968233</v>
          </cell>
        </row>
        <row r="1293">
          <cell r="A1293" t="str">
            <v>SOUTH COASTAL REGIONBudget:Indirects</v>
          </cell>
          <cell r="B1293" t="str">
            <v>SOUTH COASTAL REGION</v>
          </cell>
          <cell r="C1293" t="str">
            <v>Indirects</v>
          </cell>
          <cell r="D1293" t="str">
            <v>Budget:</v>
          </cell>
          <cell r="E1293">
            <v>318049</v>
          </cell>
          <cell r="F1293">
            <v>349107</v>
          </cell>
          <cell r="G1293">
            <v>337747</v>
          </cell>
          <cell r="H1293">
            <v>366234</v>
          </cell>
          <cell r="I1293">
            <v>366234</v>
          </cell>
          <cell r="J1293">
            <v>385943</v>
          </cell>
          <cell r="K1293">
            <v>416991</v>
          </cell>
          <cell r="L1293">
            <v>532267</v>
          </cell>
          <cell r="M1293">
            <v>436689</v>
          </cell>
          <cell r="N1293">
            <v>385933</v>
          </cell>
          <cell r="O1293">
            <v>385933</v>
          </cell>
          <cell r="P1293">
            <v>414790</v>
          </cell>
          <cell r="Q1293">
            <v>4695917</v>
          </cell>
          <cell r="R1293" t="str">
            <v>Budget:</v>
          </cell>
          <cell r="S1293">
            <v>4695917</v>
          </cell>
          <cell r="T1293" t="str">
            <v>Budget:</v>
          </cell>
          <cell r="U1293">
            <v>318049</v>
          </cell>
          <cell r="V1293">
            <v>667156</v>
          </cell>
          <cell r="W1293">
            <v>1004903</v>
          </cell>
          <cell r="X1293">
            <v>1371137</v>
          </cell>
          <cell r="Y1293">
            <v>1737371</v>
          </cell>
          <cell r="Z1293">
            <v>2123314</v>
          </cell>
          <cell r="AA1293">
            <v>2540305</v>
          </cell>
          <cell r="AB1293">
            <v>3072572</v>
          </cell>
          <cell r="AC1293">
            <v>3509261</v>
          </cell>
          <cell r="AD1293">
            <v>3895194</v>
          </cell>
          <cell r="AE1293">
            <v>4281127</v>
          </cell>
        </row>
        <row r="1294">
          <cell r="A1294" t="str">
            <v>SOUTH COASTAL REGIONActual:Indirects</v>
          </cell>
          <cell r="D1294" t="str">
            <v>Actual:</v>
          </cell>
          <cell r="E1294">
            <v>13128</v>
          </cell>
          <cell r="F1294">
            <v>8349</v>
          </cell>
          <cell r="G1294">
            <v>1917</v>
          </cell>
          <cell r="H1294">
            <v>9048</v>
          </cell>
          <cell r="I1294">
            <v>-35850</v>
          </cell>
          <cell r="J1294">
            <v>76024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3897</v>
          </cell>
          <cell r="Q1294">
            <v>76513</v>
          </cell>
          <cell r="R1294" t="str">
            <v>Projection:</v>
          </cell>
          <cell r="S1294">
            <v>4695917</v>
          </cell>
          <cell r="T1294" t="str">
            <v>Actual:</v>
          </cell>
          <cell r="U1294">
            <v>13128</v>
          </cell>
          <cell r="V1294">
            <v>21477</v>
          </cell>
          <cell r="W1294">
            <v>23394</v>
          </cell>
          <cell r="X1294">
            <v>32442</v>
          </cell>
          <cell r="Y1294">
            <v>-3408</v>
          </cell>
          <cell r="Z1294">
            <v>72616</v>
          </cell>
          <cell r="AA1294">
            <v>72616</v>
          </cell>
          <cell r="AB1294">
            <v>72616</v>
          </cell>
          <cell r="AC1294">
            <v>72616</v>
          </cell>
          <cell r="AD1294">
            <v>72616</v>
          </cell>
          <cell r="AE1294">
            <v>72616</v>
          </cell>
        </row>
        <row r="1295">
          <cell r="A1295" t="str">
            <v>SOUTH COASTAL REGIONVariance: Fav/(Unfav)</v>
          </cell>
          <cell r="D1295" t="str">
            <v>Variance: Fav/(Unfav)</v>
          </cell>
          <cell r="E1295">
            <v>304921</v>
          </cell>
          <cell r="F1295">
            <v>340758</v>
          </cell>
          <cell r="G1295">
            <v>335830</v>
          </cell>
          <cell r="H1295">
            <v>357186</v>
          </cell>
          <cell r="I1295">
            <v>402085</v>
          </cell>
          <cell r="J1295">
            <v>309919</v>
          </cell>
          <cell r="K1295">
            <v>416991</v>
          </cell>
          <cell r="L1295">
            <v>532267</v>
          </cell>
          <cell r="M1295">
            <v>436689</v>
          </cell>
          <cell r="N1295">
            <v>385933</v>
          </cell>
          <cell r="O1295">
            <v>385933</v>
          </cell>
          <cell r="P1295">
            <v>410893</v>
          </cell>
          <cell r="Q1295">
            <v>4619404</v>
          </cell>
          <cell r="R1295" t="str">
            <v>Variance: Fav/(Unfav)</v>
          </cell>
          <cell r="S1295">
            <v>0</v>
          </cell>
          <cell r="T1295" t="str">
            <v>Variance: Fav/(Unfav)</v>
          </cell>
          <cell r="U1295">
            <v>304921</v>
          </cell>
          <cell r="V1295">
            <v>645679</v>
          </cell>
          <cell r="W1295">
            <v>981509</v>
          </cell>
          <cell r="X1295">
            <v>1338695</v>
          </cell>
          <cell r="Y1295">
            <v>1740780</v>
          </cell>
          <cell r="Z1295">
            <v>2050699</v>
          </cell>
          <cell r="AA1295">
            <v>2467690</v>
          </cell>
          <cell r="AB1295">
            <v>2999957</v>
          </cell>
          <cell r="AC1295">
            <v>3436646</v>
          </cell>
          <cell r="AD1295">
            <v>3822579</v>
          </cell>
          <cell r="AE1295">
            <v>4208512</v>
          </cell>
        </row>
        <row r="1296">
          <cell r="D1296" t="str">
            <v>Budget:</v>
          </cell>
          <cell r="E1296">
            <v>430633</v>
          </cell>
          <cell r="F1296">
            <v>466340</v>
          </cell>
          <cell r="G1296">
            <v>474707</v>
          </cell>
          <cell r="H1296">
            <v>350453</v>
          </cell>
          <cell r="I1296">
            <v>451572</v>
          </cell>
          <cell r="J1296">
            <v>494480</v>
          </cell>
          <cell r="K1296">
            <v>504728</v>
          </cell>
          <cell r="L1296">
            <v>655815</v>
          </cell>
          <cell r="M1296">
            <v>547627</v>
          </cell>
          <cell r="N1296">
            <v>472471</v>
          </cell>
          <cell r="O1296">
            <v>472471</v>
          </cell>
          <cell r="P1296">
            <v>555342</v>
          </cell>
          <cell r="Q1296">
            <v>5876639</v>
          </cell>
          <cell r="S1296">
            <v>5876639</v>
          </cell>
          <cell r="U1296">
            <v>430633</v>
          </cell>
          <cell r="V1296">
            <v>896973</v>
          </cell>
          <cell r="W1296">
            <v>1371680</v>
          </cell>
          <cell r="X1296">
            <v>1722133</v>
          </cell>
          <cell r="Y1296">
            <v>2173705</v>
          </cell>
          <cell r="Z1296">
            <v>2668185</v>
          </cell>
          <cell r="AA1296">
            <v>3172913</v>
          </cell>
          <cell r="AB1296">
            <v>3828728</v>
          </cell>
          <cell r="AC1296">
            <v>4376355</v>
          </cell>
          <cell r="AD1296">
            <v>4848826</v>
          </cell>
          <cell r="AE1296">
            <v>5321297</v>
          </cell>
        </row>
        <row r="1297">
          <cell r="D1297" t="str">
            <v>Actual:</v>
          </cell>
          <cell r="E1297">
            <v>35224</v>
          </cell>
          <cell r="F1297">
            <v>-13149</v>
          </cell>
          <cell r="G1297">
            <v>4997</v>
          </cell>
          <cell r="H1297">
            <v>18019</v>
          </cell>
          <cell r="I1297">
            <v>-55719</v>
          </cell>
          <cell r="J1297">
            <v>155181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11695</v>
          </cell>
          <cell r="Q1297">
            <v>156248</v>
          </cell>
          <cell r="U1297">
            <v>35224</v>
          </cell>
          <cell r="V1297">
            <v>22075</v>
          </cell>
          <cell r="W1297">
            <v>27072</v>
          </cell>
          <cell r="X1297">
            <v>45091</v>
          </cell>
          <cell r="Y1297">
            <v>-10628</v>
          </cell>
          <cell r="Z1297">
            <v>144553</v>
          </cell>
          <cell r="AA1297">
            <v>144553</v>
          </cell>
          <cell r="AB1297">
            <v>144553</v>
          </cell>
          <cell r="AC1297">
            <v>144553</v>
          </cell>
          <cell r="AD1297">
            <v>144553</v>
          </cell>
          <cell r="AE1297">
            <v>144553</v>
          </cell>
        </row>
        <row r="1298">
          <cell r="D1298" t="str">
            <v>Variance: Fav/(Unfav)</v>
          </cell>
          <cell r="E1298">
            <v>395409</v>
          </cell>
          <cell r="F1298">
            <v>479489</v>
          </cell>
          <cell r="G1298">
            <v>469710</v>
          </cell>
          <cell r="H1298">
            <v>332434</v>
          </cell>
          <cell r="I1298">
            <v>507291</v>
          </cell>
          <cell r="J1298">
            <v>339299</v>
          </cell>
          <cell r="K1298">
            <v>504728</v>
          </cell>
          <cell r="L1298">
            <v>655815</v>
          </cell>
          <cell r="M1298">
            <v>547627</v>
          </cell>
          <cell r="N1298">
            <v>472471</v>
          </cell>
          <cell r="O1298">
            <v>472471</v>
          </cell>
          <cell r="P1298">
            <v>543647</v>
          </cell>
          <cell r="Q1298">
            <v>5720391</v>
          </cell>
          <cell r="S1298" t="str">
            <v xml:space="preserve"> </v>
          </cell>
          <cell r="U1298">
            <v>395409</v>
          </cell>
          <cell r="V1298">
            <v>874898</v>
          </cell>
          <cell r="W1298">
            <v>1344608</v>
          </cell>
          <cell r="X1298">
            <v>1677042</v>
          </cell>
          <cell r="Y1298">
            <v>2184333</v>
          </cell>
          <cell r="Z1298">
            <v>2523632</v>
          </cell>
          <cell r="AA1298">
            <v>3028360</v>
          </cell>
          <cell r="AB1298">
            <v>3684175</v>
          </cell>
          <cell r="AC1298">
            <v>4231802</v>
          </cell>
          <cell r="AD1298">
            <v>4704273</v>
          </cell>
          <cell r="AE1298">
            <v>5176744</v>
          </cell>
        </row>
        <row r="1299"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</row>
        <row r="1300">
          <cell r="A1300" t="str">
            <v>NORTH COASTAL REGIONBudget:Indirects</v>
          </cell>
          <cell r="B1300" t="str">
            <v>NORTH COASTAL REGION</v>
          </cell>
          <cell r="C1300" t="str">
            <v>Indirects</v>
          </cell>
          <cell r="D1300" t="str">
            <v>Budget:</v>
          </cell>
          <cell r="E1300">
            <v>0</v>
          </cell>
          <cell r="F1300">
            <v>0</v>
          </cell>
          <cell r="G1300">
            <v>0</v>
          </cell>
          <cell r="H1300">
            <v>136547</v>
          </cell>
          <cell r="I1300">
            <v>35428</v>
          </cell>
          <cell r="J1300">
            <v>36606</v>
          </cell>
          <cell r="K1300">
            <v>40053</v>
          </cell>
          <cell r="L1300">
            <v>50737</v>
          </cell>
          <cell r="M1300">
            <v>41229</v>
          </cell>
          <cell r="N1300">
            <v>36604</v>
          </cell>
          <cell r="O1300">
            <v>36604</v>
          </cell>
          <cell r="P1300">
            <v>43755</v>
          </cell>
          <cell r="Q1300">
            <v>457566</v>
          </cell>
          <cell r="R1300" t="str">
            <v>Budget:</v>
          </cell>
          <cell r="S1300">
            <v>457566</v>
          </cell>
          <cell r="T1300" t="str">
            <v>Budget:</v>
          </cell>
          <cell r="U1300">
            <v>0</v>
          </cell>
          <cell r="V1300">
            <v>0</v>
          </cell>
          <cell r="W1300">
            <v>0</v>
          </cell>
          <cell r="X1300">
            <v>136547</v>
          </cell>
          <cell r="Y1300">
            <v>171975</v>
          </cell>
          <cell r="Z1300">
            <v>208581</v>
          </cell>
          <cell r="AA1300">
            <v>248634</v>
          </cell>
          <cell r="AB1300">
            <v>299371</v>
          </cell>
          <cell r="AC1300">
            <v>340600</v>
          </cell>
          <cell r="AD1300">
            <v>377204</v>
          </cell>
          <cell r="AE1300">
            <v>413808</v>
          </cell>
        </row>
        <row r="1301">
          <cell r="A1301" t="str">
            <v>NORTH COASTAL REGIONActual:Indirects</v>
          </cell>
          <cell r="D1301" t="str">
            <v>Actual:</v>
          </cell>
          <cell r="E1301">
            <v>94440</v>
          </cell>
          <cell r="F1301">
            <v>135762</v>
          </cell>
          <cell r="G1301">
            <v>138282</v>
          </cell>
          <cell r="H1301">
            <v>63668</v>
          </cell>
          <cell r="I1301">
            <v>120237</v>
          </cell>
          <cell r="J1301">
            <v>136423</v>
          </cell>
          <cell r="K1301">
            <v>107558</v>
          </cell>
          <cell r="L1301">
            <v>199624</v>
          </cell>
          <cell r="M1301">
            <v>89179</v>
          </cell>
          <cell r="N1301">
            <v>140488</v>
          </cell>
          <cell r="O1301">
            <v>160926</v>
          </cell>
          <cell r="P1301">
            <v>130667</v>
          </cell>
          <cell r="Q1301">
            <v>1517252</v>
          </cell>
          <cell r="R1301" t="str">
            <v>Projection:</v>
          </cell>
          <cell r="S1301">
            <v>-225000</v>
          </cell>
          <cell r="T1301" t="str">
            <v>Actual:</v>
          </cell>
          <cell r="U1301">
            <v>94440</v>
          </cell>
          <cell r="V1301">
            <v>230202</v>
          </cell>
          <cell r="W1301">
            <v>368484</v>
          </cell>
          <cell r="X1301">
            <v>432152</v>
          </cell>
          <cell r="Y1301">
            <v>552389</v>
          </cell>
          <cell r="Z1301">
            <v>688812</v>
          </cell>
          <cell r="AA1301">
            <v>796370</v>
          </cell>
          <cell r="AB1301">
            <v>995994</v>
          </cell>
          <cell r="AC1301">
            <v>1085173</v>
          </cell>
          <cell r="AD1301">
            <v>1225661</v>
          </cell>
          <cell r="AE1301">
            <v>1386587</v>
          </cell>
        </row>
        <row r="1302">
          <cell r="A1302" t="str">
            <v>NORTH COASTAL REGIONVariance: Fav/(Unfav)</v>
          </cell>
          <cell r="D1302" t="str">
            <v>Variance: Fav/(Unfav)</v>
          </cell>
          <cell r="E1302">
            <v>-94440</v>
          </cell>
          <cell r="F1302">
            <v>-135762</v>
          </cell>
          <cell r="G1302">
            <v>-138282</v>
          </cell>
          <cell r="H1302">
            <v>72879</v>
          </cell>
          <cell r="I1302">
            <v>-84809</v>
          </cell>
          <cell r="J1302">
            <v>-99817</v>
          </cell>
          <cell r="K1302">
            <v>-67504</v>
          </cell>
          <cell r="L1302">
            <v>-148886</v>
          </cell>
          <cell r="M1302">
            <v>-47949</v>
          </cell>
          <cell r="N1302">
            <v>-103883</v>
          </cell>
          <cell r="O1302">
            <v>-124321</v>
          </cell>
          <cell r="P1302">
            <v>-86912</v>
          </cell>
          <cell r="Q1302">
            <v>-1059686</v>
          </cell>
          <cell r="R1302" t="str">
            <v>Variance: Fav/(Unfav)</v>
          </cell>
          <cell r="S1302">
            <v>682566</v>
          </cell>
          <cell r="T1302" t="str">
            <v>Variance: Fav/(Unfav)</v>
          </cell>
          <cell r="U1302">
            <v>-94440</v>
          </cell>
          <cell r="V1302">
            <v>-230202</v>
          </cell>
          <cell r="W1302">
            <v>-368484</v>
          </cell>
          <cell r="X1302">
            <v>-295605</v>
          </cell>
          <cell r="Y1302">
            <v>-380414</v>
          </cell>
          <cell r="Z1302">
            <v>-480231</v>
          </cell>
          <cell r="AA1302">
            <v>-547735</v>
          </cell>
          <cell r="AB1302">
            <v>-696621</v>
          </cell>
          <cell r="AC1302">
            <v>-744570</v>
          </cell>
          <cell r="AD1302">
            <v>-848453</v>
          </cell>
          <cell r="AE1302">
            <v>-972774</v>
          </cell>
        </row>
        <row r="1303">
          <cell r="A1303" t="str">
            <v>SOUTH COASTAL REGIONBudget:Indirects</v>
          </cell>
          <cell r="B1303" t="str">
            <v>SOUTH COASTAL REGION</v>
          </cell>
          <cell r="C1303" t="str">
            <v>Indirects</v>
          </cell>
          <cell r="D1303" t="str">
            <v>Budget: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 t="str">
            <v>Budget:</v>
          </cell>
          <cell r="S1303">
            <v>0</v>
          </cell>
          <cell r="T1303" t="str">
            <v>Budget: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</row>
        <row r="1304">
          <cell r="A1304" t="str">
            <v>SOUTH COASTAL REGIONActual:Indirects</v>
          </cell>
          <cell r="D1304" t="str">
            <v>Actual:</v>
          </cell>
          <cell r="E1304">
            <v>391</v>
          </cell>
          <cell r="F1304">
            <v>1312</v>
          </cell>
          <cell r="G1304">
            <v>1614</v>
          </cell>
          <cell r="H1304">
            <v>2300</v>
          </cell>
          <cell r="I1304">
            <v>3311</v>
          </cell>
          <cell r="J1304">
            <v>4082</v>
          </cell>
          <cell r="K1304">
            <v>4083</v>
          </cell>
          <cell r="L1304">
            <v>6380</v>
          </cell>
          <cell r="M1304">
            <v>3167</v>
          </cell>
          <cell r="N1304">
            <v>4310</v>
          </cell>
          <cell r="O1304">
            <v>3879</v>
          </cell>
          <cell r="P1304">
            <v>3752</v>
          </cell>
          <cell r="Q1304">
            <v>38582</v>
          </cell>
          <cell r="R1304" t="str">
            <v>Projection:</v>
          </cell>
          <cell r="S1304">
            <v>0</v>
          </cell>
          <cell r="T1304" t="str">
            <v>Actual:</v>
          </cell>
          <cell r="U1304">
            <v>391</v>
          </cell>
          <cell r="V1304">
            <v>1703</v>
          </cell>
          <cell r="W1304">
            <v>3317</v>
          </cell>
          <cell r="X1304">
            <v>5617</v>
          </cell>
          <cell r="Y1304">
            <v>8928</v>
          </cell>
          <cell r="Z1304">
            <v>13010</v>
          </cell>
          <cell r="AA1304">
            <v>17093</v>
          </cell>
          <cell r="AB1304">
            <v>23473</v>
          </cell>
          <cell r="AC1304">
            <v>26640</v>
          </cell>
          <cell r="AD1304">
            <v>30950</v>
          </cell>
          <cell r="AE1304">
            <v>34829</v>
          </cell>
        </row>
        <row r="1305">
          <cell r="A1305" t="str">
            <v>SOUTH COASTAL REGIONVariance: Fav/(Unfav)</v>
          </cell>
          <cell r="D1305" t="str">
            <v>Variance: Fav/(Unfav)</v>
          </cell>
          <cell r="E1305">
            <v>-391</v>
          </cell>
          <cell r="F1305">
            <v>-1312</v>
          </cell>
          <cell r="G1305">
            <v>-1614</v>
          </cell>
          <cell r="H1305">
            <v>-2300</v>
          </cell>
          <cell r="I1305">
            <v>-3311</v>
          </cell>
          <cell r="J1305">
            <v>-4082</v>
          </cell>
          <cell r="K1305">
            <v>-4083</v>
          </cell>
          <cell r="L1305">
            <v>-6380</v>
          </cell>
          <cell r="M1305">
            <v>-3167</v>
          </cell>
          <cell r="N1305">
            <v>-4310</v>
          </cell>
          <cell r="O1305">
            <v>-3879</v>
          </cell>
          <cell r="P1305">
            <v>-3752</v>
          </cell>
          <cell r="Q1305">
            <v>-38582</v>
          </cell>
          <cell r="R1305" t="str">
            <v>Variance: Fav/(Unfav)</v>
          </cell>
          <cell r="S1305">
            <v>0</v>
          </cell>
          <cell r="T1305" t="str">
            <v>Variance: Fav/(Unfav)</v>
          </cell>
          <cell r="U1305">
            <v>-391</v>
          </cell>
          <cell r="V1305">
            <v>-1703</v>
          </cell>
          <cell r="W1305">
            <v>-3317</v>
          </cell>
          <cell r="X1305">
            <v>-5617</v>
          </cell>
          <cell r="Y1305">
            <v>-8928</v>
          </cell>
          <cell r="Z1305">
            <v>-13010</v>
          </cell>
          <cell r="AA1305">
            <v>-17093</v>
          </cell>
          <cell r="AB1305">
            <v>-23473</v>
          </cell>
          <cell r="AC1305">
            <v>-26640</v>
          </cell>
          <cell r="AD1305">
            <v>-30950</v>
          </cell>
          <cell r="AE1305">
            <v>-34829</v>
          </cell>
        </row>
        <row r="1306">
          <cell r="D1306" t="str">
            <v>Budget:</v>
          </cell>
          <cell r="E1306">
            <v>0</v>
          </cell>
          <cell r="F1306">
            <v>0</v>
          </cell>
          <cell r="G1306">
            <v>0</v>
          </cell>
          <cell r="H1306">
            <v>136547</v>
          </cell>
          <cell r="I1306">
            <v>35428</v>
          </cell>
          <cell r="J1306">
            <v>36606</v>
          </cell>
          <cell r="K1306">
            <v>40053</v>
          </cell>
          <cell r="L1306">
            <v>50737</v>
          </cell>
          <cell r="M1306">
            <v>41229</v>
          </cell>
          <cell r="N1306">
            <v>36604</v>
          </cell>
          <cell r="O1306">
            <v>36604</v>
          </cell>
          <cell r="P1306">
            <v>43755</v>
          </cell>
          <cell r="Q1306">
            <v>457566</v>
          </cell>
          <cell r="S1306">
            <v>457566</v>
          </cell>
          <cell r="U1306">
            <v>0</v>
          </cell>
          <cell r="V1306">
            <v>0</v>
          </cell>
          <cell r="W1306">
            <v>0</v>
          </cell>
          <cell r="X1306">
            <v>136547</v>
          </cell>
          <cell r="Y1306">
            <v>171975</v>
          </cell>
          <cell r="Z1306">
            <v>208581</v>
          </cell>
          <cell r="AA1306">
            <v>248634</v>
          </cell>
          <cell r="AB1306">
            <v>299371</v>
          </cell>
          <cell r="AC1306">
            <v>340600</v>
          </cell>
          <cell r="AD1306">
            <v>377204</v>
          </cell>
          <cell r="AE1306">
            <v>413808</v>
          </cell>
        </row>
        <row r="1307">
          <cell r="D1307" t="str">
            <v>Actual:</v>
          </cell>
          <cell r="E1307">
            <v>94832</v>
          </cell>
          <cell r="F1307">
            <v>137074</v>
          </cell>
          <cell r="G1307">
            <v>139896</v>
          </cell>
          <cell r="H1307">
            <v>65968</v>
          </cell>
          <cell r="I1307">
            <v>123548</v>
          </cell>
          <cell r="J1307">
            <v>140505</v>
          </cell>
          <cell r="K1307">
            <v>111641</v>
          </cell>
          <cell r="L1307">
            <v>206004</v>
          </cell>
          <cell r="M1307">
            <v>92345</v>
          </cell>
          <cell r="N1307">
            <v>144798</v>
          </cell>
          <cell r="O1307">
            <v>164805</v>
          </cell>
          <cell r="P1307">
            <v>134419</v>
          </cell>
          <cell r="Q1307">
            <v>1555834</v>
          </cell>
          <cell r="U1307">
            <v>94832</v>
          </cell>
          <cell r="V1307">
            <v>231906</v>
          </cell>
          <cell r="W1307">
            <v>371802</v>
          </cell>
          <cell r="X1307">
            <v>437770</v>
          </cell>
          <cell r="Y1307">
            <v>561318</v>
          </cell>
          <cell r="Z1307">
            <v>701823</v>
          </cell>
          <cell r="AA1307">
            <v>813464</v>
          </cell>
          <cell r="AB1307">
            <v>1019468</v>
          </cell>
          <cell r="AC1307">
            <v>1111813</v>
          </cell>
          <cell r="AD1307">
            <v>1256611</v>
          </cell>
          <cell r="AE1307">
            <v>1421416</v>
          </cell>
        </row>
        <row r="1308">
          <cell r="D1308" t="str">
            <v>Variance: Fav/(Unfav)</v>
          </cell>
          <cell r="E1308">
            <v>-94832</v>
          </cell>
          <cell r="F1308">
            <v>-137074</v>
          </cell>
          <cell r="G1308">
            <v>-139896</v>
          </cell>
          <cell r="H1308">
            <v>70579</v>
          </cell>
          <cell r="I1308">
            <v>-88120</v>
          </cell>
          <cell r="J1308">
            <v>-103899</v>
          </cell>
          <cell r="K1308">
            <v>-71588</v>
          </cell>
          <cell r="L1308">
            <v>-155267</v>
          </cell>
          <cell r="M1308">
            <v>-51116</v>
          </cell>
          <cell r="N1308">
            <v>-108193</v>
          </cell>
          <cell r="O1308">
            <v>-128200</v>
          </cell>
          <cell r="P1308">
            <v>-90664</v>
          </cell>
          <cell r="Q1308">
            <v>-1098268</v>
          </cell>
          <cell r="S1308" t="str">
            <v xml:space="preserve"> </v>
          </cell>
          <cell r="U1308">
            <v>-94832</v>
          </cell>
          <cell r="V1308">
            <v>-231906</v>
          </cell>
          <cell r="W1308">
            <v>-371802</v>
          </cell>
          <cell r="X1308">
            <v>-301223</v>
          </cell>
          <cell r="Y1308">
            <v>-389343</v>
          </cell>
          <cell r="Z1308">
            <v>-493242</v>
          </cell>
          <cell r="AA1308">
            <v>-564830</v>
          </cell>
          <cell r="AB1308">
            <v>-720097</v>
          </cell>
          <cell r="AC1308">
            <v>-771213</v>
          </cell>
          <cell r="AD1308">
            <v>-879406</v>
          </cell>
          <cell r="AE1308">
            <v>-1007606</v>
          </cell>
        </row>
        <row r="1309"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</row>
        <row r="1310">
          <cell r="B1310" t="str">
            <v>Grand</v>
          </cell>
          <cell r="D1310" t="str">
            <v>Budget:</v>
          </cell>
          <cell r="E1310">
            <v>430633</v>
          </cell>
          <cell r="F1310">
            <v>466340</v>
          </cell>
          <cell r="G1310">
            <v>474707</v>
          </cell>
          <cell r="H1310">
            <v>487000</v>
          </cell>
          <cell r="I1310">
            <v>487000</v>
          </cell>
          <cell r="J1310">
            <v>531087</v>
          </cell>
          <cell r="K1310">
            <v>544782</v>
          </cell>
          <cell r="L1310">
            <v>706552</v>
          </cell>
          <cell r="M1310">
            <v>588856</v>
          </cell>
          <cell r="N1310">
            <v>509075</v>
          </cell>
          <cell r="O1310">
            <v>509075</v>
          </cell>
          <cell r="P1310">
            <v>599097</v>
          </cell>
          <cell r="Q1310">
            <v>6334205</v>
          </cell>
          <cell r="R1310" t="str">
            <v>Budget:</v>
          </cell>
          <cell r="S1310">
            <v>6334205</v>
          </cell>
          <cell r="U1310">
            <v>430633</v>
          </cell>
          <cell r="V1310">
            <v>896973</v>
          </cell>
          <cell r="W1310">
            <v>1371680</v>
          </cell>
          <cell r="X1310">
            <v>1858680</v>
          </cell>
          <cell r="Y1310">
            <v>2345680</v>
          </cell>
          <cell r="Z1310">
            <v>2876767</v>
          </cell>
          <cell r="AA1310">
            <v>3421549</v>
          </cell>
          <cell r="AB1310">
            <v>4128101</v>
          </cell>
          <cell r="AC1310">
            <v>4716957</v>
          </cell>
          <cell r="AD1310">
            <v>5226032</v>
          </cell>
          <cell r="AE1310">
            <v>5735107</v>
          </cell>
        </row>
        <row r="1311">
          <cell r="B1311" t="str">
            <v>Total</v>
          </cell>
          <cell r="D1311" t="str">
            <v>Actual:</v>
          </cell>
          <cell r="E1311">
            <v>357548</v>
          </cell>
          <cell r="F1311">
            <v>326430</v>
          </cell>
          <cell r="G1311">
            <v>377466</v>
          </cell>
          <cell r="H1311">
            <v>293735</v>
          </cell>
          <cell r="I1311">
            <v>303749</v>
          </cell>
          <cell r="J1311">
            <v>534463</v>
          </cell>
          <cell r="K1311">
            <v>334266</v>
          </cell>
          <cell r="L1311">
            <v>527624</v>
          </cell>
          <cell r="M1311">
            <v>310974</v>
          </cell>
          <cell r="N1311">
            <v>348948</v>
          </cell>
          <cell r="O1311">
            <v>399330</v>
          </cell>
          <cell r="P1311">
            <v>414435</v>
          </cell>
          <cell r="Q1311">
            <v>4528968</v>
          </cell>
          <cell r="R1311" t="str">
            <v>Projection:</v>
          </cell>
          <cell r="S1311">
            <v>5884205</v>
          </cell>
          <cell r="U1311">
            <v>357548</v>
          </cell>
          <cell r="V1311">
            <v>683978</v>
          </cell>
          <cell r="W1311">
            <v>1061444</v>
          </cell>
          <cell r="X1311">
            <v>1355179</v>
          </cell>
          <cell r="Y1311">
            <v>1658928</v>
          </cell>
          <cell r="Z1311">
            <v>2193391</v>
          </cell>
          <cell r="AA1311">
            <v>2527657</v>
          </cell>
          <cell r="AB1311">
            <v>3055281</v>
          </cell>
          <cell r="AC1311">
            <v>3366255</v>
          </cell>
          <cell r="AD1311">
            <v>3715203</v>
          </cell>
          <cell r="AE1311">
            <v>4114533</v>
          </cell>
        </row>
        <row r="1312">
          <cell r="D1312" t="str">
            <v>Variance: Fav/(Unfav)</v>
          </cell>
          <cell r="E1312">
            <v>73085</v>
          </cell>
          <cell r="F1312">
            <v>139910</v>
          </cell>
          <cell r="G1312">
            <v>97241</v>
          </cell>
          <cell r="H1312">
            <v>193265</v>
          </cell>
          <cell r="I1312">
            <v>183252</v>
          </cell>
          <cell r="J1312">
            <v>-3376</v>
          </cell>
          <cell r="K1312">
            <v>210516</v>
          </cell>
          <cell r="L1312">
            <v>178928</v>
          </cell>
          <cell r="M1312">
            <v>277882</v>
          </cell>
          <cell r="N1312">
            <v>160127</v>
          </cell>
          <cell r="O1312">
            <v>109745</v>
          </cell>
          <cell r="P1312">
            <v>184662</v>
          </cell>
          <cell r="Q1312">
            <v>1805237</v>
          </cell>
          <cell r="R1312" t="str">
            <v>Variance: Fav/(Unfav)</v>
          </cell>
          <cell r="S1312">
            <v>450000</v>
          </cell>
          <cell r="U1312">
            <v>73085</v>
          </cell>
          <cell r="V1312">
            <v>212995</v>
          </cell>
          <cell r="W1312">
            <v>310236</v>
          </cell>
          <cell r="X1312">
            <v>503501</v>
          </cell>
          <cell r="Y1312">
            <v>686753</v>
          </cell>
          <cell r="Z1312">
            <v>683377</v>
          </cell>
          <cell r="AA1312">
            <v>893893</v>
          </cell>
          <cell r="AB1312">
            <v>1072821</v>
          </cell>
          <cell r="AC1312">
            <v>1350703</v>
          </cell>
          <cell r="AD1312">
            <v>1510830</v>
          </cell>
          <cell r="AE1312">
            <v>1620575</v>
          </cell>
        </row>
        <row r="1317">
          <cell r="A1317" t="str">
            <v>SOUTH COASTAL REGIONBudget:New Service Construction</v>
          </cell>
          <cell r="B1317" t="str">
            <v>SOUTH COASTAL REGION</v>
          </cell>
          <cell r="C1317" t="str">
            <v>New Service Construction</v>
          </cell>
          <cell r="D1317" t="str">
            <v>Budget:</v>
          </cell>
          <cell r="E1317">
            <v>98152</v>
          </cell>
          <cell r="F1317">
            <v>103564</v>
          </cell>
          <cell r="G1317">
            <v>123041</v>
          </cell>
          <cell r="H1317">
            <v>121492</v>
          </cell>
          <cell r="I1317">
            <v>772580</v>
          </cell>
          <cell r="J1317">
            <v>224839</v>
          </cell>
          <cell r="K1317">
            <v>278477</v>
          </cell>
          <cell r="L1317">
            <v>315574</v>
          </cell>
          <cell r="M1317">
            <v>240133</v>
          </cell>
          <cell r="N1317">
            <v>234666</v>
          </cell>
          <cell r="O1317">
            <v>231915</v>
          </cell>
          <cell r="P1317">
            <v>308846</v>
          </cell>
          <cell r="Q1317">
            <v>3053279</v>
          </cell>
          <cell r="R1317" t="str">
            <v>Budget:</v>
          </cell>
          <cell r="S1317">
            <v>3053282</v>
          </cell>
          <cell r="T1317" t="str">
            <v>Budget:</v>
          </cell>
          <cell r="U1317">
            <v>98152</v>
          </cell>
          <cell r="V1317">
            <v>201716</v>
          </cell>
          <cell r="W1317">
            <v>324757</v>
          </cell>
          <cell r="X1317">
            <v>446249</v>
          </cell>
          <cell r="Y1317">
            <v>1218829</v>
          </cell>
          <cell r="Z1317">
            <v>1443668</v>
          </cell>
          <cell r="AA1317">
            <v>1722145</v>
          </cell>
          <cell r="AB1317">
            <v>2037719</v>
          </cell>
          <cell r="AC1317">
            <v>2277852</v>
          </cell>
          <cell r="AD1317">
            <v>2512518</v>
          </cell>
          <cell r="AE1317">
            <v>2744433</v>
          </cell>
          <cell r="AF1317">
            <v>3053279</v>
          </cell>
        </row>
        <row r="1318">
          <cell r="A1318" t="str">
            <v>SOUTH COASTAL REGIONActual:New Service Construction</v>
          </cell>
          <cell r="D1318" t="str">
            <v>Actual:</v>
          </cell>
          <cell r="E1318">
            <v>52293</v>
          </cell>
          <cell r="F1318">
            <v>115139</v>
          </cell>
          <cell r="G1318">
            <v>-45093</v>
          </cell>
          <cell r="H1318">
            <v>274875</v>
          </cell>
          <cell r="I1318">
            <v>279401</v>
          </cell>
          <cell r="J1318">
            <v>511245</v>
          </cell>
          <cell r="K1318">
            <v>230248</v>
          </cell>
          <cell r="L1318">
            <v>387514</v>
          </cell>
          <cell r="M1318">
            <v>139330</v>
          </cell>
          <cell r="N1318">
            <v>343212</v>
          </cell>
          <cell r="O1318">
            <v>412945</v>
          </cell>
          <cell r="P1318">
            <v>235144</v>
          </cell>
          <cell r="Q1318">
            <v>2936253</v>
          </cell>
          <cell r="R1318" t="str">
            <v>Projection:</v>
          </cell>
          <cell r="S1318">
            <v>3053282</v>
          </cell>
          <cell r="T1318" t="str">
            <v>Actual:</v>
          </cell>
          <cell r="U1318">
            <v>52293</v>
          </cell>
          <cell r="V1318">
            <v>167432</v>
          </cell>
          <cell r="W1318">
            <v>122339</v>
          </cell>
          <cell r="X1318">
            <v>397214</v>
          </cell>
          <cell r="Y1318">
            <v>676615</v>
          </cell>
          <cell r="Z1318">
            <v>1187860</v>
          </cell>
          <cell r="AA1318">
            <v>1418108</v>
          </cell>
          <cell r="AB1318">
            <v>1805622</v>
          </cell>
          <cell r="AC1318">
            <v>1944952</v>
          </cell>
          <cell r="AD1318">
            <v>2288164</v>
          </cell>
          <cell r="AE1318">
            <v>2701109</v>
          </cell>
          <cell r="AF1318">
            <v>2936253</v>
          </cell>
        </row>
        <row r="1319">
          <cell r="A1319" t="str">
            <v>SOUTH COASTAL REGIONVariance: Fav/(Unfav)</v>
          </cell>
          <cell r="D1319" t="str">
            <v>Variance: Fav/(Unfav)</v>
          </cell>
          <cell r="E1319">
            <v>98152</v>
          </cell>
          <cell r="F1319">
            <v>103564</v>
          </cell>
          <cell r="G1319">
            <v>123041</v>
          </cell>
          <cell r="H1319">
            <v>121492</v>
          </cell>
          <cell r="I1319">
            <v>772580</v>
          </cell>
          <cell r="J1319">
            <v>224839</v>
          </cell>
          <cell r="K1319">
            <v>278477</v>
          </cell>
          <cell r="L1319">
            <v>315574</v>
          </cell>
          <cell r="M1319">
            <v>240133</v>
          </cell>
          <cell r="N1319">
            <v>234666</v>
          </cell>
          <cell r="O1319">
            <v>231915</v>
          </cell>
          <cell r="P1319">
            <v>308846</v>
          </cell>
          <cell r="Q1319">
            <v>3053279</v>
          </cell>
          <cell r="R1319" t="str">
            <v>Variance: Fav/(Unfav)</v>
          </cell>
          <cell r="S1319">
            <v>0</v>
          </cell>
          <cell r="T1319" t="str">
            <v>Variance: Fav/(Unfav)</v>
          </cell>
          <cell r="U1319">
            <v>98152</v>
          </cell>
          <cell r="V1319">
            <v>201716</v>
          </cell>
          <cell r="W1319">
            <v>324757</v>
          </cell>
          <cell r="X1319">
            <v>446249</v>
          </cell>
          <cell r="Y1319">
            <v>1218829</v>
          </cell>
          <cell r="Z1319">
            <v>1443668</v>
          </cell>
          <cell r="AA1319">
            <v>1722145</v>
          </cell>
          <cell r="AB1319">
            <v>2037719</v>
          </cell>
          <cell r="AC1319">
            <v>2277852</v>
          </cell>
          <cell r="AD1319">
            <v>2512518</v>
          </cell>
          <cell r="AE1319">
            <v>2744433</v>
          </cell>
          <cell r="AF1319">
            <v>3053279</v>
          </cell>
        </row>
        <row r="1320">
          <cell r="A1320" t="str">
            <v>SOUTH COASTAL REGIONBudget:Streetlight Construction</v>
          </cell>
          <cell r="B1320" t="str">
            <v>SOUTH COASTAL REGION</v>
          </cell>
          <cell r="C1320" t="str">
            <v>Streetlight Construction</v>
          </cell>
          <cell r="D1320" t="str">
            <v>Budget:</v>
          </cell>
          <cell r="E1320">
            <v>167808</v>
          </cell>
          <cell r="F1320">
            <v>173030</v>
          </cell>
          <cell r="G1320">
            <v>188026</v>
          </cell>
          <cell r="H1320">
            <v>185636</v>
          </cell>
          <cell r="I1320">
            <v>631983</v>
          </cell>
          <cell r="J1320">
            <v>254961</v>
          </cell>
          <cell r="K1320">
            <v>287218</v>
          </cell>
          <cell r="L1320">
            <v>314265</v>
          </cell>
          <cell r="M1320">
            <v>261438</v>
          </cell>
          <cell r="N1320">
            <v>260510</v>
          </cell>
          <cell r="O1320">
            <v>260050</v>
          </cell>
          <cell r="P1320">
            <v>313182</v>
          </cell>
          <cell r="Q1320">
            <v>3298107</v>
          </cell>
          <cell r="R1320" t="str">
            <v>Budget:</v>
          </cell>
          <cell r="S1320">
            <v>3298109</v>
          </cell>
          <cell r="T1320" t="str">
            <v>Budget:</v>
          </cell>
          <cell r="U1320">
            <v>167808</v>
          </cell>
          <cell r="V1320">
            <v>340838</v>
          </cell>
          <cell r="W1320">
            <v>528864</v>
          </cell>
          <cell r="X1320">
            <v>714500</v>
          </cell>
          <cell r="Y1320">
            <v>1346483</v>
          </cell>
          <cell r="Z1320">
            <v>1601444</v>
          </cell>
          <cell r="AA1320">
            <v>1888662</v>
          </cell>
          <cell r="AB1320">
            <v>2202927</v>
          </cell>
          <cell r="AC1320">
            <v>2464365</v>
          </cell>
          <cell r="AD1320">
            <v>2724875</v>
          </cell>
          <cell r="AE1320">
            <v>2984925</v>
          </cell>
          <cell r="AF1320">
            <v>3298107</v>
          </cell>
        </row>
        <row r="1321">
          <cell r="A1321" t="str">
            <v>SOUTH COASTAL REGIONActual:Streetlight Construction</v>
          </cell>
          <cell r="D1321" t="str">
            <v>Actual:</v>
          </cell>
          <cell r="E1321">
            <v>38420</v>
          </cell>
          <cell r="F1321">
            <v>104429</v>
          </cell>
          <cell r="G1321">
            <v>340338</v>
          </cell>
          <cell r="H1321">
            <v>387354</v>
          </cell>
          <cell r="I1321">
            <v>215206</v>
          </cell>
          <cell r="J1321">
            <v>472064</v>
          </cell>
          <cell r="K1321">
            <v>164816</v>
          </cell>
          <cell r="L1321">
            <v>372245</v>
          </cell>
          <cell r="M1321">
            <v>164943</v>
          </cell>
          <cell r="N1321">
            <v>300362</v>
          </cell>
          <cell r="O1321">
            <v>517263</v>
          </cell>
          <cell r="P1321">
            <v>164035</v>
          </cell>
          <cell r="Q1321">
            <v>3241475</v>
          </cell>
          <cell r="R1321" t="str">
            <v>Projection:</v>
          </cell>
          <cell r="S1321">
            <v>3298109</v>
          </cell>
          <cell r="T1321" t="str">
            <v>Actual:</v>
          </cell>
          <cell r="U1321">
            <v>38420</v>
          </cell>
          <cell r="V1321">
            <v>142849</v>
          </cell>
          <cell r="W1321">
            <v>483187</v>
          </cell>
          <cell r="X1321">
            <v>870541</v>
          </cell>
          <cell r="Y1321">
            <v>1085747</v>
          </cell>
          <cell r="Z1321">
            <v>1557811</v>
          </cell>
          <cell r="AA1321">
            <v>1722627</v>
          </cell>
          <cell r="AB1321">
            <v>2094872</v>
          </cell>
          <cell r="AC1321">
            <v>2259815</v>
          </cell>
          <cell r="AD1321">
            <v>2560177</v>
          </cell>
          <cell r="AE1321">
            <v>3077440</v>
          </cell>
          <cell r="AF1321">
            <v>3241475</v>
          </cell>
        </row>
        <row r="1322">
          <cell r="A1322" t="str">
            <v>SOUTH COASTAL REGIONVariance: Fav/(Unfav)</v>
          </cell>
          <cell r="D1322" t="str">
            <v>Variance: Fav/(Unfav)</v>
          </cell>
          <cell r="E1322">
            <v>167808</v>
          </cell>
          <cell r="F1322">
            <v>173030</v>
          </cell>
          <cell r="G1322">
            <v>188026</v>
          </cell>
          <cell r="H1322">
            <v>185636</v>
          </cell>
          <cell r="I1322">
            <v>631983</v>
          </cell>
          <cell r="J1322">
            <v>254961</v>
          </cell>
          <cell r="K1322">
            <v>287218</v>
          </cell>
          <cell r="L1322">
            <v>314265</v>
          </cell>
          <cell r="M1322">
            <v>261438</v>
          </cell>
          <cell r="N1322">
            <v>260510</v>
          </cell>
          <cell r="O1322">
            <v>260050</v>
          </cell>
          <cell r="P1322">
            <v>313182</v>
          </cell>
          <cell r="Q1322">
            <v>3298107</v>
          </cell>
          <cell r="R1322" t="str">
            <v>Variance: Fav/(Unfav)</v>
          </cell>
          <cell r="S1322">
            <v>0</v>
          </cell>
          <cell r="T1322" t="str">
            <v>Variance: Fav/(Unfav)</v>
          </cell>
          <cell r="U1322">
            <v>167808</v>
          </cell>
          <cell r="V1322">
            <v>340838</v>
          </cell>
          <cell r="W1322">
            <v>528864</v>
          </cell>
          <cell r="X1322">
            <v>714500</v>
          </cell>
          <cell r="Y1322">
            <v>1346483</v>
          </cell>
          <cell r="Z1322">
            <v>1601444</v>
          </cell>
          <cell r="AA1322">
            <v>1888662</v>
          </cell>
          <cell r="AB1322">
            <v>2202927</v>
          </cell>
          <cell r="AC1322">
            <v>2464365</v>
          </cell>
          <cell r="AD1322">
            <v>2724875</v>
          </cell>
          <cell r="AE1322">
            <v>2984925</v>
          </cell>
          <cell r="AF1322">
            <v>3298107</v>
          </cell>
        </row>
        <row r="1323">
          <cell r="A1323" t="str">
            <v>SOUTH COASTAL REGIONBudget:Overhead Replace/Repair</v>
          </cell>
          <cell r="B1323" t="str">
            <v>SOUTH COASTAL REGION</v>
          </cell>
          <cell r="C1323" t="str">
            <v>Overhead Replace/Repair</v>
          </cell>
          <cell r="D1323" t="str">
            <v>Budget:</v>
          </cell>
          <cell r="E1323">
            <v>248300</v>
          </cell>
          <cell r="F1323">
            <v>232506</v>
          </cell>
          <cell r="G1323">
            <v>247205</v>
          </cell>
          <cell r="H1323">
            <v>239210</v>
          </cell>
          <cell r="I1323">
            <v>310768</v>
          </cell>
          <cell r="J1323">
            <v>277200</v>
          </cell>
          <cell r="K1323">
            <v>359048</v>
          </cell>
          <cell r="L1323">
            <v>423258</v>
          </cell>
          <cell r="M1323">
            <v>358862</v>
          </cell>
          <cell r="N1323">
            <v>293468</v>
          </cell>
          <cell r="O1323">
            <v>261020</v>
          </cell>
          <cell r="P1323">
            <v>339190</v>
          </cell>
          <cell r="Q1323">
            <v>3590035</v>
          </cell>
          <cell r="R1323" t="str">
            <v>Budget:</v>
          </cell>
          <cell r="S1323">
            <v>3590035</v>
          </cell>
          <cell r="T1323" t="str">
            <v>Budget:</v>
          </cell>
          <cell r="U1323">
            <v>248300</v>
          </cell>
          <cell r="V1323">
            <v>480806</v>
          </cell>
          <cell r="W1323">
            <v>728011</v>
          </cell>
          <cell r="X1323">
            <v>967221</v>
          </cell>
          <cell r="Y1323">
            <v>1277989</v>
          </cell>
          <cell r="Z1323">
            <v>1555189</v>
          </cell>
          <cell r="AA1323">
            <v>1914237</v>
          </cell>
          <cell r="AB1323">
            <v>2337495</v>
          </cell>
          <cell r="AC1323">
            <v>2696357</v>
          </cell>
          <cell r="AD1323">
            <v>2989825</v>
          </cell>
          <cell r="AE1323">
            <v>3250845</v>
          </cell>
          <cell r="AF1323">
            <v>3590035</v>
          </cell>
        </row>
        <row r="1324">
          <cell r="A1324" t="str">
            <v>SOUTH COASTAL REGIONActual:Overhead Replace/Repair</v>
          </cell>
          <cell r="D1324" t="str">
            <v>Actual:</v>
          </cell>
          <cell r="E1324">
            <v>172728</v>
          </cell>
          <cell r="F1324">
            <v>143788</v>
          </cell>
          <cell r="G1324">
            <v>190565</v>
          </cell>
          <cell r="H1324">
            <v>164771</v>
          </cell>
          <cell r="I1324">
            <v>406034</v>
          </cell>
          <cell r="J1324">
            <v>340992</v>
          </cell>
          <cell r="K1324">
            <v>289827</v>
          </cell>
          <cell r="L1324">
            <v>432449</v>
          </cell>
          <cell r="M1324">
            <v>367725</v>
          </cell>
          <cell r="N1324">
            <v>651641</v>
          </cell>
          <cell r="O1324">
            <v>359296</v>
          </cell>
          <cell r="P1324">
            <v>0</v>
          </cell>
          <cell r="Q1324">
            <v>3519816</v>
          </cell>
          <cell r="R1324" t="str">
            <v>Projection:</v>
          </cell>
          <cell r="S1324">
            <v>3590035</v>
          </cell>
          <cell r="T1324" t="str">
            <v>Actual:</v>
          </cell>
          <cell r="U1324">
            <v>172728</v>
          </cell>
          <cell r="V1324">
            <v>316516</v>
          </cell>
          <cell r="W1324">
            <v>507081</v>
          </cell>
          <cell r="X1324">
            <v>671852</v>
          </cell>
          <cell r="Y1324">
            <v>1077886</v>
          </cell>
          <cell r="Z1324">
            <v>1418878</v>
          </cell>
          <cell r="AA1324">
            <v>1708705</v>
          </cell>
          <cell r="AB1324">
            <v>2141154</v>
          </cell>
          <cell r="AC1324">
            <v>2508879</v>
          </cell>
          <cell r="AD1324">
            <v>3160520</v>
          </cell>
          <cell r="AE1324">
            <v>3519816</v>
          </cell>
          <cell r="AF1324">
            <v>3519816</v>
          </cell>
        </row>
        <row r="1325">
          <cell r="A1325" t="str">
            <v>SOUTH COASTAL REGIONVariance: Fav/(Unfav)</v>
          </cell>
          <cell r="D1325" t="str">
            <v>Variance: Fav/(Unfav)</v>
          </cell>
          <cell r="E1325">
            <v>248300</v>
          </cell>
          <cell r="F1325">
            <v>232506</v>
          </cell>
          <cell r="G1325">
            <v>247205</v>
          </cell>
          <cell r="H1325">
            <v>239210</v>
          </cell>
          <cell r="I1325">
            <v>310768</v>
          </cell>
          <cell r="J1325">
            <v>277200</v>
          </cell>
          <cell r="K1325">
            <v>359048</v>
          </cell>
          <cell r="L1325">
            <v>423258</v>
          </cell>
          <cell r="M1325">
            <v>-109467</v>
          </cell>
          <cell r="N1325">
            <v>761797</v>
          </cell>
          <cell r="O1325">
            <v>261020</v>
          </cell>
          <cell r="P1325">
            <v>339190</v>
          </cell>
          <cell r="Q1325">
            <v>3590035</v>
          </cell>
          <cell r="R1325" t="str">
            <v>Variance: Fav/(Unfav)</v>
          </cell>
          <cell r="S1325">
            <v>0</v>
          </cell>
          <cell r="T1325" t="str">
            <v>Variance: Fav/(Unfav)</v>
          </cell>
          <cell r="U1325">
            <v>248300</v>
          </cell>
          <cell r="V1325">
            <v>480806</v>
          </cell>
          <cell r="W1325">
            <v>728011</v>
          </cell>
          <cell r="X1325">
            <v>967221</v>
          </cell>
          <cell r="Y1325">
            <v>1277989</v>
          </cell>
          <cell r="Z1325">
            <v>1555189</v>
          </cell>
          <cell r="AA1325">
            <v>1914237</v>
          </cell>
          <cell r="AB1325">
            <v>2337495</v>
          </cell>
          <cell r="AC1325">
            <v>2228028</v>
          </cell>
          <cell r="AD1325">
            <v>2989825</v>
          </cell>
          <cell r="AE1325">
            <v>3250845</v>
          </cell>
          <cell r="AF1325">
            <v>3590035</v>
          </cell>
        </row>
        <row r="1326">
          <cell r="A1326" t="str">
            <v>SOUTH COASTAL REGIONBudget:Underground Replace/Repair</v>
          </cell>
          <cell r="B1326" t="str">
            <v>SOUTH COASTAL REGION</v>
          </cell>
          <cell r="C1326" t="str">
            <v>Underground Replace/Repair</v>
          </cell>
          <cell r="D1326" t="str">
            <v>Budget:</v>
          </cell>
          <cell r="E1326">
            <v>59449</v>
          </cell>
          <cell r="F1326">
            <v>55268</v>
          </cell>
          <cell r="G1326">
            <v>58613</v>
          </cell>
          <cell r="H1326">
            <v>56616</v>
          </cell>
          <cell r="I1326">
            <v>119451</v>
          </cell>
          <cell r="J1326">
            <v>115494</v>
          </cell>
          <cell r="K1326">
            <v>136064</v>
          </cell>
          <cell r="L1326">
            <v>151201</v>
          </cell>
          <cell r="M1326">
            <v>86317</v>
          </cell>
          <cell r="N1326">
            <v>69639</v>
          </cell>
          <cell r="O1326">
            <v>61380</v>
          </cell>
          <cell r="P1326">
            <v>79752</v>
          </cell>
          <cell r="Q1326">
            <v>1049244</v>
          </cell>
          <cell r="R1326" t="str">
            <v>Budget:</v>
          </cell>
          <cell r="S1326">
            <v>1049241</v>
          </cell>
          <cell r="T1326" t="str">
            <v>Budget:</v>
          </cell>
          <cell r="U1326">
            <v>59449</v>
          </cell>
          <cell r="V1326">
            <v>114717</v>
          </cell>
          <cell r="W1326">
            <v>173330</v>
          </cell>
          <cell r="X1326">
            <v>229946</v>
          </cell>
          <cell r="Y1326">
            <v>349397</v>
          </cell>
          <cell r="Z1326">
            <v>464891</v>
          </cell>
          <cell r="AA1326">
            <v>600955</v>
          </cell>
          <cell r="AB1326">
            <v>752156</v>
          </cell>
          <cell r="AC1326">
            <v>838473</v>
          </cell>
          <cell r="AD1326">
            <v>908112</v>
          </cell>
          <cell r="AE1326">
            <v>969492</v>
          </cell>
          <cell r="AF1326">
            <v>1049244</v>
          </cell>
        </row>
        <row r="1327">
          <cell r="A1327" t="str">
            <v>SOUTH COASTAL REGIONActual:Underground Replace/Repair</v>
          </cell>
          <cell r="D1327" t="str">
            <v>Actual:</v>
          </cell>
          <cell r="E1327">
            <v>1430</v>
          </cell>
          <cell r="F1327">
            <v>7645</v>
          </cell>
          <cell r="G1327">
            <v>172617</v>
          </cell>
          <cell r="H1327">
            <v>196214</v>
          </cell>
          <cell r="I1327">
            <v>273354</v>
          </cell>
          <cell r="J1327">
            <v>207809</v>
          </cell>
          <cell r="K1327">
            <v>222022</v>
          </cell>
          <cell r="L1327">
            <v>373755</v>
          </cell>
          <cell r="M1327">
            <v>224422</v>
          </cell>
          <cell r="N1327">
            <v>302637</v>
          </cell>
          <cell r="O1327">
            <v>295123</v>
          </cell>
          <cell r="P1327">
            <v>366843</v>
          </cell>
          <cell r="Q1327">
            <v>2643871</v>
          </cell>
          <cell r="R1327" t="str">
            <v>Projection:</v>
          </cell>
          <cell r="S1327">
            <v>849241</v>
          </cell>
          <cell r="T1327" t="str">
            <v>Actual:</v>
          </cell>
          <cell r="U1327">
            <v>1430</v>
          </cell>
          <cell r="V1327">
            <v>9075</v>
          </cell>
          <cell r="W1327">
            <v>181692</v>
          </cell>
          <cell r="X1327">
            <v>377906</v>
          </cell>
          <cell r="Y1327">
            <v>651260</v>
          </cell>
          <cell r="Z1327">
            <v>859069</v>
          </cell>
          <cell r="AA1327">
            <v>1081091</v>
          </cell>
          <cell r="AB1327">
            <v>1454846</v>
          </cell>
          <cell r="AC1327">
            <v>1679268</v>
          </cell>
          <cell r="AD1327">
            <v>1981905</v>
          </cell>
          <cell r="AE1327">
            <v>2277028</v>
          </cell>
          <cell r="AF1327">
            <v>2643871</v>
          </cell>
        </row>
        <row r="1328">
          <cell r="A1328" t="str">
            <v>SOUTH COASTAL REGIONVariance: Fav/(Unfav)</v>
          </cell>
          <cell r="D1328" t="str">
            <v>Variance: Fav/(Unfav)</v>
          </cell>
          <cell r="E1328">
            <v>59449</v>
          </cell>
          <cell r="F1328">
            <v>55268</v>
          </cell>
          <cell r="G1328">
            <v>58613</v>
          </cell>
          <cell r="H1328">
            <v>56616</v>
          </cell>
          <cell r="I1328">
            <v>119451</v>
          </cell>
          <cell r="J1328">
            <v>115494</v>
          </cell>
          <cell r="K1328">
            <v>136064</v>
          </cell>
          <cell r="L1328">
            <v>151201</v>
          </cell>
          <cell r="M1328">
            <v>86317</v>
          </cell>
          <cell r="N1328">
            <v>69639</v>
          </cell>
          <cell r="O1328">
            <v>61380</v>
          </cell>
          <cell r="P1328">
            <v>79752</v>
          </cell>
          <cell r="Q1328">
            <v>1049244</v>
          </cell>
          <cell r="R1328" t="str">
            <v>Variance: Fav/(Unfav)</v>
          </cell>
          <cell r="S1328">
            <v>200000</v>
          </cell>
          <cell r="T1328" t="str">
            <v>Variance: Fav/(Unfav)</v>
          </cell>
          <cell r="U1328">
            <v>59449</v>
          </cell>
          <cell r="V1328">
            <v>114717</v>
          </cell>
          <cell r="W1328">
            <v>173330</v>
          </cell>
          <cell r="X1328">
            <v>229946</v>
          </cell>
          <cell r="Y1328">
            <v>349397</v>
          </cell>
          <cell r="Z1328">
            <v>464891</v>
          </cell>
          <cell r="AA1328">
            <v>600955</v>
          </cell>
          <cell r="AB1328">
            <v>752156</v>
          </cell>
          <cell r="AC1328">
            <v>838473</v>
          </cell>
          <cell r="AD1328">
            <v>908112</v>
          </cell>
          <cell r="AE1328">
            <v>969492</v>
          </cell>
          <cell r="AF1328">
            <v>1049244</v>
          </cell>
        </row>
        <row r="1329">
          <cell r="A1329" t="str">
            <v>SOUTH COASTAL REGIONBudget:Streetlight Maintenance</v>
          </cell>
          <cell r="B1329" t="str">
            <v>SOUTH COASTAL REGION</v>
          </cell>
          <cell r="C1329" t="str">
            <v>Streetlight Maintenance</v>
          </cell>
          <cell r="D1329" t="str">
            <v>Budget: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400000</v>
          </cell>
          <cell r="J1329">
            <v>200000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600000</v>
          </cell>
          <cell r="R1329" t="str">
            <v>Budget:</v>
          </cell>
          <cell r="S1329">
            <v>600000</v>
          </cell>
          <cell r="T1329" t="str">
            <v>Budget: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400000</v>
          </cell>
          <cell r="Z1329">
            <v>600000</v>
          </cell>
          <cell r="AA1329">
            <v>600000</v>
          </cell>
          <cell r="AB1329">
            <v>600000</v>
          </cell>
          <cell r="AC1329">
            <v>600000</v>
          </cell>
          <cell r="AD1329">
            <v>600000</v>
          </cell>
          <cell r="AE1329">
            <v>600000</v>
          </cell>
          <cell r="AF1329">
            <v>600000</v>
          </cell>
        </row>
        <row r="1330">
          <cell r="A1330" t="str">
            <v>SOUTH COASTAL REGIONActual:Streetlight Maintenance</v>
          </cell>
          <cell r="D1330" t="str">
            <v>Actual:</v>
          </cell>
          <cell r="E1330">
            <v>0</v>
          </cell>
          <cell r="F1330">
            <v>0</v>
          </cell>
          <cell r="G1330">
            <v>0</v>
          </cell>
          <cell r="H1330">
            <v>47964</v>
          </cell>
          <cell r="I1330">
            <v>374298</v>
          </cell>
          <cell r="J1330">
            <v>86634</v>
          </cell>
          <cell r="K1330">
            <v>34526</v>
          </cell>
          <cell r="L1330">
            <v>54541</v>
          </cell>
          <cell r="M1330">
            <v>38447</v>
          </cell>
          <cell r="N1330">
            <v>82243</v>
          </cell>
          <cell r="O1330">
            <v>86313</v>
          </cell>
          <cell r="P1330">
            <v>153681</v>
          </cell>
          <cell r="Q1330">
            <v>958647</v>
          </cell>
          <cell r="R1330" t="str">
            <v>Projection:</v>
          </cell>
          <cell r="S1330">
            <v>0</v>
          </cell>
          <cell r="T1330" t="str">
            <v>Actual:</v>
          </cell>
          <cell r="U1330">
            <v>0</v>
          </cell>
          <cell r="V1330">
            <v>0</v>
          </cell>
          <cell r="W1330">
            <v>0</v>
          </cell>
          <cell r="X1330">
            <v>47964</v>
          </cell>
          <cell r="Y1330">
            <v>422262</v>
          </cell>
          <cell r="Z1330">
            <v>508896</v>
          </cell>
          <cell r="AA1330">
            <v>543422</v>
          </cell>
          <cell r="AB1330">
            <v>597963</v>
          </cell>
          <cell r="AC1330">
            <v>636410</v>
          </cell>
          <cell r="AD1330">
            <v>718653</v>
          </cell>
          <cell r="AE1330">
            <v>804966</v>
          </cell>
          <cell r="AF1330">
            <v>958647</v>
          </cell>
        </row>
        <row r="1331">
          <cell r="A1331" t="str">
            <v>SOUTH COASTAL REGIONVariance: Fav/(Unfav)</v>
          </cell>
          <cell r="D1331" t="str">
            <v>Variance: Fav/(Unfav)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400000</v>
          </cell>
          <cell r="J1331">
            <v>200000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600000</v>
          </cell>
          <cell r="R1331" t="str">
            <v>Variance: Fav/(Unfav)</v>
          </cell>
          <cell r="S1331">
            <v>600000</v>
          </cell>
          <cell r="T1331" t="str">
            <v>Variance: Fav/(Unfav)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400000</v>
          </cell>
          <cell r="Z1331">
            <v>600000</v>
          </cell>
          <cell r="AA1331">
            <v>600000</v>
          </cell>
          <cell r="AB1331">
            <v>600000</v>
          </cell>
          <cell r="AC1331">
            <v>600000</v>
          </cell>
          <cell r="AD1331">
            <v>600000</v>
          </cell>
          <cell r="AE1331">
            <v>600000</v>
          </cell>
          <cell r="AF1331">
            <v>600000</v>
          </cell>
        </row>
        <row r="1332">
          <cell r="A1332" t="str">
            <v>SOUTH COASTAL REGIONBudget:Other</v>
          </cell>
          <cell r="B1332" t="str">
            <v>SOUTH COASTAL REGION</v>
          </cell>
          <cell r="C1332" t="str">
            <v>Other</v>
          </cell>
          <cell r="D1332" t="str">
            <v>Budget:</v>
          </cell>
          <cell r="E1332">
            <v>571230</v>
          </cell>
          <cell r="F1332">
            <v>579082</v>
          </cell>
          <cell r="G1332">
            <v>612815</v>
          </cell>
          <cell r="H1332">
            <v>609970</v>
          </cell>
          <cell r="I1332">
            <v>1435861</v>
          </cell>
          <cell r="J1332">
            <v>1342966</v>
          </cell>
          <cell r="K1332">
            <v>916101</v>
          </cell>
          <cell r="L1332">
            <v>1059525</v>
          </cell>
          <cell r="M1332">
            <v>869556</v>
          </cell>
          <cell r="N1332">
            <v>855255</v>
          </cell>
          <cell r="O1332">
            <v>847952</v>
          </cell>
          <cell r="P1332">
            <v>1041706</v>
          </cell>
          <cell r="Q1332">
            <v>10742019</v>
          </cell>
          <cell r="R1332" t="str">
            <v>Budget:</v>
          </cell>
          <cell r="S1332">
            <v>10742020</v>
          </cell>
          <cell r="T1332" t="str">
            <v>Budget:</v>
          </cell>
          <cell r="U1332">
            <v>571230</v>
          </cell>
          <cell r="V1332">
            <v>1150312</v>
          </cell>
          <cell r="W1332">
            <v>1763127</v>
          </cell>
          <cell r="X1332">
            <v>2373097</v>
          </cell>
          <cell r="Y1332">
            <v>3808958</v>
          </cell>
          <cell r="Z1332">
            <v>5151924</v>
          </cell>
          <cell r="AA1332">
            <v>6068025</v>
          </cell>
          <cell r="AB1332">
            <v>7127550</v>
          </cell>
          <cell r="AC1332">
            <v>7997106</v>
          </cell>
          <cell r="AD1332">
            <v>8852361</v>
          </cell>
          <cell r="AE1332">
            <v>9700313</v>
          </cell>
          <cell r="AF1332">
            <v>10742019</v>
          </cell>
        </row>
        <row r="1333">
          <cell r="A1333" t="str">
            <v>SOUTH COASTAL REGIONActual:Other</v>
          </cell>
          <cell r="D1333" t="str">
            <v>Actual:</v>
          </cell>
          <cell r="E1333">
            <v>712659</v>
          </cell>
          <cell r="F1333">
            <v>1006773</v>
          </cell>
          <cell r="G1333">
            <v>-92470</v>
          </cell>
          <cell r="H1333">
            <v>313882</v>
          </cell>
          <cell r="I1333">
            <v>571496</v>
          </cell>
          <cell r="J1333">
            <v>-458893</v>
          </cell>
          <cell r="K1333">
            <v>201905</v>
          </cell>
          <cell r="L1333">
            <v>373068</v>
          </cell>
          <cell r="M1333">
            <v>235953</v>
          </cell>
          <cell r="N1333">
            <v>381431</v>
          </cell>
          <cell r="O1333">
            <v>345925</v>
          </cell>
          <cell r="P1333">
            <v>396203</v>
          </cell>
          <cell r="Q1333">
            <v>3987932</v>
          </cell>
          <cell r="R1333" t="str">
            <v>Projection:</v>
          </cell>
          <cell r="S1333">
            <v>9542020</v>
          </cell>
          <cell r="T1333" t="str">
            <v>Actual:</v>
          </cell>
          <cell r="U1333">
            <v>712659</v>
          </cell>
          <cell r="V1333">
            <v>1719432</v>
          </cell>
          <cell r="W1333">
            <v>1626962</v>
          </cell>
          <cell r="X1333">
            <v>1940844</v>
          </cell>
          <cell r="Y1333">
            <v>2512340</v>
          </cell>
          <cell r="Z1333">
            <v>2053447</v>
          </cell>
          <cell r="AA1333">
            <v>2255352</v>
          </cell>
          <cell r="AB1333">
            <v>2628420</v>
          </cell>
          <cell r="AC1333">
            <v>2864373</v>
          </cell>
          <cell r="AD1333">
            <v>3245804</v>
          </cell>
          <cell r="AE1333">
            <v>3591729</v>
          </cell>
          <cell r="AF1333">
            <v>3987932</v>
          </cell>
        </row>
        <row r="1334">
          <cell r="A1334" t="str">
            <v>SOUTH COASTAL REGIONVariance: Fav/(Unfav)</v>
          </cell>
          <cell r="D1334" t="str">
            <v>Variance: Fav/(Unfav)</v>
          </cell>
          <cell r="E1334">
            <v>60820</v>
          </cell>
          <cell r="F1334">
            <v>579082</v>
          </cell>
          <cell r="G1334">
            <v>549124</v>
          </cell>
          <cell r="H1334">
            <v>574543</v>
          </cell>
          <cell r="I1334">
            <v>1426527</v>
          </cell>
          <cell r="J1334">
            <v>1332405</v>
          </cell>
          <cell r="K1334">
            <v>916101</v>
          </cell>
          <cell r="L1334">
            <v>1057029</v>
          </cell>
          <cell r="M1334">
            <v>856094</v>
          </cell>
          <cell r="N1334">
            <v>846057</v>
          </cell>
          <cell r="O1334">
            <v>845914</v>
          </cell>
          <cell r="P1334">
            <v>1041706</v>
          </cell>
          <cell r="Q1334">
            <v>10085402</v>
          </cell>
          <cell r="R1334" t="str">
            <v>Variance: Fav/(Unfav)</v>
          </cell>
          <cell r="S1334">
            <v>1200000</v>
          </cell>
          <cell r="T1334" t="str">
            <v>Variance: Fav/(Unfav)</v>
          </cell>
          <cell r="U1334">
            <v>60820</v>
          </cell>
          <cell r="V1334">
            <v>639902</v>
          </cell>
          <cell r="W1334">
            <v>1189026</v>
          </cell>
          <cell r="X1334">
            <v>1763569</v>
          </cell>
          <cell r="Y1334">
            <v>3190096</v>
          </cell>
          <cell r="Z1334">
            <v>4522501</v>
          </cell>
          <cell r="AA1334">
            <v>5438602</v>
          </cell>
          <cell r="AB1334">
            <v>6495631</v>
          </cell>
          <cell r="AC1334">
            <v>7351725</v>
          </cell>
          <cell r="AD1334">
            <v>8197782</v>
          </cell>
          <cell r="AE1334">
            <v>9043696</v>
          </cell>
          <cell r="AF1334">
            <v>10085402</v>
          </cell>
        </row>
        <row r="1335">
          <cell r="A1335" t="str">
            <v>SOUTH COASTAL REGIONBudget:Burdens - Payroll &amp; Materials</v>
          </cell>
          <cell r="B1335" t="str">
            <v>SOUTH COASTAL REGION</v>
          </cell>
          <cell r="C1335" t="str">
            <v>Burdens - Payroll &amp; Materials</v>
          </cell>
          <cell r="D1335" t="str">
            <v>Budget:</v>
          </cell>
          <cell r="E1335">
            <v>378903</v>
          </cell>
          <cell r="F1335">
            <v>376539</v>
          </cell>
          <cell r="G1335">
            <v>378276</v>
          </cell>
          <cell r="H1335">
            <v>380802</v>
          </cell>
          <cell r="I1335">
            <v>379435</v>
          </cell>
          <cell r="J1335">
            <v>384420</v>
          </cell>
          <cell r="K1335">
            <v>424119</v>
          </cell>
          <cell r="L1335">
            <v>594629</v>
          </cell>
          <cell r="M1335">
            <v>424710</v>
          </cell>
          <cell r="N1335">
            <v>415430</v>
          </cell>
          <cell r="O1335">
            <v>410804</v>
          </cell>
          <cell r="P1335">
            <v>582992</v>
          </cell>
          <cell r="Q1335">
            <v>5131059</v>
          </cell>
          <cell r="R1335" t="str">
            <v>Budget:</v>
          </cell>
          <cell r="S1335">
            <v>5131059</v>
          </cell>
          <cell r="T1335" t="str">
            <v>Budget:</v>
          </cell>
          <cell r="U1335">
            <v>378903</v>
          </cell>
          <cell r="V1335">
            <v>755442</v>
          </cell>
          <cell r="W1335">
            <v>1133718</v>
          </cell>
          <cell r="X1335">
            <v>1514520</v>
          </cell>
          <cell r="Y1335">
            <v>1893955</v>
          </cell>
          <cell r="Z1335">
            <v>2278375</v>
          </cell>
          <cell r="AA1335">
            <v>2702494</v>
          </cell>
          <cell r="AB1335">
            <v>3297123</v>
          </cell>
          <cell r="AC1335">
            <v>3721833</v>
          </cell>
          <cell r="AD1335">
            <v>4137263</v>
          </cell>
          <cell r="AE1335">
            <v>4548067</v>
          </cell>
          <cell r="AF1335">
            <v>5131059</v>
          </cell>
        </row>
        <row r="1336">
          <cell r="A1336" t="str">
            <v>SOUTH COASTAL REGIONActual:Burdens - Payroll &amp; Materials</v>
          </cell>
          <cell r="D1336" t="str">
            <v>Actual:</v>
          </cell>
          <cell r="E1336">
            <v>216381</v>
          </cell>
          <cell r="F1336">
            <v>223824</v>
          </cell>
          <cell r="G1336">
            <v>274445</v>
          </cell>
          <cell r="H1336">
            <v>310413</v>
          </cell>
          <cell r="I1336">
            <v>518002</v>
          </cell>
          <cell r="J1336">
            <v>353278</v>
          </cell>
          <cell r="K1336">
            <v>314166</v>
          </cell>
          <cell r="L1336">
            <v>563769</v>
          </cell>
          <cell r="M1336">
            <v>385342</v>
          </cell>
          <cell r="N1336">
            <v>496697</v>
          </cell>
          <cell r="O1336">
            <v>388223</v>
          </cell>
          <cell r="P1336">
            <v>480061</v>
          </cell>
          <cell r="Q1336">
            <v>4524601</v>
          </cell>
          <cell r="R1336" t="str">
            <v>Projection:</v>
          </cell>
          <cell r="S1336">
            <v>5131059</v>
          </cell>
          <cell r="T1336" t="str">
            <v>Actual:</v>
          </cell>
          <cell r="U1336">
            <v>216381</v>
          </cell>
          <cell r="V1336">
            <v>440205</v>
          </cell>
          <cell r="W1336">
            <v>714650</v>
          </cell>
          <cell r="X1336">
            <v>1025063</v>
          </cell>
          <cell r="Y1336">
            <v>1543065</v>
          </cell>
          <cell r="Z1336">
            <v>1896343</v>
          </cell>
          <cell r="AA1336">
            <v>2210509</v>
          </cell>
          <cell r="AB1336">
            <v>2774278</v>
          </cell>
          <cell r="AC1336">
            <v>3159620</v>
          </cell>
          <cell r="AD1336">
            <v>3656317</v>
          </cell>
          <cell r="AE1336">
            <v>4044540</v>
          </cell>
          <cell r="AF1336">
            <v>4524601</v>
          </cell>
        </row>
        <row r="1337">
          <cell r="A1337" t="str">
            <v>SOUTH COASTAL REGIONVariance: Fav/(Unfav)</v>
          </cell>
          <cell r="D1337" t="str">
            <v>Variance: Fav/(Unfav)</v>
          </cell>
          <cell r="E1337">
            <v>378903</v>
          </cell>
          <cell r="F1337">
            <v>376539</v>
          </cell>
          <cell r="G1337">
            <v>378276</v>
          </cell>
          <cell r="H1337">
            <v>378822</v>
          </cell>
          <cell r="I1337">
            <v>378855</v>
          </cell>
          <cell r="J1337">
            <v>381154</v>
          </cell>
          <cell r="K1337">
            <v>424119</v>
          </cell>
          <cell r="L1337">
            <v>594328</v>
          </cell>
          <cell r="M1337">
            <v>265153</v>
          </cell>
          <cell r="N1337">
            <v>572336</v>
          </cell>
          <cell r="O1337">
            <v>410804</v>
          </cell>
          <cell r="P1337">
            <v>582992</v>
          </cell>
          <cell r="Q1337">
            <v>5122281</v>
          </cell>
          <cell r="R1337" t="str">
            <v>Variance: Fav/(Unfav)</v>
          </cell>
          <cell r="S1337">
            <v>0</v>
          </cell>
          <cell r="T1337" t="str">
            <v>Variance: Fav/(Unfav)</v>
          </cell>
          <cell r="U1337">
            <v>378903</v>
          </cell>
          <cell r="V1337">
            <v>755442</v>
          </cell>
          <cell r="W1337">
            <v>1133718</v>
          </cell>
          <cell r="X1337">
            <v>1512540</v>
          </cell>
          <cell r="Y1337">
            <v>1891395</v>
          </cell>
          <cell r="Z1337">
            <v>2272549</v>
          </cell>
          <cell r="AA1337">
            <v>2696668</v>
          </cell>
          <cell r="AB1337">
            <v>3290996</v>
          </cell>
          <cell r="AC1337">
            <v>3556149</v>
          </cell>
          <cell r="AD1337">
            <v>4128485</v>
          </cell>
          <cell r="AE1337">
            <v>4539289</v>
          </cell>
          <cell r="AF1337">
            <v>5122281</v>
          </cell>
        </row>
        <row r="1338">
          <cell r="A1338" t="str">
            <v>SOUTH COASTAL REGIONBudget:Indirects</v>
          </cell>
          <cell r="B1338" t="str">
            <v>SOUTH COASTAL REGION</v>
          </cell>
          <cell r="C1338" t="str">
            <v>Indirects</v>
          </cell>
          <cell r="D1338" t="str">
            <v>Budget:</v>
          </cell>
          <cell r="E1338">
            <v>138945</v>
          </cell>
          <cell r="F1338">
            <v>141300</v>
          </cell>
          <cell r="G1338">
            <v>148163</v>
          </cell>
          <cell r="H1338">
            <v>151581</v>
          </cell>
          <cell r="I1338">
            <v>145786</v>
          </cell>
          <cell r="J1338">
            <v>152486</v>
          </cell>
          <cell r="K1338">
            <v>172589</v>
          </cell>
          <cell r="L1338">
            <v>242338</v>
          </cell>
          <cell r="M1338">
            <v>169210</v>
          </cell>
          <cell r="N1338">
            <v>201618</v>
          </cell>
          <cell r="O1338">
            <v>170665</v>
          </cell>
          <cell r="P1338">
            <v>248185</v>
          </cell>
          <cell r="Q1338">
            <v>2082866</v>
          </cell>
          <cell r="R1338" t="str">
            <v>Budget:</v>
          </cell>
          <cell r="S1338">
            <v>1000000</v>
          </cell>
          <cell r="T1338" t="str">
            <v>Budget:</v>
          </cell>
          <cell r="U1338">
            <v>138945</v>
          </cell>
          <cell r="V1338">
            <v>280245</v>
          </cell>
          <cell r="W1338">
            <v>428408</v>
          </cell>
          <cell r="X1338">
            <v>579989</v>
          </cell>
          <cell r="Y1338">
            <v>725775</v>
          </cell>
          <cell r="Z1338">
            <v>878261</v>
          </cell>
          <cell r="AA1338">
            <v>1050850</v>
          </cell>
          <cell r="AB1338">
            <v>1293188</v>
          </cell>
          <cell r="AC1338">
            <v>1462398</v>
          </cell>
          <cell r="AD1338">
            <v>1664016</v>
          </cell>
          <cell r="AE1338">
            <v>1834681</v>
          </cell>
          <cell r="AF1338">
            <v>2082866</v>
          </cell>
        </row>
        <row r="1339">
          <cell r="A1339" t="str">
            <v>SOUTH COASTAL REGIONActual:Indirects</v>
          </cell>
          <cell r="D1339" t="str">
            <v>Actual:</v>
          </cell>
          <cell r="E1339">
            <v>186515</v>
          </cell>
          <cell r="F1339">
            <v>216336</v>
          </cell>
          <cell r="G1339">
            <v>364839</v>
          </cell>
          <cell r="H1339">
            <v>327888</v>
          </cell>
          <cell r="I1339">
            <v>286769</v>
          </cell>
          <cell r="J1339">
            <v>338883</v>
          </cell>
          <cell r="K1339">
            <v>271132</v>
          </cell>
          <cell r="L1339">
            <v>386845</v>
          </cell>
          <cell r="M1339">
            <v>291968</v>
          </cell>
          <cell r="N1339">
            <v>275008</v>
          </cell>
          <cell r="O1339">
            <v>337396</v>
          </cell>
          <cell r="P1339">
            <v>297142</v>
          </cell>
          <cell r="Q1339">
            <v>3580721</v>
          </cell>
          <cell r="R1339" t="str">
            <v>Projection:</v>
          </cell>
          <cell r="S1339">
            <v>0</v>
          </cell>
          <cell r="T1339" t="str">
            <v>Actual:</v>
          </cell>
          <cell r="U1339">
            <v>186515</v>
          </cell>
          <cell r="V1339">
            <v>402851</v>
          </cell>
          <cell r="W1339">
            <v>767690</v>
          </cell>
          <cell r="X1339">
            <v>1095578</v>
          </cell>
          <cell r="Y1339">
            <v>1382347</v>
          </cell>
          <cell r="Z1339">
            <v>1721230</v>
          </cell>
          <cell r="AA1339">
            <v>1992362</v>
          </cell>
          <cell r="AB1339">
            <v>2379207</v>
          </cell>
          <cell r="AC1339">
            <v>2671175</v>
          </cell>
          <cell r="AD1339">
            <v>2946183</v>
          </cell>
          <cell r="AE1339">
            <v>3283579</v>
          </cell>
          <cell r="AF1339">
            <v>3580721</v>
          </cell>
        </row>
        <row r="1340">
          <cell r="A1340" t="str">
            <v>SOUTH COASTAL REGIONVariance: Fav/(Unfav)</v>
          </cell>
          <cell r="D1340" t="str">
            <v>Variance: Fav/(Unfav)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200000</v>
          </cell>
          <cell r="K1340">
            <v>135000</v>
          </cell>
          <cell r="L1340">
            <v>135000</v>
          </cell>
          <cell r="M1340">
            <v>135000</v>
          </cell>
          <cell r="N1340">
            <v>135000</v>
          </cell>
          <cell r="O1340">
            <v>135000</v>
          </cell>
          <cell r="P1340">
            <v>125000</v>
          </cell>
          <cell r="Q1340">
            <v>1000000</v>
          </cell>
          <cell r="R1340" t="str">
            <v>Variance: Fav/(Unfav)</v>
          </cell>
          <cell r="S1340">
            <v>1000000</v>
          </cell>
          <cell r="T1340" t="str">
            <v>Variance: Fav/(Unfav)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200000</v>
          </cell>
          <cell r="AA1340">
            <v>335000</v>
          </cell>
          <cell r="AB1340">
            <v>470000</v>
          </cell>
          <cell r="AC1340">
            <v>605000</v>
          </cell>
          <cell r="AD1340">
            <v>740000</v>
          </cell>
          <cell r="AE1340">
            <v>875000</v>
          </cell>
          <cell r="AF1340">
            <v>1000000</v>
          </cell>
        </row>
        <row r="1341">
          <cell r="D1341" t="str">
            <v>Budget:</v>
          </cell>
          <cell r="E1341">
            <v>1523841</v>
          </cell>
          <cell r="F1341">
            <v>1519989</v>
          </cell>
          <cell r="G1341">
            <v>1607976</v>
          </cell>
          <cell r="H1341">
            <v>1593726</v>
          </cell>
          <cell r="I1341">
            <v>4050079</v>
          </cell>
          <cell r="J1341">
            <v>2999881</v>
          </cell>
          <cell r="K1341">
            <v>2536028</v>
          </cell>
          <cell r="L1341">
            <v>2993452</v>
          </cell>
          <cell r="M1341">
            <v>2376016</v>
          </cell>
          <cell r="N1341">
            <v>2263968</v>
          </cell>
          <cell r="O1341">
            <v>2208122</v>
          </cell>
          <cell r="P1341">
            <v>2790669</v>
          </cell>
          <cell r="Q1341">
            <v>28463747</v>
          </cell>
          <cell r="S1341">
            <v>28463746</v>
          </cell>
          <cell r="U1341">
            <v>1523841</v>
          </cell>
          <cell r="V1341">
            <v>3043830</v>
          </cell>
          <cell r="W1341">
            <v>4651806</v>
          </cell>
          <cell r="X1341">
            <v>6245532</v>
          </cell>
          <cell r="Y1341">
            <v>10295611</v>
          </cell>
          <cell r="Z1341">
            <v>13295492</v>
          </cell>
          <cell r="AA1341">
            <v>15831520</v>
          </cell>
          <cell r="AB1341">
            <v>18824972</v>
          </cell>
          <cell r="AC1341">
            <v>21200988</v>
          </cell>
          <cell r="AD1341">
            <v>23464956</v>
          </cell>
          <cell r="AE1341">
            <v>25673078</v>
          </cell>
          <cell r="AF1341">
            <v>28463747</v>
          </cell>
        </row>
        <row r="1342">
          <cell r="D1342" t="str">
            <v>Actual:</v>
          </cell>
          <cell r="E1342">
            <v>510410</v>
          </cell>
          <cell r="F1342">
            <v>0</v>
          </cell>
          <cell r="G1342">
            <v>63691</v>
          </cell>
          <cell r="H1342">
            <v>37407</v>
          </cell>
          <cell r="I1342">
            <v>9914</v>
          </cell>
          <cell r="J1342">
            <v>13826</v>
          </cell>
          <cell r="K1342">
            <v>0</v>
          </cell>
          <cell r="L1342">
            <v>2797</v>
          </cell>
          <cell r="M1342">
            <v>641348</v>
          </cell>
          <cell r="N1342">
            <v>-616038</v>
          </cell>
          <cell r="O1342">
            <v>2038</v>
          </cell>
          <cell r="P1342">
            <v>0</v>
          </cell>
          <cell r="Q1342">
            <v>665393</v>
          </cell>
          <cell r="U1342">
            <v>510410</v>
          </cell>
          <cell r="V1342">
            <v>510410</v>
          </cell>
          <cell r="W1342">
            <v>574101</v>
          </cell>
          <cell r="X1342">
            <v>611508</v>
          </cell>
          <cell r="Y1342">
            <v>621422</v>
          </cell>
          <cell r="Z1342">
            <v>635248</v>
          </cell>
          <cell r="AA1342">
            <v>635248</v>
          </cell>
          <cell r="AB1342">
            <v>638045</v>
          </cell>
          <cell r="AC1342">
            <v>1279393</v>
          </cell>
          <cell r="AD1342">
            <v>663355</v>
          </cell>
          <cell r="AE1342">
            <v>665393</v>
          </cell>
          <cell r="AF1342">
            <v>665393</v>
          </cell>
        </row>
        <row r="1343">
          <cell r="D1343" t="str">
            <v>Variance: Fav/(Unfav)</v>
          </cell>
          <cell r="E1343">
            <v>1013431</v>
          </cell>
          <cell r="F1343">
            <v>1519989</v>
          </cell>
          <cell r="G1343">
            <v>1544285</v>
          </cell>
          <cell r="H1343">
            <v>1556319</v>
          </cell>
          <cell r="I1343">
            <v>4040165</v>
          </cell>
          <cell r="J1343">
            <v>2986055</v>
          </cell>
          <cell r="K1343">
            <v>2536028</v>
          </cell>
          <cell r="L1343">
            <v>2990655</v>
          </cell>
          <cell r="M1343">
            <v>1734668</v>
          </cell>
          <cell r="N1343">
            <v>2880005</v>
          </cell>
          <cell r="O1343">
            <v>2206084</v>
          </cell>
          <cell r="P1343">
            <v>2790669</v>
          </cell>
          <cell r="Q1343">
            <v>27798353</v>
          </cell>
          <cell r="S1343" t="str">
            <v xml:space="preserve"> </v>
          </cell>
          <cell r="U1343">
            <v>1013431</v>
          </cell>
          <cell r="V1343">
            <v>2533420</v>
          </cell>
          <cell r="W1343">
            <v>4077705</v>
          </cell>
          <cell r="X1343">
            <v>5634024</v>
          </cell>
          <cell r="Y1343">
            <v>9674189</v>
          </cell>
          <cell r="Z1343">
            <v>12660244</v>
          </cell>
          <cell r="AA1343">
            <v>15196272</v>
          </cell>
          <cell r="AB1343">
            <v>18186927</v>
          </cell>
          <cell r="AC1343">
            <v>19921595</v>
          </cell>
          <cell r="AD1343">
            <v>22801600</v>
          </cell>
          <cell r="AE1343">
            <v>25007684</v>
          </cell>
          <cell r="AF1343">
            <v>27798353</v>
          </cell>
        </row>
        <row r="1344">
          <cell r="Q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 t="str">
            <v>NORTH CENTRAL REGIONBudget:New Service Construction</v>
          </cell>
          <cell r="B1345" t="str">
            <v>NORTH CENTRAL REGION</v>
          </cell>
          <cell r="C1345" t="str">
            <v>New Service Construction</v>
          </cell>
          <cell r="D1345" t="str">
            <v>Budget:</v>
          </cell>
          <cell r="E1345">
            <v>456063</v>
          </cell>
          <cell r="F1345">
            <v>462391</v>
          </cell>
          <cell r="G1345">
            <v>523049</v>
          </cell>
          <cell r="H1345">
            <v>550920</v>
          </cell>
          <cell r="I1345">
            <v>1117325</v>
          </cell>
          <cell r="J1345">
            <v>622270</v>
          </cell>
          <cell r="K1345">
            <v>706724</v>
          </cell>
          <cell r="L1345">
            <v>880094</v>
          </cell>
          <cell r="M1345">
            <v>737144</v>
          </cell>
          <cell r="N1345">
            <v>623361</v>
          </cell>
          <cell r="O1345">
            <v>639278</v>
          </cell>
          <cell r="P1345">
            <v>879593</v>
          </cell>
          <cell r="Q1345">
            <v>8198212</v>
          </cell>
          <cell r="R1345" t="str">
            <v>Budget:</v>
          </cell>
          <cell r="S1345">
            <v>0</v>
          </cell>
          <cell r="T1345" t="str">
            <v>Budget:</v>
          </cell>
          <cell r="U1345">
            <v>456063</v>
          </cell>
          <cell r="V1345">
            <v>918454</v>
          </cell>
          <cell r="W1345">
            <v>1441503</v>
          </cell>
          <cell r="X1345">
            <v>1992423</v>
          </cell>
          <cell r="Y1345">
            <v>3109748</v>
          </cell>
          <cell r="Z1345">
            <v>3732018</v>
          </cell>
          <cell r="AA1345">
            <v>4438742</v>
          </cell>
          <cell r="AB1345">
            <v>5318836</v>
          </cell>
          <cell r="AC1345">
            <v>6055980</v>
          </cell>
          <cell r="AD1345">
            <v>6679341</v>
          </cell>
          <cell r="AE1345">
            <v>7318619</v>
          </cell>
          <cell r="AF1345">
            <v>8198212</v>
          </cell>
        </row>
        <row r="1346">
          <cell r="A1346" t="str">
            <v>NORTH CENTRAL REGIONActual:New Service Construction</v>
          </cell>
          <cell r="D1346" t="str">
            <v>Actual:</v>
          </cell>
          <cell r="E1346">
            <v>-65459</v>
          </cell>
          <cell r="F1346">
            <v>372167</v>
          </cell>
          <cell r="G1346">
            <v>387017</v>
          </cell>
          <cell r="H1346">
            <v>2000326</v>
          </cell>
          <cell r="I1346">
            <v>351444</v>
          </cell>
          <cell r="J1346">
            <v>-59031</v>
          </cell>
          <cell r="K1346">
            <v>538898</v>
          </cell>
          <cell r="L1346">
            <v>815362</v>
          </cell>
          <cell r="M1346">
            <v>211255</v>
          </cell>
          <cell r="N1346">
            <v>162607</v>
          </cell>
          <cell r="O1346">
            <v>909146</v>
          </cell>
          <cell r="P1346">
            <v>299373</v>
          </cell>
          <cell r="Q1346">
            <v>5923105</v>
          </cell>
          <cell r="R1346" t="str">
            <v>Projection:</v>
          </cell>
          <cell r="S1346">
            <v>0</v>
          </cell>
          <cell r="T1346" t="str">
            <v>Actual:</v>
          </cell>
          <cell r="U1346">
            <v>-65459</v>
          </cell>
          <cell r="V1346">
            <v>306708</v>
          </cell>
          <cell r="W1346">
            <v>693725</v>
          </cell>
          <cell r="X1346">
            <v>2694051</v>
          </cell>
          <cell r="Y1346">
            <v>3045495</v>
          </cell>
          <cell r="Z1346">
            <v>2986464</v>
          </cell>
          <cell r="AA1346">
            <v>3525362</v>
          </cell>
          <cell r="AB1346">
            <v>4340724</v>
          </cell>
          <cell r="AC1346">
            <v>4551979</v>
          </cell>
          <cell r="AD1346">
            <v>4714586</v>
          </cell>
          <cell r="AE1346">
            <v>5623732</v>
          </cell>
          <cell r="AF1346">
            <v>5923105</v>
          </cell>
        </row>
        <row r="1347">
          <cell r="A1347" t="str">
            <v>NORTH CENTRAL REGIONVariance: Fav/(Unfav)</v>
          </cell>
          <cell r="D1347" t="str">
            <v>Variance: Fav/(Unfav)</v>
          </cell>
          <cell r="E1347">
            <v>65459</v>
          </cell>
          <cell r="F1347">
            <v>-372167</v>
          </cell>
          <cell r="G1347">
            <v>-387017</v>
          </cell>
          <cell r="H1347">
            <v>-2000326</v>
          </cell>
          <cell r="I1347">
            <v>-351444</v>
          </cell>
          <cell r="J1347">
            <v>59031</v>
          </cell>
          <cell r="K1347">
            <v>-538898</v>
          </cell>
          <cell r="L1347">
            <v>-815362</v>
          </cell>
          <cell r="M1347">
            <v>-211255</v>
          </cell>
          <cell r="N1347">
            <v>-162607</v>
          </cell>
          <cell r="O1347">
            <v>-909146</v>
          </cell>
          <cell r="P1347">
            <v>-299373</v>
          </cell>
          <cell r="Q1347">
            <v>-5923105</v>
          </cell>
          <cell r="R1347" t="str">
            <v>Variance: Fav/(Unfav)</v>
          </cell>
          <cell r="S1347">
            <v>0</v>
          </cell>
          <cell r="T1347" t="str">
            <v>Variance: Fav/(Unfav)</v>
          </cell>
          <cell r="U1347">
            <v>65459</v>
          </cell>
          <cell r="V1347">
            <v>-306708</v>
          </cell>
          <cell r="W1347">
            <v>-693725</v>
          </cell>
          <cell r="X1347">
            <v>-2694051</v>
          </cell>
          <cell r="Y1347">
            <v>-3045495</v>
          </cell>
          <cell r="Z1347">
            <v>-2986464</v>
          </cell>
          <cell r="AA1347">
            <v>-3525362</v>
          </cell>
          <cell r="AB1347">
            <v>-4340724</v>
          </cell>
          <cell r="AC1347">
            <v>-4551979</v>
          </cell>
          <cell r="AD1347">
            <v>-4714586</v>
          </cell>
          <cell r="AE1347">
            <v>-5623732</v>
          </cell>
          <cell r="AF1347">
            <v>-5923105</v>
          </cell>
        </row>
        <row r="1348">
          <cell r="A1348" t="str">
            <v>NORTH CENTRAL REGIONBudget:Streetlight Construction</v>
          </cell>
          <cell r="B1348" t="str">
            <v>NORTH CENTRAL REGION</v>
          </cell>
          <cell r="C1348" t="str">
            <v>Streetlight Construction</v>
          </cell>
          <cell r="D1348" t="str">
            <v>Budget:</v>
          </cell>
          <cell r="E1348">
            <v>232932</v>
          </cell>
          <cell r="F1348">
            <v>234757</v>
          </cell>
          <cell r="G1348">
            <v>254054</v>
          </cell>
          <cell r="H1348">
            <v>264281</v>
          </cell>
          <cell r="I1348">
            <v>448989</v>
          </cell>
          <cell r="J1348">
            <v>287489</v>
          </cell>
          <cell r="K1348">
            <v>314970</v>
          </cell>
          <cell r="L1348">
            <v>376127</v>
          </cell>
          <cell r="M1348">
            <v>324402</v>
          </cell>
          <cell r="N1348">
            <v>288535</v>
          </cell>
          <cell r="O1348">
            <v>293656</v>
          </cell>
          <cell r="P1348">
            <v>377548</v>
          </cell>
          <cell r="Q1348">
            <v>3697740</v>
          </cell>
          <cell r="R1348" t="str">
            <v>Budget:</v>
          </cell>
          <cell r="S1348">
            <v>-335000</v>
          </cell>
          <cell r="T1348" t="str">
            <v>Budget:</v>
          </cell>
          <cell r="U1348">
            <v>232932</v>
          </cell>
          <cell r="V1348">
            <v>467689</v>
          </cell>
          <cell r="W1348">
            <v>721743</v>
          </cell>
          <cell r="X1348">
            <v>986024</v>
          </cell>
          <cell r="Y1348">
            <v>1435013</v>
          </cell>
          <cell r="Z1348">
            <v>1722502</v>
          </cell>
          <cell r="AA1348">
            <v>2037472</v>
          </cell>
          <cell r="AB1348">
            <v>2413599</v>
          </cell>
          <cell r="AC1348">
            <v>2738001</v>
          </cell>
          <cell r="AD1348">
            <v>3026536</v>
          </cell>
          <cell r="AE1348">
            <v>3320192</v>
          </cell>
          <cell r="AF1348">
            <v>3697740</v>
          </cell>
        </row>
        <row r="1349">
          <cell r="A1349" t="str">
            <v>NORTH CENTRAL REGIONActual:Streetlight Construction</v>
          </cell>
          <cell r="D1349" t="str">
            <v>Actual:</v>
          </cell>
          <cell r="E1349">
            <v>37209</v>
          </cell>
          <cell r="F1349">
            <v>118528</v>
          </cell>
          <cell r="G1349">
            <v>344120</v>
          </cell>
          <cell r="H1349">
            <v>891937</v>
          </cell>
          <cell r="I1349">
            <v>192423</v>
          </cell>
          <cell r="J1349">
            <v>224709</v>
          </cell>
          <cell r="K1349">
            <v>223557</v>
          </cell>
          <cell r="L1349">
            <v>190929</v>
          </cell>
          <cell r="M1349">
            <v>154415</v>
          </cell>
          <cell r="N1349">
            <v>287023</v>
          </cell>
          <cell r="O1349">
            <v>-22002</v>
          </cell>
          <cell r="P1349">
            <v>270022</v>
          </cell>
          <cell r="Q1349">
            <v>2912870</v>
          </cell>
          <cell r="R1349" t="str">
            <v>Projection:</v>
          </cell>
          <cell r="S1349">
            <v>0</v>
          </cell>
          <cell r="T1349" t="str">
            <v>Actual:</v>
          </cell>
          <cell r="U1349">
            <v>37209</v>
          </cell>
          <cell r="V1349">
            <v>155737</v>
          </cell>
          <cell r="W1349">
            <v>499857</v>
          </cell>
          <cell r="X1349">
            <v>1391794</v>
          </cell>
          <cell r="Y1349">
            <v>1584217</v>
          </cell>
          <cell r="Z1349">
            <v>1808926</v>
          </cell>
          <cell r="AA1349">
            <v>2032483</v>
          </cell>
          <cell r="AB1349">
            <v>2223412</v>
          </cell>
          <cell r="AC1349">
            <v>2377827</v>
          </cell>
          <cell r="AD1349">
            <v>2664850</v>
          </cell>
          <cell r="AE1349">
            <v>2642848</v>
          </cell>
          <cell r="AF1349">
            <v>2912870</v>
          </cell>
        </row>
        <row r="1350">
          <cell r="A1350" t="str">
            <v>NORTH CENTRAL REGIONVariance: Fav/(Unfav)</v>
          </cell>
          <cell r="D1350" t="str">
            <v>Variance: Fav/(Unfav)</v>
          </cell>
          <cell r="E1350">
            <v>-37209</v>
          </cell>
          <cell r="F1350">
            <v>-118528</v>
          </cell>
          <cell r="G1350">
            <v>-344120</v>
          </cell>
          <cell r="H1350">
            <v>-891937</v>
          </cell>
          <cell r="I1350">
            <v>-192423</v>
          </cell>
          <cell r="J1350">
            <v>-224709</v>
          </cell>
          <cell r="K1350">
            <v>-223557</v>
          </cell>
          <cell r="L1350">
            <v>-305929</v>
          </cell>
          <cell r="M1350">
            <v>-209415</v>
          </cell>
          <cell r="N1350">
            <v>-342023</v>
          </cell>
          <cell r="O1350">
            <v>-32998</v>
          </cell>
          <cell r="P1350">
            <v>-325022</v>
          </cell>
          <cell r="Q1350">
            <v>-3247870</v>
          </cell>
          <cell r="R1350" t="str">
            <v>Variance: Fav/(Unfav)</v>
          </cell>
          <cell r="S1350">
            <v>-335000</v>
          </cell>
          <cell r="T1350" t="str">
            <v>Variance: Fav/(Unfav)</v>
          </cell>
          <cell r="U1350">
            <v>-37209</v>
          </cell>
          <cell r="V1350">
            <v>-155737</v>
          </cell>
          <cell r="W1350">
            <v>-499857</v>
          </cell>
          <cell r="X1350">
            <v>-1391794</v>
          </cell>
          <cell r="Y1350">
            <v>-1584217</v>
          </cell>
          <cell r="Z1350">
            <v>-1808926</v>
          </cell>
          <cell r="AA1350">
            <v>-2032483</v>
          </cell>
          <cell r="AB1350">
            <v>-2338412</v>
          </cell>
          <cell r="AC1350">
            <v>-2547827</v>
          </cell>
          <cell r="AD1350">
            <v>-2889850</v>
          </cell>
          <cell r="AE1350">
            <v>-2922848</v>
          </cell>
          <cell r="AF1350">
            <v>-3247870</v>
          </cell>
        </row>
        <row r="1351">
          <cell r="A1351" t="str">
            <v>NORTH CENTRAL REGIONBudget:Overhead Replace/Repair</v>
          </cell>
          <cell r="B1351" t="str">
            <v>NORTH CENTRAL REGION</v>
          </cell>
          <cell r="C1351" t="str">
            <v>Overhead Replace/Repair</v>
          </cell>
          <cell r="D1351" t="str">
            <v>Budget:</v>
          </cell>
          <cell r="E1351">
            <v>303323</v>
          </cell>
          <cell r="F1351">
            <v>344499</v>
          </cell>
          <cell r="G1351">
            <v>442693</v>
          </cell>
          <cell r="H1351">
            <v>284352</v>
          </cell>
          <cell r="I1351">
            <v>1019347</v>
          </cell>
          <cell r="J1351">
            <v>417653</v>
          </cell>
          <cell r="K1351">
            <v>445430</v>
          </cell>
          <cell r="L1351">
            <v>673779</v>
          </cell>
          <cell r="M1351">
            <v>588040</v>
          </cell>
          <cell r="N1351">
            <v>361084</v>
          </cell>
          <cell r="O1351">
            <v>437092</v>
          </cell>
          <cell r="P1351">
            <v>532638</v>
          </cell>
          <cell r="Q1351">
            <v>5849930</v>
          </cell>
          <cell r="R1351" t="str">
            <v>Budget:</v>
          </cell>
          <cell r="S1351">
            <v>-400000</v>
          </cell>
          <cell r="T1351" t="str">
            <v>Budget:</v>
          </cell>
          <cell r="U1351">
            <v>303323</v>
          </cell>
          <cell r="V1351">
            <v>647822</v>
          </cell>
          <cell r="W1351">
            <v>1090515</v>
          </cell>
          <cell r="X1351">
            <v>1374867</v>
          </cell>
          <cell r="Y1351">
            <v>2394214</v>
          </cell>
          <cell r="Z1351">
            <v>2811867</v>
          </cell>
          <cell r="AA1351">
            <v>3257297</v>
          </cell>
          <cell r="AB1351">
            <v>3931076</v>
          </cell>
          <cell r="AC1351">
            <v>4519116</v>
          </cell>
          <cell r="AD1351">
            <v>4880200</v>
          </cell>
          <cell r="AE1351">
            <v>5317292</v>
          </cell>
          <cell r="AF1351">
            <v>5849930</v>
          </cell>
        </row>
        <row r="1352">
          <cell r="A1352" t="str">
            <v>NORTH CENTRAL REGIONActual:Overhead Replace/Repair</v>
          </cell>
          <cell r="D1352" t="str">
            <v>Actual:</v>
          </cell>
          <cell r="E1352">
            <v>315850</v>
          </cell>
          <cell r="F1352">
            <v>258874</v>
          </cell>
          <cell r="G1352">
            <v>306559</v>
          </cell>
          <cell r="H1352">
            <v>537658</v>
          </cell>
          <cell r="I1352">
            <v>811215</v>
          </cell>
          <cell r="J1352">
            <v>342060</v>
          </cell>
          <cell r="K1352">
            <v>521723</v>
          </cell>
          <cell r="L1352">
            <v>936671</v>
          </cell>
          <cell r="M1352">
            <v>1180855</v>
          </cell>
          <cell r="N1352">
            <v>285621</v>
          </cell>
          <cell r="O1352">
            <v>428552</v>
          </cell>
          <cell r="P1352">
            <v>653825</v>
          </cell>
          <cell r="Q1352">
            <v>6579463</v>
          </cell>
          <cell r="R1352" t="str">
            <v>Projection:</v>
          </cell>
          <cell r="S1352">
            <v>0</v>
          </cell>
          <cell r="T1352" t="str">
            <v>Actual:</v>
          </cell>
          <cell r="U1352">
            <v>315850</v>
          </cell>
          <cell r="V1352">
            <v>574724</v>
          </cell>
          <cell r="W1352">
            <v>881283</v>
          </cell>
          <cell r="X1352">
            <v>1418941</v>
          </cell>
          <cell r="Y1352">
            <v>2230156</v>
          </cell>
          <cell r="Z1352">
            <v>2572216</v>
          </cell>
          <cell r="AA1352">
            <v>3093939</v>
          </cell>
          <cell r="AB1352">
            <v>4030610</v>
          </cell>
          <cell r="AC1352">
            <v>5211465</v>
          </cell>
          <cell r="AD1352">
            <v>5497086</v>
          </cell>
          <cell r="AE1352">
            <v>5925638</v>
          </cell>
          <cell r="AF1352">
            <v>6579463</v>
          </cell>
        </row>
        <row r="1353">
          <cell r="A1353" t="str">
            <v>NORTH CENTRAL REGIONVariance: Fav/(Unfav)</v>
          </cell>
          <cell r="D1353" t="str">
            <v>Variance: Fav/(Unfav)</v>
          </cell>
          <cell r="E1353">
            <v>-315850</v>
          </cell>
          <cell r="F1353">
            <v>-258874</v>
          </cell>
          <cell r="G1353">
            <v>-306559</v>
          </cell>
          <cell r="H1353">
            <v>-537658</v>
          </cell>
          <cell r="I1353">
            <v>-811215</v>
          </cell>
          <cell r="J1353">
            <v>-342060</v>
          </cell>
          <cell r="K1353">
            <v>-521723</v>
          </cell>
          <cell r="L1353">
            <v>-1076671</v>
          </cell>
          <cell r="M1353">
            <v>-1245855</v>
          </cell>
          <cell r="N1353">
            <v>-350621</v>
          </cell>
          <cell r="O1353">
            <v>-493552</v>
          </cell>
          <cell r="P1353">
            <v>-718825</v>
          </cell>
          <cell r="Q1353">
            <v>-6979463</v>
          </cell>
          <cell r="R1353" t="str">
            <v>Variance: Fav/(Unfav)</v>
          </cell>
          <cell r="S1353">
            <v>-400000</v>
          </cell>
          <cell r="T1353" t="str">
            <v>Variance: Fav/(Unfav)</v>
          </cell>
          <cell r="U1353">
            <v>-315850</v>
          </cell>
          <cell r="V1353">
            <v>-574724</v>
          </cell>
          <cell r="W1353">
            <v>-881283</v>
          </cell>
          <cell r="X1353">
            <v>-1418941</v>
          </cell>
          <cell r="Y1353">
            <v>-2230156</v>
          </cell>
          <cell r="Z1353">
            <v>-2572216</v>
          </cell>
          <cell r="AA1353">
            <v>-3093939</v>
          </cell>
          <cell r="AB1353">
            <v>-4170610</v>
          </cell>
          <cell r="AC1353">
            <v>-5416465</v>
          </cell>
          <cell r="AD1353">
            <v>-5767086</v>
          </cell>
          <cell r="AE1353">
            <v>-6260638</v>
          </cell>
          <cell r="AF1353">
            <v>-6979463</v>
          </cell>
        </row>
        <row r="1354">
          <cell r="A1354" t="str">
            <v>NORTH CENTRAL REGIONBudget:Underground Replace/Repair</v>
          </cell>
          <cell r="B1354" t="str">
            <v>NORTH CENTRAL REGION</v>
          </cell>
          <cell r="C1354" t="str">
            <v>Underground Replace/Repair</v>
          </cell>
          <cell r="D1354" t="str">
            <v>Budget:</v>
          </cell>
          <cell r="E1354">
            <v>30612</v>
          </cell>
          <cell r="F1354">
            <v>34907</v>
          </cell>
          <cell r="G1354">
            <v>45108</v>
          </cell>
          <cell r="H1354">
            <v>28493</v>
          </cell>
          <cell r="I1354">
            <v>558714</v>
          </cell>
          <cell r="J1354">
            <v>153105</v>
          </cell>
          <cell r="K1354">
            <v>137809</v>
          </cell>
          <cell r="L1354">
            <v>223060</v>
          </cell>
          <cell r="M1354">
            <v>157237</v>
          </cell>
          <cell r="N1354">
            <v>145334</v>
          </cell>
          <cell r="O1354">
            <v>134248</v>
          </cell>
          <cell r="P1354">
            <v>203753</v>
          </cell>
          <cell r="Q1354">
            <v>1852380</v>
          </cell>
          <cell r="R1354" t="str">
            <v>Budget:</v>
          </cell>
          <cell r="S1354">
            <v>0</v>
          </cell>
          <cell r="T1354" t="str">
            <v>Budget:</v>
          </cell>
          <cell r="U1354">
            <v>30612</v>
          </cell>
          <cell r="V1354">
            <v>65519</v>
          </cell>
          <cell r="W1354">
            <v>110627</v>
          </cell>
          <cell r="X1354">
            <v>139120</v>
          </cell>
          <cell r="Y1354">
            <v>697834</v>
          </cell>
          <cell r="Z1354">
            <v>850939</v>
          </cell>
          <cell r="AA1354">
            <v>988748</v>
          </cell>
          <cell r="AB1354">
            <v>1211808</v>
          </cell>
          <cell r="AC1354">
            <v>1369045</v>
          </cell>
          <cell r="AD1354">
            <v>1514379</v>
          </cell>
          <cell r="AE1354">
            <v>1648627</v>
          </cell>
          <cell r="AF1354">
            <v>1852380</v>
          </cell>
        </row>
        <row r="1355">
          <cell r="A1355" t="str">
            <v>NORTH CENTRAL REGIONActual:Underground Replace/Repair</v>
          </cell>
          <cell r="D1355" t="str">
            <v>Actual:</v>
          </cell>
          <cell r="E1355">
            <v>106292</v>
          </cell>
          <cell r="F1355">
            <v>35136</v>
          </cell>
          <cell r="G1355">
            <v>94997</v>
          </cell>
          <cell r="H1355">
            <v>126101</v>
          </cell>
          <cell r="I1355">
            <v>280855</v>
          </cell>
          <cell r="J1355">
            <v>221953</v>
          </cell>
          <cell r="K1355">
            <v>278749</v>
          </cell>
          <cell r="L1355">
            <v>354125</v>
          </cell>
          <cell r="M1355">
            <v>296414</v>
          </cell>
          <cell r="N1355">
            <v>280915</v>
          </cell>
          <cell r="O1355">
            <v>237783</v>
          </cell>
          <cell r="P1355">
            <v>387977</v>
          </cell>
          <cell r="Q1355">
            <v>2701297</v>
          </cell>
          <cell r="R1355" t="str">
            <v>Projection:</v>
          </cell>
          <cell r="S1355">
            <v>0</v>
          </cell>
          <cell r="T1355" t="str">
            <v>Actual:</v>
          </cell>
          <cell r="U1355">
            <v>106292</v>
          </cell>
          <cell r="V1355">
            <v>141428</v>
          </cell>
          <cell r="W1355">
            <v>236425</v>
          </cell>
          <cell r="X1355">
            <v>362526</v>
          </cell>
          <cell r="Y1355">
            <v>643381</v>
          </cell>
          <cell r="Z1355">
            <v>865334</v>
          </cell>
          <cell r="AA1355">
            <v>1144083</v>
          </cell>
          <cell r="AB1355">
            <v>1498208</v>
          </cell>
          <cell r="AC1355">
            <v>1794622</v>
          </cell>
          <cell r="AD1355">
            <v>2075537</v>
          </cell>
          <cell r="AE1355">
            <v>2313320</v>
          </cell>
          <cell r="AF1355">
            <v>2701297</v>
          </cell>
        </row>
        <row r="1356">
          <cell r="A1356" t="str">
            <v>NORTH CENTRAL REGIONVariance: Fav/(Unfav)</v>
          </cell>
          <cell r="D1356" t="str">
            <v>Variance: Fav/(Unfav)</v>
          </cell>
          <cell r="E1356">
            <v>-106292</v>
          </cell>
          <cell r="F1356">
            <v>-35136</v>
          </cell>
          <cell r="G1356">
            <v>-94997</v>
          </cell>
          <cell r="H1356">
            <v>-126101</v>
          </cell>
          <cell r="I1356">
            <v>-280855</v>
          </cell>
          <cell r="J1356">
            <v>-221953</v>
          </cell>
          <cell r="K1356">
            <v>-278749</v>
          </cell>
          <cell r="L1356">
            <v>-354125</v>
          </cell>
          <cell r="M1356">
            <v>-296414</v>
          </cell>
          <cell r="N1356">
            <v>-280915</v>
          </cell>
          <cell r="O1356">
            <v>-237783</v>
          </cell>
          <cell r="P1356">
            <v>-387977</v>
          </cell>
          <cell r="Q1356">
            <v>-2701297</v>
          </cell>
          <cell r="R1356" t="str">
            <v>Variance: Fav/(Unfav)</v>
          </cell>
          <cell r="S1356">
            <v>0</v>
          </cell>
          <cell r="T1356" t="str">
            <v>Variance: Fav/(Unfav)</v>
          </cell>
          <cell r="U1356">
            <v>-106292</v>
          </cell>
          <cell r="V1356">
            <v>-141428</v>
          </cell>
          <cell r="W1356">
            <v>-236425</v>
          </cell>
          <cell r="X1356">
            <v>-362526</v>
          </cell>
          <cell r="Y1356">
            <v>-643381</v>
          </cell>
          <cell r="Z1356">
            <v>-865334</v>
          </cell>
          <cell r="AA1356">
            <v>-1144083</v>
          </cell>
          <cell r="AB1356">
            <v>-1498208</v>
          </cell>
          <cell r="AC1356">
            <v>-1794622</v>
          </cell>
          <cell r="AD1356">
            <v>-2075537</v>
          </cell>
          <cell r="AE1356">
            <v>-2313320</v>
          </cell>
          <cell r="AF1356">
            <v>-2701297</v>
          </cell>
        </row>
        <row r="1357">
          <cell r="A1357" t="str">
            <v>NORTH CENTRAL REGIONBudget:Streetlight Maintenance</v>
          </cell>
          <cell r="B1357" t="str">
            <v>NORTH CENTRAL REGION</v>
          </cell>
          <cell r="C1357" t="str">
            <v>Streetlight Maintenance</v>
          </cell>
          <cell r="D1357" t="str">
            <v>Budget:</v>
          </cell>
          <cell r="E1357">
            <v>90695</v>
          </cell>
          <cell r="F1357">
            <v>93763</v>
          </cell>
          <cell r="G1357">
            <v>103057</v>
          </cell>
          <cell r="H1357">
            <v>93827</v>
          </cell>
          <cell r="I1357">
            <v>276427</v>
          </cell>
          <cell r="J1357">
            <v>218977</v>
          </cell>
          <cell r="K1357">
            <v>102843</v>
          </cell>
          <cell r="L1357">
            <v>260374</v>
          </cell>
          <cell r="M1357">
            <v>233578</v>
          </cell>
          <cell r="N1357">
            <v>215396</v>
          </cell>
          <cell r="O1357">
            <v>219894</v>
          </cell>
          <cell r="P1357">
            <v>251293</v>
          </cell>
          <cell r="Q1357">
            <v>2160124</v>
          </cell>
          <cell r="R1357" t="str">
            <v>Budget:</v>
          </cell>
          <cell r="S1357">
            <v>0</v>
          </cell>
          <cell r="T1357" t="str">
            <v>Budget:</v>
          </cell>
          <cell r="U1357">
            <v>90695</v>
          </cell>
          <cell r="V1357">
            <v>184458</v>
          </cell>
          <cell r="W1357">
            <v>287515</v>
          </cell>
          <cell r="X1357">
            <v>381342</v>
          </cell>
          <cell r="Y1357">
            <v>657769</v>
          </cell>
          <cell r="Z1357">
            <v>876746</v>
          </cell>
          <cell r="AA1357">
            <v>979589</v>
          </cell>
          <cell r="AB1357">
            <v>1239963</v>
          </cell>
          <cell r="AC1357">
            <v>1473541</v>
          </cell>
          <cell r="AD1357">
            <v>1688937</v>
          </cell>
          <cell r="AE1357">
            <v>1908831</v>
          </cell>
          <cell r="AF1357">
            <v>2160124</v>
          </cell>
        </row>
        <row r="1358">
          <cell r="A1358" t="str">
            <v>NORTH CENTRAL REGIONActual:Streetlight Maintenance</v>
          </cell>
          <cell r="D1358" t="str">
            <v>Actual:</v>
          </cell>
          <cell r="E1358">
            <v>0</v>
          </cell>
          <cell r="F1358">
            <v>0</v>
          </cell>
          <cell r="G1358">
            <v>0</v>
          </cell>
          <cell r="H1358">
            <v>152066</v>
          </cell>
          <cell r="I1358">
            <v>627103</v>
          </cell>
          <cell r="J1358">
            <v>27308</v>
          </cell>
          <cell r="K1358">
            <v>50094</v>
          </cell>
          <cell r="L1358">
            <v>63815</v>
          </cell>
          <cell r="M1358">
            <v>63993</v>
          </cell>
          <cell r="N1358">
            <v>135414</v>
          </cell>
          <cell r="O1358">
            <v>212115</v>
          </cell>
          <cell r="P1358">
            <v>-92971</v>
          </cell>
          <cell r="Q1358">
            <v>1238937</v>
          </cell>
          <cell r="R1358" t="str">
            <v>Projection:</v>
          </cell>
          <cell r="S1358">
            <v>0</v>
          </cell>
          <cell r="T1358" t="str">
            <v>Actual:</v>
          </cell>
          <cell r="U1358">
            <v>0</v>
          </cell>
          <cell r="V1358">
            <v>0</v>
          </cell>
          <cell r="W1358">
            <v>0</v>
          </cell>
          <cell r="X1358">
            <v>152066</v>
          </cell>
          <cell r="Y1358">
            <v>779169</v>
          </cell>
          <cell r="Z1358">
            <v>806477</v>
          </cell>
          <cell r="AA1358">
            <v>856571</v>
          </cell>
          <cell r="AB1358">
            <v>920386</v>
          </cell>
          <cell r="AC1358">
            <v>984379</v>
          </cell>
          <cell r="AD1358">
            <v>1119793</v>
          </cell>
          <cell r="AE1358">
            <v>1331908</v>
          </cell>
          <cell r="AF1358">
            <v>1238937</v>
          </cell>
        </row>
        <row r="1359">
          <cell r="A1359" t="str">
            <v>NORTH CENTRAL REGIONVariance: Fav/(Unfav)</v>
          </cell>
          <cell r="D1359" t="str">
            <v>Variance: Fav/(Unfav)</v>
          </cell>
          <cell r="E1359">
            <v>0</v>
          </cell>
          <cell r="F1359">
            <v>0</v>
          </cell>
          <cell r="G1359">
            <v>0</v>
          </cell>
          <cell r="H1359">
            <v>-152066</v>
          </cell>
          <cell r="I1359">
            <v>-627103</v>
          </cell>
          <cell r="J1359">
            <v>-27308</v>
          </cell>
          <cell r="K1359">
            <v>-50094</v>
          </cell>
          <cell r="L1359">
            <v>-63815</v>
          </cell>
          <cell r="M1359">
            <v>-63993</v>
          </cell>
          <cell r="N1359">
            <v>-135414</v>
          </cell>
          <cell r="O1359">
            <v>-212115</v>
          </cell>
          <cell r="P1359">
            <v>92971</v>
          </cell>
          <cell r="Q1359">
            <v>-1238937</v>
          </cell>
          <cell r="R1359" t="str">
            <v>Variance: Fav/(Unfav)</v>
          </cell>
          <cell r="S1359">
            <v>0</v>
          </cell>
          <cell r="T1359" t="str">
            <v>Variance: Fav/(Unfav)</v>
          </cell>
          <cell r="U1359">
            <v>0</v>
          </cell>
          <cell r="V1359">
            <v>0</v>
          </cell>
          <cell r="W1359">
            <v>0</v>
          </cell>
          <cell r="X1359">
            <v>-152066</v>
          </cell>
          <cell r="Y1359">
            <v>-779169</v>
          </cell>
          <cell r="Z1359">
            <v>-806477</v>
          </cell>
          <cell r="AA1359">
            <v>-856571</v>
          </cell>
          <cell r="AB1359">
            <v>-920386</v>
          </cell>
          <cell r="AC1359">
            <v>-984379</v>
          </cell>
          <cell r="AD1359">
            <v>-1119793</v>
          </cell>
          <cell r="AE1359">
            <v>-1331908</v>
          </cell>
          <cell r="AF1359">
            <v>-1238937</v>
          </cell>
        </row>
        <row r="1360">
          <cell r="A1360" t="str">
            <v>NORTH CENTRAL REGIONBudget:Other</v>
          </cell>
          <cell r="B1360" t="str">
            <v>NORTH CENTRAL REGION</v>
          </cell>
          <cell r="C1360" t="str">
            <v>Other</v>
          </cell>
          <cell r="D1360" t="str">
            <v>Budget:</v>
          </cell>
          <cell r="E1360">
            <v>381104</v>
          </cell>
          <cell r="F1360">
            <v>386121</v>
          </cell>
          <cell r="G1360">
            <v>409978</v>
          </cell>
          <cell r="H1360">
            <v>406684</v>
          </cell>
          <cell r="I1360">
            <v>336229</v>
          </cell>
          <cell r="J1360">
            <v>353906</v>
          </cell>
          <cell r="K1360">
            <v>218665</v>
          </cell>
          <cell r="L1360">
            <v>424535</v>
          </cell>
          <cell r="M1360">
            <v>377273</v>
          </cell>
          <cell r="N1360">
            <v>353627</v>
          </cell>
          <cell r="O1360">
            <v>367933</v>
          </cell>
          <cell r="P1360">
            <v>433095</v>
          </cell>
          <cell r="Q1360">
            <v>4449150</v>
          </cell>
          <cell r="R1360" t="str">
            <v>Budget:</v>
          </cell>
          <cell r="S1360">
            <v>0</v>
          </cell>
          <cell r="T1360" t="str">
            <v>Budget:</v>
          </cell>
          <cell r="U1360">
            <v>381104</v>
          </cell>
          <cell r="V1360">
            <v>767225</v>
          </cell>
          <cell r="W1360">
            <v>1177203</v>
          </cell>
          <cell r="X1360">
            <v>1583887</v>
          </cell>
          <cell r="Y1360">
            <v>1920116</v>
          </cell>
          <cell r="Z1360">
            <v>2274022</v>
          </cell>
          <cell r="AA1360">
            <v>2492687</v>
          </cell>
          <cell r="AB1360">
            <v>2917222</v>
          </cell>
          <cell r="AC1360">
            <v>3294495</v>
          </cell>
          <cell r="AD1360">
            <v>3648122</v>
          </cell>
          <cell r="AE1360">
            <v>4016055</v>
          </cell>
          <cell r="AF1360">
            <v>4449150</v>
          </cell>
        </row>
        <row r="1361">
          <cell r="A1361" t="str">
            <v>NORTH CENTRAL REGIONActual:Other</v>
          </cell>
          <cell r="D1361" t="str">
            <v>Actual:</v>
          </cell>
          <cell r="E1361">
            <v>2658747</v>
          </cell>
          <cell r="F1361">
            <v>1543411</v>
          </cell>
          <cell r="G1361">
            <v>99623</v>
          </cell>
          <cell r="H1361">
            <v>-2735418</v>
          </cell>
          <cell r="I1361">
            <v>606587</v>
          </cell>
          <cell r="J1361">
            <v>127678</v>
          </cell>
          <cell r="K1361">
            <v>280420</v>
          </cell>
          <cell r="L1361">
            <v>466172</v>
          </cell>
          <cell r="M1361">
            <v>495350</v>
          </cell>
          <cell r="N1361">
            <v>383979</v>
          </cell>
          <cell r="O1361">
            <v>432336</v>
          </cell>
          <cell r="P1361">
            <v>121751</v>
          </cell>
          <cell r="Q1361">
            <v>4480636</v>
          </cell>
          <cell r="R1361" t="str">
            <v>Projection:</v>
          </cell>
          <cell r="S1361">
            <v>0</v>
          </cell>
          <cell r="T1361" t="str">
            <v>Actual:</v>
          </cell>
          <cell r="U1361">
            <v>2658747</v>
          </cell>
          <cell r="V1361">
            <v>4202158</v>
          </cell>
          <cell r="W1361">
            <v>4301781</v>
          </cell>
          <cell r="X1361">
            <v>1566363</v>
          </cell>
          <cell r="Y1361">
            <v>2172950</v>
          </cell>
          <cell r="Z1361">
            <v>2300628</v>
          </cell>
          <cell r="AA1361">
            <v>2581048</v>
          </cell>
          <cell r="AB1361">
            <v>3047220</v>
          </cell>
          <cell r="AC1361">
            <v>3542570</v>
          </cell>
          <cell r="AD1361">
            <v>3926549</v>
          </cell>
          <cell r="AE1361">
            <v>4358885</v>
          </cell>
          <cell r="AF1361">
            <v>4480636</v>
          </cell>
        </row>
        <row r="1362">
          <cell r="A1362" t="str">
            <v>NORTH CENTRAL REGIONVariance: Fav/(Unfav)</v>
          </cell>
          <cell r="D1362" t="str">
            <v>Variance: Fav/(Unfav)</v>
          </cell>
          <cell r="E1362">
            <v>-2658747</v>
          </cell>
          <cell r="F1362">
            <v>-1543411</v>
          </cell>
          <cell r="G1362">
            <v>-99623</v>
          </cell>
          <cell r="H1362">
            <v>2735418</v>
          </cell>
          <cell r="I1362">
            <v>-606587</v>
          </cell>
          <cell r="J1362">
            <v>-127678</v>
          </cell>
          <cell r="K1362">
            <v>-280420</v>
          </cell>
          <cell r="L1362">
            <v>-466172</v>
          </cell>
          <cell r="M1362">
            <v>-495350</v>
          </cell>
          <cell r="N1362">
            <v>-383979</v>
          </cell>
          <cell r="O1362">
            <v>-432336</v>
          </cell>
          <cell r="P1362">
            <v>-121751</v>
          </cell>
          <cell r="Q1362">
            <v>-4480636</v>
          </cell>
          <cell r="R1362" t="str">
            <v>Variance: Fav/(Unfav)</v>
          </cell>
          <cell r="S1362">
            <v>0</v>
          </cell>
          <cell r="T1362" t="str">
            <v>Variance: Fav/(Unfav)</v>
          </cell>
          <cell r="U1362">
            <v>-2658747</v>
          </cell>
          <cell r="V1362">
            <v>-4202158</v>
          </cell>
          <cell r="W1362">
            <v>-4301781</v>
          </cell>
          <cell r="X1362">
            <v>-1566363</v>
          </cell>
          <cell r="Y1362">
            <v>-2172950</v>
          </cell>
          <cell r="Z1362">
            <v>-2300628</v>
          </cell>
          <cell r="AA1362">
            <v>-2581048</v>
          </cell>
          <cell r="AB1362">
            <v>-3047220</v>
          </cell>
          <cell r="AC1362">
            <v>-3542570</v>
          </cell>
          <cell r="AD1362">
            <v>-3926549</v>
          </cell>
          <cell r="AE1362">
            <v>-4358885</v>
          </cell>
          <cell r="AF1362">
            <v>-4480636</v>
          </cell>
        </row>
        <row r="1363">
          <cell r="A1363" t="str">
            <v>NORTH CENTRAL REGIONBudget:Burdens - Payroll &amp; Materials</v>
          </cell>
          <cell r="B1363" t="str">
            <v>NORTH CENTRAL REGION</v>
          </cell>
          <cell r="C1363" t="str">
            <v>Burdens - Payroll &amp; Materials</v>
          </cell>
          <cell r="D1363" t="str">
            <v>Budget:</v>
          </cell>
          <cell r="E1363">
            <v>408659</v>
          </cell>
          <cell r="F1363">
            <v>414231</v>
          </cell>
          <cell r="G1363">
            <v>431012</v>
          </cell>
          <cell r="H1363">
            <v>416578</v>
          </cell>
          <cell r="I1363">
            <v>429537</v>
          </cell>
          <cell r="J1363">
            <v>422196</v>
          </cell>
          <cell r="K1363">
            <v>414538</v>
          </cell>
          <cell r="L1363">
            <v>619712</v>
          </cell>
          <cell r="M1363">
            <v>452180</v>
          </cell>
          <cell r="N1363">
            <v>433895</v>
          </cell>
          <cell r="O1363">
            <v>456583</v>
          </cell>
          <cell r="P1363">
            <v>641635</v>
          </cell>
          <cell r="Q1363">
            <v>5540756</v>
          </cell>
          <cell r="R1363" t="str">
            <v>Budget:</v>
          </cell>
          <cell r="S1363">
            <v>889873</v>
          </cell>
          <cell r="T1363" t="str">
            <v>Budget:</v>
          </cell>
          <cell r="U1363">
            <v>408659</v>
          </cell>
          <cell r="V1363">
            <v>822890</v>
          </cell>
          <cell r="W1363">
            <v>1253902</v>
          </cell>
          <cell r="X1363">
            <v>1670480</v>
          </cell>
          <cell r="Y1363">
            <v>2100017</v>
          </cell>
          <cell r="Z1363">
            <v>2522213</v>
          </cell>
          <cell r="AA1363">
            <v>2936751</v>
          </cell>
          <cell r="AB1363">
            <v>3556463</v>
          </cell>
          <cell r="AC1363">
            <v>4008643</v>
          </cell>
          <cell r="AD1363">
            <v>4442538</v>
          </cell>
          <cell r="AE1363">
            <v>4899121</v>
          </cell>
          <cell r="AF1363">
            <v>5540756</v>
          </cell>
        </row>
        <row r="1364">
          <cell r="A1364" t="str">
            <v>NORTH CENTRAL REGIONActual:Burdens - Payroll &amp; Materials</v>
          </cell>
          <cell r="D1364" t="str">
            <v>Actual:</v>
          </cell>
          <cell r="E1364">
            <v>366782</v>
          </cell>
          <cell r="F1364">
            <v>396230</v>
          </cell>
          <cell r="G1364">
            <v>460936</v>
          </cell>
          <cell r="H1364">
            <v>445847</v>
          </cell>
          <cell r="I1364">
            <v>747536</v>
          </cell>
          <cell r="J1364">
            <v>487145</v>
          </cell>
          <cell r="K1364">
            <v>481325</v>
          </cell>
          <cell r="L1364">
            <v>782264</v>
          </cell>
          <cell r="M1364">
            <v>716216</v>
          </cell>
          <cell r="N1364">
            <v>546210</v>
          </cell>
          <cell r="O1364">
            <v>521416</v>
          </cell>
          <cell r="P1364">
            <v>615081</v>
          </cell>
          <cell r="Q1364">
            <v>6566988</v>
          </cell>
          <cell r="R1364" t="str">
            <v>Projection:</v>
          </cell>
          <cell r="S1364">
            <v>889873</v>
          </cell>
          <cell r="T1364" t="str">
            <v>Actual:</v>
          </cell>
          <cell r="U1364">
            <v>366782</v>
          </cell>
          <cell r="V1364">
            <v>763012</v>
          </cell>
          <cell r="W1364">
            <v>1223948</v>
          </cell>
          <cell r="X1364">
            <v>1669795</v>
          </cell>
          <cell r="Y1364">
            <v>2417331</v>
          </cell>
          <cell r="Z1364">
            <v>2904476</v>
          </cell>
          <cell r="AA1364">
            <v>3385801</v>
          </cell>
          <cell r="AB1364">
            <v>4168065</v>
          </cell>
          <cell r="AC1364">
            <v>4884281</v>
          </cell>
          <cell r="AD1364">
            <v>5430491</v>
          </cell>
          <cell r="AE1364">
            <v>5951907</v>
          </cell>
          <cell r="AF1364">
            <v>6566988</v>
          </cell>
        </row>
        <row r="1365">
          <cell r="A1365" t="str">
            <v>NORTH CENTRAL REGIONVariance: Fav/(Unfav)</v>
          </cell>
          <cell r="D1365" t="str">
            <v>Variance: Fav/(Unfav)</v>
          </cell>
          <cell r="E1365">
            <v>-301254</v>
          </cell>
          <cell r="F1365">
            <v>-330412</v>
          </cell>
          <cell r="G1365">
            <v>-394707</v>
          </cell>
          <cell r="H1365">
            <v>-376994</v>
          </cell>
          <cell r="I1365">
            <v>-678393</v>
          </cell>
          <cell r="J1365">
            <v>-418115</v>
          </cell>
          <cell r="K1365">
            <v>-412654</v>
          </cell>
          <cell r="L1365">
            <v>-679074</v>
          </cell>
          <cell r="M1365">
            <v>-646358</v>
          </cell>
          <cell r="N1365">
            <v>-476803</v>
          </cell>
          <cell r="O1365">
            <v>-451407</v>
          </cell>
          <cell r="P1365">
            <v>-510942</v>
          </cell>
          <cell r="Q1365">
            <v>-5677113</v>
          </cell>
          <cell r="R1365" t="str">
            <v>Variance: Fav/(Unfav)</v>
          </cell>
          <cell r="S1365">
            <v>0</v>
          </cell>
          <cell r="T1365" t="str">
            <v>Variance: Fav/(Unfav)</v>
          </cell>
          <cell r="U1365">
            <v>-301254</v>
          </cell>
          <cell r="V1365">
            <v>-631666</v>
          </cell>
          <cell r="W1365">
            <v>-1026373</v>
          </cell>
          <cell r="X1365">
            <v>-1403367</v>
          </cell>
          <cell r="Y1365">
            <v>-2081760</v>
          </cell>
          <cell r="Z1365">
            <v>-2499875</v>
          </cell>
          <cell r="AA1365">
            <v>-2912529</v>
          </cell>
          <cell r="AB1365">
            <v>-3591603</v>
          </cell>
          <cell r="AC1365">
            <v>-4237961</v>
          </cell>
          <cell r="AD1365">
            <v>-4714764</v>
          </cell>
          <cell r="AE1365">
            <v>-5166171</v>
          </cell>
          <cell r="AF1365">
            <v>-5677113</v>
          </cell>
        </row>
        <row r="1366">
          <cell r="A1366" t="str">
            <v>NORTH CENTRAL REGIONBudget:Indirects</v>
          </cell>
          <cell r="B1366" t="str">
            <v>NORTH CENTRAL REGION</v>
          </cell>
          <cell r="C1366" t="str">
            <v>Indirects</v>
          </cell>
          <cell r="D1366" t="str">
            <v>Budget:</v>
          </cell>
          <cell r="E1366">
            <v>226648</v>
          </cell>
          <cell r="F1366">
            <v>229852</v>
          </cell>
          <cell r="G1366">
            <v>235738</v>
          </cell>
          <cell r="H1366">
            <v>239891</v>
          </cell>
          <cell r="I1366">
            <v>243095</v>
          </cell>
          <cell r="J1366">
            <v>242510</v>
          </cell>
          <cell r="K1366">
            <v>235868</v>
          </cell>
          <cell r="L1366">
            <v>335333</v>
          </cell>
          <cell r="M1366">
            <v>255687</v>
          </cell>
          <cell r="N1366">
            <v>253365</v>
          </cell>
          <cell r="O1366">
            <v>265373</v>
          </cell>
          <cell r="P1366">
            <v>357727</v>
          </cell>
          <cell r="Q1366">
            <v>3121087</v>
          </cell>
          <cell r="R1366" t="str">
            <v>Budget:</v>
          </cell>
          <cell r="S1366">
            <v>3121089</v>
          </cell>
          <cell r="T1366" t="str">
            <v>Budget:</v>
          </cell>
          <cell r="U1366">
            <v>226648</v>
          </cell>
          <cell r="V1366">
            <v>456500</v>
          </cell>
          <cell r="W1366">
            <v>692238</v>
          </cell>
          <cell r="X1366">
            <v>932129</v>
          </cell>
          <cell r="Y1366">
            <v>1175224</v>
          </cell>
          <cell r="Z1366">
            <v>1417734</v>
          </cell>
          <cell r="AA1366">
            <v>1653602</v>
          </cell>
          <cell r="AB1366">
            <v>1988935</v>
          </cell>
          <cell r="AC1366">
            <v>2244622</v>
          </cell>
          <cell r="AD1366">
            <v>2497987</v>
          </cell>
          <cell r="AE1366">
            <v>2763360</v>
          </cell>
          <cell r="AF1366">
            <v>3121087</v>
          </cell>
        </row>
        <row r="1367">
          <cell r="A1367" t="str">
            <v>NORTH CENTRAL REGIONActual:Indirects</v>
          </cell>
          <cell r="D1367" t="str">
            <v>Actual:</v>
          </cell>
          <cell r="E1367">
            <v>190315</v>
          </cell>
          <cell r="F1367">
            <v>220720</v>
          </cell>
          <cell r="G1367">
            <v>323494</v>
          </cell>
          <cell r="H1367">
            <v>284947</v>
          </cell>
          <cell r="I1367">
            <v>478393</v>
          </cell>
          <cell r="J1367">
            <v>266123</v>
          </cell>
          <cell r="K1367">
            <v>430553</v>
          </cell>
          <cell r="L1367">
            <v>373300</v>
          </cell>
          <cell r="M1367">
            <v>250933</v>
          </cell>
          <cell r="N1367">
            <v>321870</v>
          </cell>
          <cell r="O1367">
            <v>236023</v>
          </cell>
          <cell r="P1367">
            <v>807980</v>
          </cell>
          <cell r="Q1367">
            <v>4184651</v>
          </cell>
          <cell r="R1367" t="str">
            <v>Projection:</v>
          </cell>
          <cell r="S1367">
            <v>3121089</v>
          </cell>
          <cell r="T1367" t="str">
            <v>Actual:</v>
          </cell>
          <cell r="U1367">
            <v>190315</v>
          </cell>
          <cell r="V1367">
            <v>411035</v>
          </cell>
          <cell r="W1367">
            <v>734529</v>
          </cell>
          <cell r="X1367">
            <v>1019476</v>
          </cell>
          <cell r="Y1367">
            <v>1497869</v>
          </cell>
          <cell r="Z1367">
            <v>1763992</v>
          </cell>
          <cell r="AA1367">
            <v>2194545</v>
          </cell>
          <cell r="AB1367">
            <v>2567845</v>
          </cell>
          <cell r="AC1367">
            <v>2818778</v>
          </cell>
          <cell r="AD1367">
            <v>3140648</v>
          </cell>
          <cell r="AE1367">
            <v>3376671</v>
          </cell>
          <cell r="AF1367">
            <v>4184651</v>
          </cell>
        </row>
        <row r="1368">
          <cell r="A1368" t="str">
            <v>NORTH CENTRAL REGIONVariance: Fav/(Unfav)</v>
          </cell>
          <cell r="D1368" t="str">
            <v>Variance: Fav/(Unfav)</v>
          </cell>
          <cell r="E1368">
            <v>36333</v>
          </cell>
          <cell r="F1368">
            <v>9133</v>
          </cell>
          <cell r="G1368">
            <v>-87756</v>
          </cell>
          <cell r="H1368">
            <v>-45056</v>
          </cell>
          <cell r="I1368">
            <v>-235297</v>
          </cell>
          <cell r="J1368">
            <v>-23613</v>
          </cell>
          <cell r="K1368">
            <v>-194684</v>
          </cell>
          <cell r="L1368">
            <v>-37967</v>
          </cell>
          <cell r="M1368">
            <v>4754</v>
          </cell>
          <cell r="N1368">
            <v>-68505</v>
          </cell>
          <cell r="O1368">
            <v>29350</v>
          </cell>
          <cell r="P1368">
            <v>-450253</v>
          </cell>
          <cell r="Q1368">
            <v>-1063561</v>
          </cell>
          <cell r="R1368" t="str">
            <v>Variance: Fav/(Unfav)</v>
          </cell>
          <cell r="S1368">
            <v>0</v>
          </cell>
          <cell r="T1368" t="str">
            <v>Variance: Fav/(Unfav)</v>
          </cell>
          <cell r="U1368">
            <v>36333</v>
          </cell>
          <cell r="V1368">
            <v>45466</v>
          </cell>
          <cell r="W1368">
            <v>-42290</v>
          </cell>
          <cell r="X1368">
            <v>-87346</v>
          </cell>
          <cell r="Y1368">
            <v>-322643</v>
          </cell>
          <cell r="Z1368">
            <v>-346256</v>
          </cell>
          <cell r="AA1368">
            <v>-540940</v>
          </cell>
          <cell r="AB1368">
            <v>-578907</v>
          </cell>
          <cell r="AC1368">
            <v>-574153</v>
          </cell>
          <cell r="AD1368">
            <v>-642658</v>
          </cell>
          <cell r="AE1368">
            <v>-613308</v>
          </cell>
          <cell r="AF1368">
            <v>-1063561</v>
          </cell>
        </row>
        <row r="1369">
          <cell r="D1369" t="str">
            <v>Budget:</v>
          </cell>
          <cell r="E1369">
            <v>292177</v>
          </cell>
          <cell r="F1369">
            <v>295670</v>
          </cell>
          <cell r="G1369">
            <v>301967</v>
          </cell>
          <cell r="H1369">
            <v>308745</v>
          </cell>
          <cell r="I1369">
            <v>312238</v>
          </cell>
          <cell r="J1369">
            <v>311540</v>
          </cell>
          <cell r="K1369">
            <v>304540</v>
          </cell>
          <cell r="L1369">
            <v>183523</v>
          </cell>
          <cell r="M1369">
            <v>205545</v>
          </cell>
          <cell r="N1369">
            <v>202772</v>
          </cell>
          <cell r="O1369">
            <v>215382</v>
          </cell>
          <cell r="P1369">
            <v>341865</v>
          </cell>
          <cell r="Q1369">
            <v>3275964</v>
          </cell>
          <cell r="S1369">
            <v>3275963</v>
          </cell>
          <cell r="U1369">
            <v>292177</v>
          </cell>
          <cell r="V1369">
            <v>587847</v>
          </cell>
          <cell r="W1369">
            <v>889814</v>
          </cell>
          <cell r="X1369">
            <v>1198559</v>
          </cell>
          <cell r="Y1369">
            <v>1510797</v>
          </cell>
          <cell r="Z1369">
            <v>1822337</v>
          </cell>
          <cell r="AA1369">
            <v>2126877</v>
          </cell>
          <cell r="AB1369">
            <v>2310400</v>
          </cell>
          <cell r="AC1369">
            <v>2515945</v>
          </cell>
          <cell r="AD1369">
            <v>2718717</v>
          </cell>
          <cell r="AE1369">
            <v>2934099</v>
          </cell>
          <cell r="AF1369">
            <v>3275964</v>
          </cell>
        </row>
        <row r="1370">
          <cell r="D1370" t="str">
            <v>Actual:</v>
          </cell>
          <cell r="E1370">
            <v>3609735</v>
          </cell>
          <cell r="F1370">
            <v>2945066</v>
          </cell>
          <cell r="G1370">
            <v>2016745</v>
          </cell>
          <cell r="H1370">
            <v>1703464</v>
          </cell>
          <cell r="I1370">
            <v>4095556</v>
          </cell>
          <cell r="J1370">
            <v>1637945</v>
          </cell>
          <cell r="K1370">
            <v>2805319</v>
          </cell>
          <cell r="L1370">
            <v>3982638</v>
          </cell>
          <cell r="M1370">
            <v>3369431</v>
          </cell>
          <cell r="N1370">
            <v>2403639</v>
          </cell>
          <cell r="O1370">
            <v>2955369</v>
          </cell>
          <cell r="P1370">
            <v>3063039</v>
          </cell>
          <cell r="Q1370">
            <v>34587946</v>
          </cell>
          <cell r="U1370">
            <v>3609735</v>
          </cell>
          <cell r="V1370">
            <v>6554801</v>
          </cell>
          <cell r="W1370">
            <v>8571546</v>
          </cell>
          <cell r="X1370">
            <v>10275010</v>
          </cell>
          <cell r="Y1370">
            <v>14370566</v>
          </cell>
          <cell r="Z1370">
            <v>16008511</v>
          </cell>
          <cell r="AA1370">
            <v>18813830</v>
          </cell>
          <cell r="AB1370">
            <v>22796468</v>
          </cell>
          <cell r="AC1370">
            <v>26165899</v>
          </cell>
          <cell r="AD1370">
            <v>28569538</v>
          </cell>
          <cell r="AE1370">
            <v>31524907</v>
          </cell>
          <cell r="AF1370">
            <v>34587946</v>
          </cell>
        </row>
        <row r="1371">
          <cell r="D1371" t="str">
            <v>Variance: Fav/(Unfav)</v>
          </cell>
          <cell r="E1371">
            <v>-3317558</v>
          </cell>
          <cell r="F1371">
            <v>-2649396</v>
          </cell>
          <cell r="G1371">
            <v>-1714778</v>
          </cell>
          <cell r="H1371">
            <v>-1394719</v>
          </cell>
          <cell r="I1371">
            <v>-3783318</v>
          </cell>
          <cell r="J1371">
            <v>-1326405</v>
          </cell>
          <cell r="K1371">
            <v>-2500779</v>
          </cell>
          <cell r="L1371">
            <v>-3799115</v>
          </cell>
          <cell r="M1371">
            <v>-3163886</v>
          </cell>
          <cell r="N1371">
            <v>-2200867</v>
          </cell>
          <cell r="O1371">
            <v>-2739988</v>
          </cell>
          <cell r="P1371">
            <v>-2721174</v>
          </cell>
          <cell r="Q1371">
            <v>-31311983</v>
          </cell>
          <cell r="S1371" t="str">
            <v xml:space="preserve"> </v>
          </cell>
          <cell r="U1371">
            <v>-3317558</v>
          </cell>
          <cell r="V1371">
            <v>-5966954</v>
          </cell>
          <cell r="W1371">
            <v>-7681732</v>
          </cell>
          <cell r="X1371">
            <v>-9076451</v>
          </cell>
          <cell r="Y1371">
            <v>-12859769</v>
          </cell>
          <cell r="Z1371">
            <v>-14186174</v>
          </cell>
          <cell r="AA1371">
            <v>-16686953</v>
          </cell>
          <cell r="AB1371">
            <v>-20486068</v>
          </cell>
          <cell r="AC1371">
            <v>-23649954</v>
          </cell>
          <cell r="AD1371">
            <v>-25850821</v>
          </cell>
          <cell r="AE1371">
            <v>-28590809</v>
          </cell>
          <cell r="AF1371">
            <v>-31311983</v>
          </cell>
        </row>
        <row r="1372">
          <cell r="Q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 t="str">
            <v>NORTH COASTAL REGIONBudget:New Service Construction</v>
          </cell>
          <cell r="B1373" t="str">
            <v>NORTH COASTAL REGION</v>
          </cell>
          <cell r="C1373" t="str">
            <v>New Service Construction</v>
          </cell>
          <cell r="D1373" t="str">
            <v>Budget:</v>
          </cell>
          <cell r="E1373">
            <v>122037</v>
          </cell>
          <cell r="F1373">
            <v>142848</v>
          </cell>
          <cell r="G1373">
            <v>124662</v>
          </cell>
          <cell r="H1373">
            <v>159888</v>
          </cell>
          <cell r="I1373">
            <v>622267</v>
          </cell>
          <cell r="J1373">
            <v>198290</v>
          </cell>
          <cell r="K1373">
            <v>216887</v>
          </cell>
          <cell r="L1373">
            <v>262137</v>
          </cell>
          <cell r="M1373">
            <v>187173</v>
          </cell>
          <cell r="N1373">
            <v>216003</v>
          </cell>
          <cell r="O1373">
            <v>236708</v>
          </cell>
          <cell r="P1373">
            <v>292438</v>
          </cell>
          <cell r="Q1373">
            <v>2781338</v>
          </cell>
          <cell r="R1373" t="str">
            <v>Budget:</v>
          </cell>
          <cell r="S1373">
            <v>0</v>
          </cell>
          <cell r="T1373" t="str">
            <v>Budget:</v>
          </cell>
          <cell r="U1373">
            <v>122037</v>
          </cell>
          <cell r="V1373">
            <v>264885</v>
          </cell>
          <cell r="W1373">
            <v>389547</v>
          </cell>
          <cell r="X1373">
            <v>549435</v>
          </cell>
          <cell r="Y1373">
            <v>1171702</v>
          </cell>
          <cell r="Z1373">
            <v>1369992</v>
          </cell>
          <cell r="AA1373">
            <v>1586879</v>
          </cell>
          <cell r="AB1373">
            <v>1849016</v>
          </cell>
          <cell r="AC1373">
            <v>2036189</v>
          </cell>
          <cell r="AD1373">
            <v>2252192</v>
          </cell>
          <cell r="AE1373">
            <v>2488900</v>
          </cell>
          <cell r="AF1373">
            <v>2781338</v>
          </cell>
        </row>
        <row r="1374">
          <cell r="A1374" t="str">
            <v>NORTH COASTAL REGIONActual:New Service Construction</v>
          </cell>
          <cell r="D1374" t="str">
            <v>Actual:</v>
          </cell>
          <cell r="E1374">
            <v>-94030</v>
          </cell>
          <cell r="F1374">
            <v>142672</v>
          </cell>
          <cell r="G1374">
            <v>566665</v>
          </cell>
          <cell r="H1374">
            <v>356667</v>
          </cell>
          <cell r="I1374">
            <v>441327</v>
          </cell>
          <cell r="J1374">
            <v>875848</v>
          </cell>
          <cell r="K1374">
            <v>160424</v>
          </cell>
          <cell r="L1374">
            <v>584516</v>
          </cell>
          <cell r="M1374">
            <v>-316348</v>
          </cell>
          <cell r="N1374">
            <v>432354</v>
          </cell>
          <cell r="O1374">
            <v>599728</v>
          </cell>
          <cell r="P1374">
            <v>-607449</v>
          </cell>
          <cell r="Q1374">
            <v>3142374</v>
          </cell>
          <cell r="R1374" t="str">
            <v>Projection:</v>
          </cell>
          <cell r="S1374">
            <v>0</v>
          </cell>
          <cell r="T1374" t="str">
            <v>Actual:</v>
          </cell>
          <cell r="U1374">
            <v>-94030</v>
          </cell>
          <cell r="V1374">
            <v>48642</v>
          </cell>
          <cell r="W1374">
            <v>615307</v>
          </cell>
          <cell r="X1374">
            <v>971974</v>
          </cell>
          <cell r="Y1374">
            <v>1413301</v>
          </cell>
          <cell r="Z1374">
            <v>2289149</v>
          </cell>
          <cell r="AA1374">
            <v>2449573</v>
          </cell>
          <cell r="AB1374">
            <v>3034089</v>
          </cell>
          <cell r="AC1374">
            <v>2717741</v>
          </cell>
          <cell r="AD1374">
            <v>3150095</v>
          </cell>
          <cell r="AE1374">
            <v>3749823</v>
          </cell>
          <cell r="AF1374">
            <v>3142374</v>
          </cell>
        </row>
        <row r="1375">
          <cell r="A1375" t="str">
            <v>NORTH COASTAL REGIONVariance: Fav/(Unfav)</v>
          </cell>
          <cell r="D1375" t="str">
            <v>Variance: Fav/(Unfav)</v>
          </cell>
          <cell r="E1375">
            <v>94030</v>
          </cell>
          <cell r="F1375">
            <v>-142672</v>
          </cell>
          <cell r="G1375">
            <v>-566665</v>
          </cell>
          <cell r="H1375">
            <v>-356667</v>
          </cell>
          <cell r="I1375">
            <v>-441327</v>
          </cell>
          <cell r="J1375">
            <v>-875848</v>
          </cell>
          <cell r="K1375">
            <v>-160424</v>
          </cell>
          <cell r="L1375">
            <v>-584516</v>
          </cell>
          <cell r="M1375">
            <v>316348</v>
          </cell>
          <cell r="N1375">
            <v>-432354</v>
          </cell>
          <cell r="O1375">
            <v>-599728</v>
          </cell>
          <cell r="P1375">
            <v>607449</v>
          </cell>
          <cell r="Q1375">
            <v>-3142374</v>
          </cell>
          <cell r="R1375" t="str">
            <v>Variance: Fav/(Unfav)</v>
          </cell>
          <cell r="S1375">
            <v>0</v>
          </cell>
          <cell r="T1375" t="str">
            <v>Variance: Fav/(Unfav)</v>
          </cell>
          <cell r="U1375">
            <v>94030</v>
          </cell>
          <cell r="V1375">
            <v>-48642</v>
          </cell>
          <cell r="W1375">
            <v>-615307</v>
          </cell>
          <cell r="X1375">
            <v>-971974</v>
          </cell>
          <cell r="Y1375">
            <v>-1413301</v>
          </cell>
          <cell r="Z1375">
            <v>-2289149</v>
          </cell>
          <cell r="AA1375">
            <v>-2449573</v>
          </cell>
          <cell r="AB1375">
            <v>-3034089</v>
          </cell>
          <cell r="AC1375">
            <v>-2717741</v>
          </cell>
          <cell r="AD1375">
            <v>-3150095</v>
          </cell>
          <cell r="AE1375">
            <v>-3749823</v>
          </cell>
          <cell r="AF1375">
            <v>-3142374</v>
          </cell>
        </row>
        <row r="1376">
          <cell r="A1376" t="str">
            <v>NORTH COASTAL REGIONBudget:Streetlight Construction</v>
          </cell>
          <cell r="B1376" t="str">
            <v>NORTH COASTAL REGION</v>
          </cell>
          <cell r="C1376" t="str">
            <v>Streetlight Construction</v>
          </cell>
          <cell r="D1376" t="str">
            <v>Budget:</v>
          </cell>
          <cell r="E1376">
            <v>19057</v>
          </cell>
          <cell r="F1376">
            <v>19901</v>
          </cell>
          <cell r="G1376">
            <v>19984</v>
          </cell>
          <cell r="H1376">
            <v>20655</v>
          </cell>
          <cell r="I1376">
            <v>56954</v>
          </cell>
          <cell r="J1376">
            <v>25827</v>
          </cell>
          <cell r="K1376">
            <v>27504</v>
          </cell>
          <cell r="L1376">
            <v>34842</v>
          </cell>
          <cell r="M1376">
            <v>25843</v>
          </cell>
          <cell r="N1376">
            <v>26730</v>
          </cell>
          <cell r="O1376">
            <v>27571</v>
          </cell>
          <cell r="P1376">
            <v>35945</v>
          </cell>
          <cell r="Q1376">
            <v>340813</v>
          </cell>
          <cell r="R1376" t="str">
            <v>Budget:</v>
          </cell>
          <cell r="S1376">
            <v>0</v>
          </cell>
          <cell r="T1376" t="str">
            <v>Budget:</v>
          </cell>
          <cell r="U1376">
            <v>19057</v>
          </cell>
          <cell r="V1376">
            <v>38958</v>
          </cell>
          <cell r="W1376">
            <v>58942</v>
          </cell>
          <cell r="X1376">
            <v>79597</v>
          </cell>
          <cell r="Y1376">
            <v>136551</v>
          </cell>
          <cell r="Z1376">
            <v>162378</v>
          </cell>
          <cell r="AA1376">
            <v>189882</v>
          </cell>
          <cell r="AB1376">
            <v>224724</v>
          </cell>
          <cell r="AC1376">
            <v>250567</v>
          </cell>
          <cell r="AD1376">
            <v>277297</v>
          </cell>
          <cell r="AE1376">
            <v>304868</v>
          </cell>
          <cell r="AF1376">
            <v>340813</v>
          </cell>
        </row>
        <row r="1377">
          <cell r="A1377" t="str">
            <v>NORTH COASTAL REGIONActual:Streetlight Construction</v>
          </cell>
          <cell r="D1377" t="str">
            <v>Actual:</v>
          </cell>
          <cell r="E1377">
            <v>21623</v>
          </cell>
          <cell r="F1377">
            <v>25337</v>
          </cell>
          <cell r="G1377">
            <v>95045</v>
          </cell>
          <cell r="H1377">
            <v>74346</v>
          </cell>
          <cell r="I1377">
            <v>193421</v>
          </cell>
          <cell r="J1377">
            <v>109004</v>
          </cell>
          <cell r="K1377">
            <v>67280</v>
          </cell>
          <cell r="L1377">
            <v>91240</v>
          </cell>
          <cell r="M1377">
            <v>92978</v>
          </cell>
          <cell r="N1377">
            <v>225168</v>
          </cell>
          <cell r="O1377">
            <v>110274</v>
          </cell>
          <cell r="P1377">
            <v>72682</v>
          </cell>
          <cell r="Q1377">
            <v>1178398</v>
          </cell>
          <cell r="R1377" t="str">
            <v>Projection:</v>
          </cell>
          <cell r="S1377">
            <v>0</v>
          </cell>
          <cell r="T1377" t="str">
            <v>Actual:</v>
          </cell>
          <cell r="U1377">
            <v>21623</v>
          </cell>
          <cell r="V1377">
            <v>46960</v>
          </cell>
          <cell r="W1377">
            <v>142005</v>
          </cell>
          <cell r="X1377">
            <v>216351</v>
          </cell>
          <cell r="Y1377">
            <v>409772</v>
          </cell>
          <cell r="Z1377">
            <v>518776</v>
          </cell>
          <cell r="AA1377">
            <v>586056</v>
          </cell>
          <cell r="AB1377">
            <v>677296</v>
          </cell>
          <cell r="AC1377">
            <v>770274</v>
          </cell>
          <cell r="AD1377">
            <v>995442</v>
          </cell>
          <cell r="AE1377">
            <v>1105716</v>
          </cell>
          <cell r="AF1377">
            <v>1178398</v>
          </cell>
        </row>
        <row r="1378">
          <cell r="A1378" t="str">
            <v>NORTH COASTAL REGIONVariance: Fav/(Unfav)</v>
          </cell>
          <cell r="D1378" t="str">
            <v>Variance: Fav/(Unfav)</v>
          </cell>
          <cell r="E1378">
            <v>-21623</v>
          </cell>
          <cell r="F1378">
            <v>-25337</v>
          </cell>
          <cell r="G1378">
            <v>-95045</v>
          </cell>
          <cell r="H1378">
            <v>-74346</v>
          </cell>
          <cell r="I1378">
            <v>-193421</v>
          </cell>
          <cell r="J1378">
            <v>-109004</v>
          </cell>
          <cell r="K1378">
            <v>-67280</v>
          </cell>
          <cell r="L1378">
            <v>-91240</v>
          </cell>
          <cell r="M1378">
            <v>-92978</v>
          </cell>
          <cell r="N1378">
            <v>-225168</v>
          </cell>
          <cell r="O1378">
            <v>-110274</v>
          </cell>
          <cell r="P1378">
            <v>-72682</v>
          </cell>
          <cell r="Q1378">
            <v>-1178398</v>
          </cell>
          <cell r="R1378" t="str">
            <v>Variance: Fav/(Unfav)</v>
          </cell>
          <cell r="S1378">
            <v>0</v>
          </cell>
          <cell r="T1378" t="str">
            <v>Variance: Fav/(Unfav)</v>
          </cell>
          <cell r="U1378">
            <v>-21623</v>
          </cell>
          <cell r="V1378">
            <v>-46960</v>
          </cell>
          <cell r="W1378">
            <v>-142005</v>
          </cell>
          <cell r="X1378">
            <v>-216351</v>
          </cell>
          <cell r="Y1378">
            <v>-409772</v>
          </cell>
          <cell r="Z1378">
            <v>-518776</v>
          </cell>
          <cell r="AA1378">
            <v>-586056</v>
          </cell>
          <cell r="AB1378">
            <v>-677296</v>
          </cell>
          <cell r="AC1378">
            <v>-770274</v>
          </cell>
          <cell r="AD1378">
            <v>-995442</v>
          </cell>
          <cell r="AE1378">
            <v>-1105716</v>
          </cell>
          <cell r="AF1378">
            <v>-1178398</v>
          </cell>
        </row>
        <row r="1379">
          <cell r="A1379" t="str">
            <v>NORTH COASTAL REGIONBudget:Overhead Replace/Repair</v>
          </cell>
          <cell r="B1379" t="str">
            <v>NORTH COASTAL REGION</v>
          </cell>
          <cell r="C1379" t="str">
            <v>Overhead Replace/Repair</v>
          </cell>
          <cell r="D1379" t="str">
            <v>Budget:</v>
          </cell>
          <cell r="E1379">
            <v>52422</v>
          </cell>
          <cell r="F1379">
            <v>58494</v>
          </cell>
          <cell r="G1379">
            <v>57891</v>
          </cell>
          <cell r="H1379">
            <v>58946</v>
          </cell>
          <cell r="I1379">
            <v>71667</v>
          </cell>
          <cell r="J1379">
            <v>69915</v>
          </cell>
          <cell r="K1379">
            <v>85309</v>
          </cell>
          <cell r="L1379">
            <v>127469</v>
          </cell>
          <cell r="M1379">
            <v>86123</v>
          </cell>
          <cell r="N1379">
            <v>71767</v>
          </cell>
          <cell r="O1379">
            <v>61411</v>
          </cell>
          <cell r="P1379">
            <v>87756</v>
          </cell>
          <cell r="Q1379">
            <v>889170</v>
          </cell>
          <cell r="R1379" t="str">
            <v>Budget:</v>
          </cell>
          <cell r="S1379">
            <v>0</v>
          </cell>
          <cell r="T1379" t="str">
            <v>Budget:</v>
          </cell>
          <cell r="U1379">
            <v>52422</v>
          </cell>
          <cell r="V1379">
            <v>110916</v>
          </cell>
          <cell r="W1379">
            <v>168807</v>
          </cell>
          <cell r="X1379">
            <v>227753</v>
          </cell>
          <cell r="Y1379">
            <v>299420</v>
          </cell>
          <cell r="Z1379">
            <v>369335</v>
          </cell>
          <cell r="AA1379">
            <v>454644</v>
          </cell>
          <cell r="AB1379">
            <v>582113</v>
          </cell>
          <cell r="AC1379">
            <v>668236</v>
          </cell>
          <cell r="AD1379">
            <v>740003</v>
          </cell>
          <cell r="AE1379">
            <v>801414</v>
          </cell>
          <cell r="AF1379">
            <v>889170</v>
          </cell>
        </row>
        <row r="1380">
          <cell r="A1380" t="str">
            <v>NORTH COASTAL REGIONActual:Overhead Replace/Repair</v>
          </cell>
          <cell r="D1380" t="str">
            <v>Actual:</v>
          </cell>
          <cell r="E1380">
            <v>163313</v>
          </cell>
          <cell r="F1380">
            <v>85404</v>
          </cell>
          <cell r="G1380">
            <v>242079</v>
          </cell>
          <cell r="H1380">
            <v>133947</v>
          </cell>
          <cell r="I1380">
            <v>309933</v>
          </cell>
          <cell r="J1380">
            <v>330999</v>
          </cell>
          <cell r="K1380">
            <v>238792</v>
          </cell>
          <cell r="L1380">
            <v>501707</v>
          </cell>
          <cell r="M1380">
            <v>251648</v>
          </cell>
          <cell r="N1380">
            <v>263544</v>
          </cell>
          <cell r="O1380">
            <v>229367</v>
          </cell>
          <cell r="P1380">
            <v>161746</v>
          </cell>
          <cell r="Q1380">
            <v>2912479</v>
          </cell>
          <cell r="R1380" t="str">
            <v>Projection:</v>
          </cell>
          <cell r="S1380">
            <v>0</v>
          </cell>
          <cell r="T1380" t="str">
            <v>Actual:</v>
          </cell>
          <cell r="U1380">
            <v>163313</v>
          </cell>
          <cell r="V1380">
            <v>248717</v>
          </cell>
          <cell r="W1380">
            <v>490796</v>
          </cell>
          <cell r="X1380">
            <v>624743</v>
          </cell>
          <cell r="Y1380">
            <v>934676</v>
          </cell>
          <cell r="Z1380">
            <v>1265675</v>
          </cell>
          <cell r="AA1380">
            <v>1504467</v>
          </cell>
          <cell r="AB1380">
            <v>2006174</v>
          </cell>
          <cell r="AC1380">
            <v>2257822</v>
          </cell>
          <cell r="AD1380">
            <v>2521366</v>
          </cell>
          <cell r="AE1380">
            <v>2750733</v>
          </cell>
          <cell r="AF1380">
            <v>2912479</v>
          </cell>
        </row>
        <row r="1381">
          <cell r="A1381" t="str">
            <v>NORTH COASTAL REGIONVariance: Fav/(Unfav)</v>
          </cell>
          <cell r="D1381" t="str">
            <v>Variance: Fav/(Unfav)</v>
          </cell>
          <cell r="E1381">
            <v>-163313</v>
          </cell>
          <cell r="F1381">
            <v>-85404</v>
          </cell>
          <cell r="G1381">
            <v>-242079</v>
          </cell>
          <cell r="H1381">
            <v>-133947</v>
          </cell>
          <cell r="I1381">
            <v>-309933</v>
          </cell>
          <cell r="J1381">
            <v>-330999</v>
          </cell>
          <cell r="K1381">
            <v>-238792</v>
          </cell>
          <cell r="L1381">
            <v>-501707</v>
          </cell>
          <cell r="M1381">
            <v>-251648</v>
          </cell>
          <cell r="N1381">
            <v>-263544</v>
          </cell>
          <cell r="O1381">
            <v>-229367</v>
          </cell>
          <cell r="P1381">
            <v>-161746</v>
          </cell>
          <cell r="Q1381">
            <v>-2912479</v>
          </cell>
          <cell r="R1381" t="str">
            <v>Variance: Fav/(Unfav)</v>
          </cell>
          <cell r="S1381">
            <v>0</v>
          </cell>
          <cell r="T1381" t="str">
            <v>Variance: Fav/(Unfav)</v>
          </cell>
          <cell r="U1381">
            <v>-163313</v>
          </cell>
          <cell r="V1381">
            <v>-248717</v>
          </cell>
          <cell r="W1381">
            <v>-490796</v>
          </cell>
          <cell r="X1381">
            <v>-624743</v>
          </cell>
          <cell r="Y1381">
            <v>-934676</v>
          </cell>
          <cell r="Z1381">
            <v>-1265675</v>
          </cell>
          <cell r="AA1381">
            <v>-1504467</v>
          </cell>
          <cell r="AB1381">
            <v>-2006174</v>
          </cell>
          <cell r="AC1381">
            <v>-2257822</v>
          </cell>
          <cell r="AD1381">
            <v>-2521366</v>
          </cell>
          <cell r="AE1381">
            <v>-2750733</v>
          </cell>
          <cell r="AF1381">
            <v>-2912479</v>
          </cell>
        </row>
        <row r="1382">
          <cell r="A1382" t="str">
            <v>NORTH COASTAL REGIONBudget:Underground Replace/Repair</v>
          </cell>
          <cell r="B1382" t="str">
            <v>NORTH COASTAL REGION</v>
          </cell>
          <cell r="C1382" t="str">
            <v>Underground Replace/Repair</v>
          </cell>
          <cell r="D1382" t="str">
            <v>Budget:</v>
          </cell>
          <cell r="E1382">
            <v>5673</v>
          </cell>
          <cell r="F1382">
            <v>5960</v>
          </cell>
          <cell r="G1382">
            <v>5981</v>
          </cell>
          <cell r="H1382">
            <v>5980</v>
          </cell>
          <cell r="I1382">
            <v>6743</v>
          </cell>
          <cell r="J1382">
            <v>6676</v>
          </cell>
          <cell r="K1382">
            <v>7539</v>
          </cell>
          <cell r="L1382">
            <v>11200</v>
          </cell>
          <cell r="M1382">
            <v>7605</v>
          </cell>
          <cell r="N1382">
            <v>6764</v>
          </cell>
          <cell r="O1382">
            <v>6158</v>
          </cell>
          <cell r="P1382">
            <v>9013</v>
          </cell>
          <cell r="Q1382">
            <v>85292</v>
          </cell>
          <cell r="R1382" t="str">
            <v>Budget:</v>
          </cell>
          <cell r="S1382">
            <v>0</v>
          </cell>
          <cell r="T1382" t="str">
            <v>Budget:</v>
          </cell>
          <cell r="U1382">
            <v>5673</v>
          </cell>
          <cell r="V1382">
            <v>11633</v>
          </cell>
          <cell r="W1382">
            <v>17614</v>
          </cell>
          <cell r="X1382">
            <v>23594</v>
          </cell>
          <cell r="Y1382">
            <v>30337</v>
          </cell>
          <cell r="Z1382">
            <v>37013</v>
          </cell>
          <cell r="AA1382">
            <v>44552</v>
          </cell>
          <cell r="AB1382">
            <v>55752</v>
          </cell>
          <cell r="AC1382">
            <v>63357</v>
          </cell>
          <cell r="AD1382">
            <v>70121</v>
          </cell>
          <cell r="AE1382">
            <v>76279</v>
          </cell>
          <cell r="AF1382">
            <v>85292</v>
          </cell>
        </row>
        <row r="1383">
          <cell r="A1383" t="str">
            <v>NORTH COASTAL REGIONActual:Underground Replace/Repair</v>
          </cell>
          <cell r="D1383" t="str">
            <v>Actual:</v>
          </cell>
          <cell r="E1383">
            <v>3180</v>
          </cell>
          <cell r="F1383">
            <v>0</v>
          </cell>
          <cell r="G1383">
            <v>112997</v>
          </cell>
          <cell r="H1383">
            <v>68385</v>
          </cell>
          <cell r="I1383">
            <v>174158</v>
          </cell>
          <cell r="J1383">
            <v>113301</v>
          </cell>
          <cell r="K1383">
            <v>141331</v>
          </cell>
          <cell r="L1383">
            <v>240002</v>
          </cell>
          <cell r="M1383">
            <v>154967</v>
          </cell>
          <cell r="N1383">
            <v>153151</v>
          </cell>
          <cell r="O1383">
            <v>136236</v>
          </cell>
          <cell r="P1383">
            <v>162749</v>
          </cell>
          <cell r="Q1383">
            <v>1460457</v>
          </cell>
          <cell r="R1383" t="str">
            <v>Projection:</v>
          </cell>
          <cell r="S1383">
            <v>0</v>
          </cell>
          <cell r="T1383" t="str">
            <v>Actual:</v>
          </cell>
          <cell r="U1383">
            <v>3180</v>
          </cell>
          <cell r="V1383">
            <v>3180</v>
          </cell>
          <cell r="W1383">
            <v>116177</v>
          </cell>
          <cell r="X1383">
            <v>184562</v>
          </cell>
          <cell r="Y1383">
            <v>358720</v>
          </cell>
          <cell r="Z1383">
            <v>472021</v>
          </cell>
          <cell r="AA1383">
            <v>613352</v>
          </cell>
          <cell r="AB1383">
            <v>853354</v>
          </cell>
          <cell r="AC1383">
            <v>1008321</v>
          </cell>
          <cell r="AD1383">
            <v>1161472</v>
          </cell>
          <cell r="AE1383">
            <v>1297708</v>
          </cell>
          <cell r="AF1383">
            <v>1460457</v>
          </cell>
        </row>
        <row r="1384">
          <cell r="A1384" t="str">
            <v>NORTH COASTAL REGIONVariance: Fav/(Unfav)</v>
          </cell>
          <cell r="D1384" t="str">
            <v>Variance: Fav/(Unfav)</v>
          </cell>
          <cell r="E1384">
            <v>-3180</v>
          </cell>
          <cell r="F1384">
            <v>0</v>
          </cell>
          <cell r="G1384">
            <v>-112997</v>
          </cell>
          <cell r="H1384">
            <v>-68385</v>
          </cell>
          <cell r="I1384">
            <v>-174158</v>
          </cell>
          <cell r="J1384">
            <v>-113301</v>
          </cell>
          <cell r="K1384">
            <v>-141331</v>
          </cell>
          <cell r="L1384">
            <v>-240002</v>
          </cell>
          <cell r="M1384">
            <v>-154967</v>
          </cell>
          <cell r="N1384">
            <v>-153151</v>
          </cell>
          <cell r="O1384">
            <v>-136236</v>
          </cell>
          <cell r="P1384">
            <v>-162749</v>
          </cell>
          <cell r="Q1384">
            <v>-1460457</v>
          </cell>
          <cell r="R1384" t="str">
            <v>Variance: Fav/(Unfav)</v>
          </cell>
          <cell r="S1384">
            <v>0</v>
          </cell>
          <cell r="T1384" t="str">
            <v>Variance: Fav/(Unfav)</v>
          </cell>
          <cell r="U1384">
            <v>-3180</v>
          </cell>
          <cell r="V1384">
            <v>-3180</v>
          </cell>
          <cell r="W1384">
            <v>-116177</v>
          </cell>
          <cell r="X1384">
            <v>-184562</v>
          </cell>
          <cell r="Y1384">
            <v>-358720</v>
          </cell>
          <cell r="Z1384">
            <v>-472021</v>
          </cell>
          <cell r="AA1384">
            <v>-613352</v>
          </cell>
          <cell r="AB1384">
            <v>-853354</v>
          </cell>
          <cell r="AC1384">
            <v>-1008321</v>
          </cell>
          <cell r="AD1384">
            <v>-1161472</v>
          </cell>
          <cell r="AE1384">
            <v>-1297708</v>
          </cell>
          <cell r="AF1384">
            <v>-1460457</v>
          </cell>
        </row>
        <row r="1385">
          <cell r="A1385" t="str">
            <v>NORTH COASTAL REGIONBudget:Streetlight Maintenance</v>
          </cell>
          <cell r="B1385" t="str">
            <v>NORTH COASTAL REGION</v>
          </cell>
          <cell r="C1385" t="str">
            <v>Streetlight Maintenance</v>
          </cell>
          <cell r="D1385" t="str">
            <v>Budget: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 t="str">
            <v>Budget:</v>
          </cell>
          <cell r="S1385">
            <v>0</v>
          </cell>
          <cell r="T1385" t="str">
            <v>Budget: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 t="str">
            <v>NORTH COASTAL REGIONActual:Streetlight Maintenance</v>
          </cell>
          <cell r="D1386" t="str">
            <v>Actual:</v>
          </cell>
          <cell r="E1386">
            <v>0</v>
          </cell>
          <cell r="F1386">
            <v>0</v>
          </cell>
          <cell r="G1386">
            <v>0</v>
          </cell>
          <cell r="H1386">
            <v>26173</v>
          </cell>
          <cell r="I1386">
            <v>215379</v>
          </cell>
          <cell r="J1386">
            <v>38625</v>
          </cell>
          <cell r="K1386">
            <v>6395</v>
          </cell>
          <cell r="L1386">
            <v>16098</v>
          </cell>
          <cell r="M1386">
            <v>10126</v>
          </cell>
          <cell r="N1386">
            <v>20555</v>
          </cell>
          <cell r="O1386">
            <v>39468</v>
          </cell>
          <cell r="P1386">
            <v>38449</v>
          </cell>
          <cell r="Q1386">
            <v>411268</v>
          </cell>
          <cell r="R1386" t="str">
            <v>Projection:</v>
          </cell>
          <cell r="S1386">
            <v>0</v>
          </cell>
          <cell r="T1386" t="str">
            <v>Actual:</v>
          </cell>
          <cell r="U1386">
            <v>0</v>
          </cell>
          <cell r="V1386">
            <v>0</v>
          </cell>
          <cell r="W1386">
            <v>0</v>
          </cell>
          <cell r="X1386">
            <v>26173</v>
          </cell>
          <cell r="Y1386">
            <v>241552</v>
          </cell>
          <cell r="Z1386">
            <v>280177</v>
          </cell>
          <cell r="AA1386">
            <v>286572</v>
          </cell>
          <cell r="AB1386">
            <v>302670</v>
          </cell>
          <cell r="AC1386">
            <v>312796</v>
          </cell>
          <cell r="AD1386">
            <v>333351</v>
          </cell>
          <cell r="AE1386">
            <v>372819</v>
          </cell>
          <cell r="AF1386">
            <v>411268</v>
          </cell>
        </row>
        <row r="1387">
          <cell r="A1387" t="str">
            <v>NORTH COASTAL REGIONVariance: Fav/(Unfav)</v>
          </cell>
          <cell r="D1387" t="str">
            <v>Variance: Fav/(Unfav)</v>
          </cell>
          <cell r="E1387">
            <v>0</v>
          </cell>
          <cell r="F1387">
            <v>0</v>
          </cell>
          <cell r="G1387">
            <v>0</v>
          </cell>
          <cell r="H1387">
            <v>-26173</v>
          </cell>
          <cell r="I1387">
            <v>-215379</v>
          </cell>
          <cell r="J1387">
            <v>-38625</v>
          </cell>
          <cell r="K1387">
            <v>-6395</v>
          </cell>
          <cell r="L1387">
            <v>-16098</v>
          </cell>
          <cell r="M1387">
            <v>-10126</v>
          </cell>
          <cell r="N1387">
            <v>-20555</v>
          </cell>
          <cell r="O1387">
            <v>-39468</v>
          </cell>
          <cell r="P1387">
            <v>-38449</v>
          </cell>
          <cell r="Q1387">
            <v>-411268</v>
          </cell>
          <cell r="R1387" t="str">
            <v>Variance: Fav/(Unfav)</v>
          </cell>
          <cell r="S1387">
            <v>0</v>
          </cell>
          <cell r="T1387" t="str">
            <v>Variance: Fav/(Unfav)</v>
          </cell>
          <cell r="U1387">
            <v>0</v>
          </cell>
          <cell r="V1387">
            <v>0</v>
          </cell>
          <cell r="W1387">
            <v>0</v>
          </cell>
          <cell r="X1387">
            <v>-26173</v>
          </cell>
          <cell r="Y1387">
            <v>-241552</v>
          </cell>
          <cell r="Z1387">
            <v>-280177</v>
          </cell>
          <cell r="AA1387">
            <v>-286572</v>
          </cell>
          <cell r="AB1387">
            <v>-302670</v>
          </cell>
          <cell r="AC1387">
            <v>-312796</v>
          </cell>
          <cell r="AD1387">
            <v>-333351</v>
          </cell>
          <cell r="AE1387">
            <v>-372819</v>
          </cell>
          <cell r="AF1387">
            <v>-411268</v>
          </cell>
        </row>
        <row r="1388">
          <cell r="A1388" t="str">
            <v>NORTH COASTAL REGIONBudget:Other</v>
          </cell>
          <cell r="B1388" t="str">
            <v>NORTH COASTAL REGION</v>
          </cell>
          <cell r="C1388" t="str">
            <v>Other</v>
          </cell>
          <cell r="D1388" t="str">
            <v>Budget:</v>
          </cell>
          <cell r="E1388">
            <v>73760</v>
          </cell>
          <cell r="F1388">
            <v>77311</v>
          </cell>
          <cell r="G1388">
            <v>83789</v>
          </cell>
          <cell r="H1388">
            <v>76435</v>
          </cell>
          <cell r="I1388">
            <v>411284</v>
          </cell>
          <cell r="J1388">
            <v>134860</v>
          </cell>
          <cell r="K1388">
            <v>151346</v>
          </cell>
          <cell r="L1388">
            <v>161348</v>
          </cell>
          <cell r="M1388">
            <v>139327</v>
          </cell>
          <cell r="N1388">
            <v>141029</v>
          </cell>
          <cell r="O1388">
            <v>145305</v>
          </cell>
          <cell r="P1388">
            <v>165325</v>
          </cell>
          <cell r="Q1388">
            <v>1761119</v>
          </cell>
          <cell r="R1388" t="str">
            <v>Budget:</v>
          </cell>
          <cell r="S1388">
            <v>0</v>
          </cell>
          <cell r="T1388" t="str">
            <v>Budget:</v>
          </cell>
          <cell r="U1388">
            <v>73760</v>
          </cell>
          <cell r="V1388">
            <v>151071</v>
          </cell>
          <cell r="W1388">
            <v>234860</v>
          </cell>
          <cell r="X1388">
            <v>311295</v>
          </cell>
          <cell r="Y1388">
            <v>722579</v>
          </cell>
          <cell r="Z1388">
            <v>857439</v>
          </cell>
          <cell r="AA1388">
            <v>1008785</v>
          </cell>
          <cell r="AB1388">
            <v>1170133</v>
          </cell>
          <cell r="AC1388">
            <v>1309460</v>
          </cell>
          <cell r="AD1388">
            <v>1450489</v>
          </cell>
          <cell r="AE1388">
            <v>1595794</v>
          </cell>
          <cell r="AF1388">
            <v>1761119</v>
          </cell>
        </row>
        <row r="1389">
          <cell r="A1389" t="str">
            <v>NORTH COASTAL REGIONActual:Other</v>
          </cell>
          <cell r="D1389" t="str">
            <v>Actual:</v>
          </cell>
          <cell r="E1389">
            <v>452633</v>
          </cell>
          <cell r="F1389">
            <v>722496</v>
          </cell>
          <cell r="G1389">
            <v>225535</v>
          </cell>
          <cell r="H1389">
            <v>439415</v>
          </cell>
          <cell r="I1389">
            <v>323035</v>
          </cell>
          <cell r="J1389">
            <v>-559618</v>
          </cell>
          <cell r="K1389">
            <v>90390</v>
          </cell>
          <cell r="L1389">
            <v>206063</v>
          </cell>
          <cell r="M1389">
            <v>-54780</v>
          </cell>
          <cell r="N1389">
            <v>96841</v>
          </cell>
          <cell r="O1389">
            <v>240967</v>
          </cell>
          <cell r="P1389">
            <v>567502</v>
          </cell>
          <cell r="Q1389">
            <v>2750479</v>
          </cell>
          <cell r="R1389" t="str">
            <v>Projection:</v>
          </cell>
          <cell r="S1389">
            <v>0</v>
          </cell>
          <cell r="T1389" t="str">
            <v>Actual:</v>
          </cell>
          <cell r="U1389">
            <v>452633</v>
          </cell>
          <cell r="V1389">
            <v>1175129</v>
          </cell>
          <cell r="W1389">
            <v>1400664</v>
          </cell>
          <cell r="X1389">
            <v>1840079</v>
          </cell>
          <cell r="Y1389">
            <v>2163114</v>
          </cell>
          <cell r="Z1389">
            <v>1603496</v>
          </cell>
          <cell r="AA1389">
            <v>1693886</v>
          </cell>
          <cell r="AB1389">
            <v>1899949</v>
          </cell>
          <cell r="AC1389">
            <v>1845169</v>
          </cell>
          <cell r="AD1389">
            <v>1942010</v>
          </cell>
          <cell r="AE1389">
            <v>2182977</v>
          </cell>
          <cell r="AF1389">
            <v>2750479</v>
          </cell>
        </row>
        <row r="1390">
          <cell r="A1390" t="str">
            <v>NORTH COASTAL REGIONVariance: Fav/(Unfav)</v>
          </cell>
          <cell r="D1390" t="str">
            <v>Variance: Fav/(Unfav)</v>
          </cell>
          <cell r="E1390">
            <v>-452633</v>
          </cell>
          <cell r="F1390">
            <v>-722496</v>
          </cell>
          <cell r="G1390">
            <v>-225535</v>
          </cell>
          <cell r="H1390">
            <v>-439415</v>
          </cell>
          <cell r="I1390">
            <v>-323035</v>
          </cell>
          <cell r="J1390">
            <v>559618</v>
          </cell>
          <cell r="K1390">
            <v>-90390</v>
          </cell>
          <cell r="L1390">
            <v>-206063</v>
          </cell>
          <cell r="M1390">
            <v>54780</v>
          </cell>
          <cell r="N1390">
            <v>-96841</v>
          </cell>
          <cell r="O1390">
            <v>-240967</v>
          </cell>
          <cell r="P1390">
            <v>-567502</v>
          </cell>
          <cell r="Q1390">
            <v>-2750479</v>
          </cell>
          <cell r="R1390" t="str">
            <v>Variance: Fav/(Unfav)</v>
          </cell>
          <cell r="S1390">
            <v>0</v>
          </cell>
          <cell r="T1390" t="str">
            <v>Variance: Fav/(Unfav)</v>
          </cell>
          <cell r="U1390">
            <v>-452633</v>
          </cell>
          <cell r="V1390">
            <v>-1175129</v>
          </cell>
          <cell r="W1390">
            <v>-1400664</v>
          </cell>
          <cell r="X1390">
            <v>-1840079</v>
          </cell>
          <cell r="Y1390">
            <v>-2163114</v>
          </cell>
          <cell r="Z1390">
            <v>-1603496</v>
          </cell>
          <cell r="AA1390">
            <v>-1693886</v>
          </cell>
          <cell r="AB1390">
            <v>-1899949</v>
          </cell>
          <cell r="AC1390">
            <v>-1845169</v>
          </cell>
          <cell r="AD1390">
            <v>-1942010</v>
          </cell>
          <cell r="AE1390">
            <v>-2182977</v>
          </cell>
          <cell r="AF1390">
            <v>-2750479</v>
          </cell>
        </row>
        <row r="1391">
          <cell r="A1391" t="str">
            <v>NORTH COASTAL REGIONBudget:Burdens - Payroll &amp; Materials</v>
          </cell>
          <cell r="B1391" t="str">
            <v>NORTH COASTAL REGION</v>
          </cell>
          <cell r="C1391" t="str">
            <v>Burdens - Payroll &amp; Materials</v>
          </cell>
          <cell r="D1391" t="str">
            <v>Budget:</v>
          </cell>
          <cell r="E1391">
            <v>91228</v>
          </cell>
          <cell r="F1391">
            <v>92215</v>
          </cell>
          <cell r="G1391">
            <v>93470</v>
          </cell>
          <cell r="H1391">
            <v>92354</v>
          </cell>
          <cell r="I1391">
            <v>94390</v>
          </cell>
          <cell r="J1391">
            <v>95588</v>
          </cell>
          <cell r="K1391">
            <v>110204</v>
          </cell>
          <cell r="L1391">
            <v>159378</v>
          </cell>
          <cell r="M1391">
            <v>114605</v>
          </cell>
          <cell r="N1391">
            <v>107901</v>
          </cell>
          <cell r="O1391">
            <v>111665</v>
          </cell>
          <cell r="P1391">
            <v>153716</v>
          </cell>
          <cell r="Q1391">
            <v>1316714</v>
          </cell>
          <cell r="R1391" t="str">
            <v>Budget:</v>
          </cell>
          <cell r="S1391">
            <v>365001</v>
          </cell>
          <cell r="T1391" t="str">
            <v>Budget:</v>
          </cell>
          <cell r="U1391">
            <v>91228</v>
          </cell>
          <cell r="V1391">
            <v>183443</v>
          </cell>
          <cell r="W1391">
            <v>276913</v>
          </cell>
          <cell r="X1391">
            <v>369267</v>
          </cell>
          <cell r="Y1391">
            <v>463657</v>
          </cell>
          <cell r="Z1391">
            <v>559245</v>
          </cell>
          <cell r="AA1391">
            <v>669449</v>
          </cell>
          <cell r="AB1391">
            <v>828827</v>
          </cell>
          <cell r="AC1391">
            <v>943432</v>
          </cell>
          <cell r="AD1391">
            <v>1051333</v>
          </cell>
          <cell r="AE1391">
            <v>1162998</v>
          </cell>
          <cell r="AF1391">
            <v>1316714</v>
          </cell>
        </row>
        <row r="1392">
          <cell r="A1392" t="str">
            <v>NORTH COASTAL REGIONActual:Burdens - Payroll &amp; Materials</v>
          </cell>
          <cell r="D1392" t="str">
            <v>Actual:</v>
          </cell>
          <cell r="E1392">
            <v>190738</v>
          </cell>
          <cell r="F1392">
            <v>203857</v>
          </cell>
          <cell r="G1392">
            <v>334904</v>
          </cell>
          <cell r="H1392">
            <v>246245</v>
          </cell>
          <cell r="I1392">
            <v>415141</v>
          </cell>
          <cell r="J1392">
            <v>258936</v>
          </cell>
          <cell r="K1392">
            <v>252968</v>
          </cell>
          <cell r="L1392">
            <v>446294</v>
          </cell>
          <cell r="M1392">
            <v>267117</v>
          </cell>
          <cell r="N1392">
            <v>304441</v>
          </cell>
          <cell r="O1392">
            <v>239224</v>
          </cell>
          <cell r="P1392">
            <v>262521</v>
          </cell>
          <cell r="Q1392">
            <v>3422386</v>
          </cell>
          <cell r="R1392" t="str">
            <v>Projection:</v>
          </cell>
          <cell r="S1392">
            <v>365001</v>
          </cell>
          <cell r="T1392" t="str">
            <v>Actual:</v>
          </cell>
          <cell r="U1392">
            <v>190738</v>
          </cell>
          <cell r="V1392">
            <v>394595</v>
          </cell>
          <cell r="W1392">
            <v>729499</v>
          </cell>
          <cell r="X1392">
            <v>975744</v>
          </cell>
          <cell r="Y1392">
            <v>1390885</v>
          </cell>
          <cell r="Z1392">
            <v>1649821</v>
          </cell>
          <cell r="AA1392">
            <v>1902789</v>
          </cell>
          <cell r="AB1392">
            <v>2349083</v>
          </cell>
          <cell r="AC1392">
            <v>2616200</v>
          </cell>
          <cell r="AD1392">
            <v>2920641</v>
          </cell>
          <cell r="AE1392">
            <v>3159865</v>
          </cell>
          <cell r="AF1392">
            <v>3422386</v>
          </cell>
        </row>
        <row r="1393">
          <cell r="A1393" t="str">
            <v>NORTH COASTAL REGIONVariance: Fav/(Unfav)</v>
          </cell>
          <cell r="D1393" t="str">
            <v>Variance: Fav/(Unfav)</v>
          </cell>
          <cell r="E1393">
            <v>-163718</v>
          </cell>
          <cell r="F1393">
            <v>-176825</v>
          </cell>
          <cell r="G1393">
            <v>-307862</v>
          </cell>
          <cell r="H1393">
            <v>-217937</v>
          </cell>
          <cell r="I1393">
            <v>-386820</v>
          </cell>
          <cell r="J1393">
            <v>-230595</v>
          </cell>
          <cell r="K1393">
            <v>-224508</v>
          </cell>
          <cell r="L1393">
            <v>-403748</v>
          </cell>
          <cell r="M1393">
            <v>-238626</v>
          </cell>
          <cell r="N1393">
            <v>-276012</v>
          </cell>
          <cell r="O1393">
            <v>-210780</v>
          </cell>
          <cell r="P1393">
            <v>-219953</v>
          </cell>
          <cell r="Q1393">
            <v>-3057384</v>
          </cell>
          <cell r="R1393" t="str">
            <v>Variance: Fav/(Unfav)</v>
          </cell>
          <cell r="S1393">
            <v>0</v>
          </cell>
          <cell r="T1393" t="str">
            <v>Variance: Fav/(Unfav)</v>
          </cell>
          <cell r="U1393">
            <v>-163718</v>
          </cell>
          <cell r="V1393">
            <v>-340543</v>
          </cell>
          <cell r="W1393">
            <v>-648405</v>
          </cell>
          <cell r="X1393">
            <v>-866342</v>
          </cell>
          <cell r="Y1393">
            <v>-1253162</v>
          </cell>
          <cell r="Z1393">
            <v>-1483757</v>
          </cell>
          <cell r="AA1393">
            <v>-1708265</v>
          </cell>
          <cell r="AB1393">
            <v>-2112013</v>
          </cell>
          <cell r="AC1393">
            <v>-2350639</v>
          </cell>
          <cell r="AD1393">
            <v>-2626651</v>
          </cell>
          <cell r="AE1393">
            <v>-2837431</v>
          </cell>
          <cell r="AF1393">
            <v>-3057384</v>
          </cell>
        </row>
        <row r="1394">
          <cell r="A1394" t="str">
            <v>NORTH COASTAL REGIONBudget:Indirects</v>
          </cell>
          <cell r="B1394" t="str">
            <v>NORTH COASTAL REGION</v>
          </cell>
          <cell r="C1394" t="str">
            <v>Indirects</v>
          </cell>
          <cell r="D1394" t="str">
            <v>Budget:</v>
          </cell>
          <cell r="E1394">
            <v>78781</v>
          </cell>
          <cell r="F1394">
            <v>79414</v>
          </cell>
          <cell r="G1394">
            <v>81761</v>
          </cell>
          <cell r="H1394">
            <v>82764</v>
          </cell>
          <cell r="I1394">
            <v>84977</v>
          </cell>
          <cell r="J1394">
            <v>85042</v>
          </cell>
          <cell r="K1394">
            <v>86722</v>
          </cell>
          <cell r="L1394">
            <v>128049</v>
          </cell>
          <cell r="M1394">
            <v>90687</v>
          </cell>
          <cell r="N1394">
            <v>88661</v>
          </cell>
          <cell r="O1394">
            <v>88279</v>
          </cell>
          <cell r="P1394">
            <v>126991</v>
          </cell>
          <cell r="Q1394">
            <v>1102128</v>
          </cell>
          <cell r="R1394" t="str">
            <v>Budget:</v>
          </cell>
          <cell r="S1394">
            <v>1102128</v>
          </cell>
          <cell r="T1394" t="str">
            <v>Budget:</v>
          </cell>
          <cell r="U1394">
            <v>78781</v>
          </cell>
          <cell r="V1394">
            <v>158195</v>
          </cell>
          <cell r="W1394">
            <v>239956</v>
          </cell>
          <cell r="X1394">
            <v>322720</v>
          </cell>
          <cell r="Y1394">
            <v>407697</v>
          </cell>
          <cell r="Z1394">
            <v>492739</v>
          </cell>
          <cell r="AA1394">
            <v>579461</v>
          </cell>
          <cell r="AB1394">
            <v>707510</v>
          </cell>
          <cell r="AC1394">
            <v>798197</v>
          </cell>
          <cell r="AD1394">
            <v>886858</v>
          </cell>
          <cell r="AE1394">
            <v>975137</v>
          </cell>
          <cell r="AF1394">
            <v>1102128</v>
          </cell>
        </row>
        <row r="1395">
          <cell r="A1395" t="str">
            <v>NORTH COASTAL REGIONActual:Indirects</v>
          </cell>
          <cell r="D1395" t="str">
            <v>Actual:</v>
          </cell>
          <cell r="E1395">
            <v>141743</v>
          </cell>
          <cell r="F1395">
            <v>128808</v>
          </cell>
          <cell r="G1395">
            <v>222183</v>
          </cell>
          <cell r="H1395">
            <v>148934</v>
          </cell>
          <cell r="I1395">
            <v>330794</v>
          </cell>
          <cell r="J1395">
            <v>181136</v>
          </cell>
          <cell r="K1395">
            <v>132129</v>
          </cell>
          <cell r="L1395">
            <v>188921</v>
          </cell>
          <cell r="M1395">
            <v>147363</v>
          </cell>
          <cell r="N1395">
            <v>143874</v>
          </cell>
          <cell r="O1395">
            <v>134622</v>
          </cell>
          <cell r="P1395">
            <v>184273</v>
          </cell>
          <cell r="Q1395">
            <v>2084780</v>
          </cell>
          <cell r="R1395" t="str">
            <v>Projection:</v>
          </cell>
          <cell r="S1395">
            <v>1102128</v>
          </cell>
          <cell r="T1395" t="str">
            <v>Actual:</v>
          </cell>
          <cell r="U1395">
            <v>141743</v>
          </cell>
          <cell r="V1395">
            <v>270551</v>
          </cell>
          <cell r="W1395">
            <v>492734</v>
          </cell>
          <cell r="X1395">
            <v>641668</v>
          </cell>
          <cell r="Y1395">
            <v>972462</v>
          </cell>
          <cell r="Z1395">
            <v>1153598</v>
          </cell>
          <cell r="AA1395">
            <v>1285727</v>
          </cell>
          <cell r="AB1395">
            <v>1474648</v>
          </cell>
          <cell r="AC1395">
            <v>1622011</v>
          </cell>
          <cell r="AD1395">
            <v>1765885</v>
          </cell>
          <cell r="AE1395">
            <v>1900507</v>
          </cell>
          <cell r="AF1395">
            <v>2084780</v>
          </cell>
        </row>
        <row r="1396">
          <cell r="A1396" t="str">
            <v>NORTH COASTAL REGIONVariance: Fav/(Unfav)</v>
          </cell>
          <cell r="D1396" t="str">
            <v>Variance: Fav/(Unfav)</v>
          </cell>
          <cell r="E1396">
            <v>-62963</v>
          </cell>
          <cell r="F1396">
            <v>-49395</v>
          </cell>
          <cell r="G1396">
            <v>-140422</v>
          </cell>
          <cell r="H1396">
            <v>-66170</v>
          </cell>
          <cell r="I1396">
            <v>-245818</v>
          </cell>
          <cell r="J1396">
            <v>-96095</v>
          </cell>
          <cell r="K1396">
            <v>-45408</v>
          </cell>
          <cell r="L1396">
            <v>-60872</v>
          </cell>
          <cell r="M1396">
            <v>-56676</v>
          </cell>
          <cell r="N1396">
            <v>-55212</v>
          </cell>
          <cell r="O1396">
            <v>-46342</v>
          </cell>
          <cell r="P1396">
            <v>-57282</v>
          </cell>
          <cell r="Q1396">
            <v>-982655</v>
          </cell>
          <cell r="R1396" t="str">
            <v>Variance: Fav/(Unfav)</v>
          </cell>
          <cell r="S1396">
            <v>0</v>
          </cell>
          <cell r="T1396" t="str">
            <v>Variance: Fav/(Unfav)</v>
          </cell>
          <cell r="U1396">
            <v>-62963</v>
          </cell>
          <cell r="V1396">
            <v>-112358</v>
          </cell>
          <cell r="W1396">
            <v>-252780</v>
          </cell>
          <cell r="X1396">
            <v>-318950</v>
          </cell>
          <cell r="Y1396">
            <v>-564768</v>
          </cell>
          <cell r="Z1396">
            <v>-660863</v>
          </cell>
          <cell r="AA1396">
            <v>-706271</v>
          </cell>
          <cell r="AB1396">
            <v>-767143</v>
          </cell>
          <cell r="AC1396">
            <v>-823819</v>
          </cell>
          <cell r="AD1396">
            <v>-879031</v>
          </cell>
          <cell r="AE1396">
            <v>-925373</v>
          </cell>
          <cell r="AF1396">
            <v>-982655</v>
          </cell>
        </row>
        <row r="1397">
          <cell r="A1397" t="str">
            <v>Budget:</v>
          </cell>
          <cell r="D1397" t="str">
            <v>Budget:</v>
          </cell>
          <cell r="E1397">
            <v>105800</v>
          </cell>
          <cell r="F1397">
            <v>106446</v>
          </cell>
          <cell r="G1397">
            <v>108803</v>
          </cell>
          <cell r="H1397">
            <v>111072</v>
          </cell>
          <cell r="I1397">
            <v>113298</v>
          </cell>
          <cell r="J1397">
            <v>113383</v>
          </cell>
          <cell r="K1397">
            <v>115182</v>
          </cell>
          <cell r="L1397">
            <v>170595</v>
          </cell>
          <cell r="M1397">
            <v>119179</v>
          </cell>
          <cell r="N1397">
            <v>117090</v>
          </cell>
          <cell r="O1397">
            <v>116723</v>
          </cell>
          <cell r="P1397">
            <v>169559</v>
          </cell>
          <cell r="Q1397">
            <v>1467130</v>
          </cell>
          <cell r="S1397">
            <v>1467129</v>
          </cell>
          <cell r="T1397" t="str">
            <v>Budget:</v>
          </cell>
          <cell r="U1397">
            <v>105800</v>
          </cell>
          <cell r="V1397">
            <v>212246</v>
          </cell>
          <cell r="W1397">
            <v>321049</v>
          </cell>
          <cell r="X1397">
            <v>432121</v>
          </cell>
          <cell r="Y1397">
            <v>545419</v>
          </cell>
          <cell r="Z1397">
            <v>658802</v>
          </cell>
          <cell r="AA1397">
            <v>773984</v>
          </cell>
          <cell r="AB1397">
            <v>944579</v>
          </cell>
          <cell r="AC1397">
            <v>1063758</v>
          </cell>
          <cell r="AD1397">
            <v>1180848</v>
          </cell>
          <cell r="AE1397">
            <v>1297571</v>
          </cell>
          <cell r="AF1397">
            <v>1467130</v>
          </cell>
        </row>
        <row r="1398">
          <cell r="A1398" t="str">
            <v>Actual:</v>
          </cell>
          <cell r="D1398" t="str">
            <v>Actual:</v>
          </cell>
          <cell r="E1398">
            <v>879201</v>
          </cell>
          <cell r="F1398">
            <v>1308574</v>
          </cell>
          <cell r="G1398">
            <v>1799407</v>
          </cell>
          <cell r="H1398">
            <v>1494112</v>
          </cell>
          <cell r="I1398">
            <v>2403188</v>
          </cell>
          <cell r="J1398">
            <v>1348231</v>
          </cell>
          <cell r="K1398">
            <v>1089709</v>
          </cell>
          <cell r="L1398">
            <v>2274843</v>
          </cell>
          <cell r="M1398">
            <v>553070</v>
          </cell>
          <cell r="N1398">
            <v>1639928</v>
          </cell>
          <cell r="O1398">
            <v>1729885</v>
          </cell>
          <cell r="P1398">
            <v>842473</v>
          </cell>
          <cell r="Q1398">
            <v>17362621</v>
          </cell>
          <cell r="T1398" t="str">
            <v>Actual:</v>
          </cell>
          <cell r="U1398">
            <v>879201</v>
          </cell>
          <cell r="V1398">
            <v>2187775</v>
          </cell>
          <cell r="W1398">
            <v>3987182</v>
          </cell>
          <cell r="X1398">
            <v>5481294</v>
          </cell>
          <cell r="Y1398">
            <v>7884482</v>
          </cell>
          <cell r="Z1398">
            <v>9232713</v>
          </cell>
          <cell r="AA1398">
            <v>10322422</v>
          </cell>
          <cell r="AB1398">
            <v>12597265</v>
          </cell>
          <cell r="AC1398">
            <v>13150335</v>
          </cell>
          <cell r="AD1398">
            <v>14790263</v>
          </cell>
          <cell r="AE1398">
            <v>16520148</v>
          </cell>
          <cell r="AF1398">
            <v>17362621</v>
          </cell>
        </row>
        <row r="1399">
          <cell r="A1399" t="str">
            <v>Variance: Fav/(Unfav)</v>
          </cell>
          <cell r="D1399" t="str">
            <v>Variance: Fav/(Unfav)</v>
          </cell>
          <cell r="E1399">
            <v>-773400</v>
          </cell>
          <cell r="F1399">
            <v>-1202128</v>
          </cell>
          <cell r="G1399">
            <v>-1690605</v>
          </cell>
          <cell r="H1399">
            <v>-1383040</v>
          </cell>
          <cell r="I1399">
            <v>-2289890</v>
          </cell>
          <cell r="J1399">
            <v>-1234849</v>
          </cell>
          <cell r="K1399">
            <v>-974528</v>
          </cell>
          <cell r="L1399">
            <v>-2104248</v>
          </cell>
          <cell r="M1399">
            <v>-433891</v>
          </cell>
          <cell r="N1399">
            <v>-1522838</v>
          </cell>
          <cell r="O1399">
            <v>-1613162</v>
          </cell>
          <cell r="P1399">
            <v>-672914</v>
          </cell>
          <cell r="Q1399">
            <v>-15895493</v>
          </cell>
          <cell r="S1399" t="str">
            <v xml:space="preserve"> </v>
          </cell>
          <cell r="T1399" t="str">
            <v>Variance: Fav/(Unfav)</v>
          </cell>
          <cell r="U1399">
            <v>-773400</v>
          </cell>
          <cell r="V1399">
            <v>-1975528</v>
          </cell>
          <cell r="W1399">
            <v>-3666133</v>
          </cell>
          <cell r="X1399">
            <v>-5049173</v>
          </cell>
          <cell r="Y1399">
            <v>-7339063</v>
          </cell>
          <cell r="Z1399">
            <v>-8573912</v>
          </cell>
          <cell r="AA1399">
            <v>-9548440</v>
          </cell>
          <cell r="AB1399">
            <v>-11652688</v>
          </cell>
          <cell r="AC1399">
            <v>-12086579</v>
          </cell>
          <cell r="AD1399">
            <v>-13609417</v>
          </cell>
          <cell r="AE1399">
            <v>-15222579</v>
          </cell>
          <cell r="AF1399">
            <v>-15895493</v>
          </cell>
        </row>
        <row r="1400">
          <cell r="Q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 t="str">
            <v>SOUTH CENTRAL REGIONBudget:New Service Construction</v>
          </cell>
          <cell r="B1401" t="str">
            <v>SOUTH CENTRAL REGION</v>
          </cell>
          <cell r="C1401" t="str">
            <v>New Service Construction</v>
          </cell>
          <cell r="D1401" t="str">
            <v>Budget:</v>
          </cell>
          <cell r="E1401">
            <v>672144</v>
          </cell>
          <cell r="F1401">
            <v>666681</v>
          </cell>
          <cell r="G1401">
            <v>777973</v>
          </cell>
          <cell r="H1401">
            <v>807396</v>
          </cell>
          <cell r="I1401">
            <v>1442406</v>
          </cell>
          <cell r="J1401">
            <v>888710</v>
          </cell>
          <cell r="K1401">
            <v>1006141</v>
          </cell>
          <cell r="L1401">
            <v>1213854</v>
          </cell>
          <cell r="M1401">
            <v>1158523</v>
          </cell>
          <cell r="N1401">
            <v>912636</v>
          </cell>
          <cell r="O1401">
            <v>906667</v>
          </cell>
          <cell r="P1401">
            <v>1183223</v>
          </cell>
          <cell r="Q1401">
            <v>11636354</v>
          </cell>
          <cell r="R1401" t="str">
            <v>Budget:</v>
          </cell>
          <cell r="S1401">
            <v>0</v>
          </cell>
          <cell r="U1401">
            <v>672144</v>
          </cell>
          <cell r="V1401">
            <v>1338825</v>
          </cell>
          <cell r="W1401">
            <v>2116798</v>
          </cell>
          <cell r="X1401">
            <v>2924194</v>
          </cell>
          <cell r="Y1401">
            <v>4366600</v>
          </cell>
          <cell r="Z1401">
            <v>5255310</v>
          </cell>
          <cell r="AA1401">
            <v>6261451</v>
          </cell>
          <cell r="AB1401">
            <v>7475305</v>
          </cell>
          <cell r="AC1401">
            <v>8633828</v>
          </cell>
          <cell r="AD1401">
            <v>9546464</v>
          </cell>
          <cell r="AE1401">
            <v>10453131</v>
          </cell>
          <cell r="AF1401">
            <v>11636354</v>
          </cell>
        </row>
        <row r="1402">
          <cell r="A1402" t="str">
            <v>SOUTH CENTRAL REGIONActual:New Service Construction</v>
          </cell>
          <cell r="D1402" t="str">
            <v>Actual:</v>
          </cell>
          <cell r="E1402">
            <v>-362234</v>
          </cell>
          <cell r="F1402">
            <v>250516</v>
          </cell>
          <cell r="G1402">
            <v>2263401</v>
          </cell>
          <cell r="H1402">
            <v>994736</v>
          </cell>
          <cell r="I1402">
            <v>2152977</v>
          </cell>
          <cell r="J1402">
            <v>754608</v>
          </cell>
          <cell r="K1402">
            <v>811722</v>
          </cell>
          <cell r="L1402">
            <v>646061</v>
          </cell>
          <cell r="M1402">
            <v>-349780</v>
          </cell>
          <cell r="N1402">
            <v>1125936</v>
          </cell>
          <cell r="O1402">
            <v>688810</v>
          </cell>
          <cell r="P1402">
            <v>-1084607</v>
          </cell>
          <cell r="Q1402">
            <v>7892146</v>
          </cell>
          <cell r="R1402" t="str">
            <v>Projection:</v>
          </cell>
          <cell r="S1402">
            <v>0</v>
          </cell>
          <cell r="U1402">
            <v>-362234</v>
          </cell>
          <cell r="V1402">
            <v>-111718</v>
          </cell>
          <cell r="W1402">
            <v>2151683</v>
          </cell>
          <cell r="X1402">
            <v>3146419</v>
          </cell>
          <cell r="Y1402">
            <v>5299396</v>
          </cell>
          <cell r="Z1402">
            <v>6054004</v>
          </cell>
          <cell r="AA1402">
            <v>6865726</v>
          </cell>
          <cell r="AB1402">
            <v>7511787</v>
          </cell>
          <cell r="AC1402">
            <v>7162007</v>
          </cell>
          <cell r="AD1402">
            <v>8287943</v>
          </cell>
          <cell r="AE1402">
            <v>8976753</v>
          </cell>
          <cell r="AF1402">
            <v>7892146</v>
          </cell>
        </row>
        <row r="1403">
          <cell r="A1403" t="str">
            <v>SOUTH CENTRAL REGIONVariance: Fav/(Unfav)</v>
          </cell>
          <cell r="D1403" t="str">
            <v>Variance: Fav/(Unfav)</v>
          </cell>
          <cell r="E1403">
            <v>362234</v>
          </cell>
          <cell r="F1403">
            <v>-250516</v>
          </cell>
          <cell r="G1403">
            <v>-2263401</v>
          </cell>
          <cell r="H1403">
            <v>-994736</v>
          </cell>
          <cell r="I1403">
            <v>-2152977</v>
          </cell>
          <cell r="J1403">
            <v>-754608</v>
          </cell>
          <cell r="K1403">
            <v>-811722</v>
          </cell>
          <cell r="L1403">
            <v>-646061</v>
          </cell>
          <cell r="M1403">
            <v>349780</v>
          </cell>
          <cell r="N1403">
            <v>-1125936</v>
          </cell>
          <cell r="O1403">
            <v>-688810</v>
          </cell>
          <cell r="P1403">
            <v>1084607</v>
          </cell>
          <cell r="Q1403">
            <v>-7892146</v>
          </cell>
          <cell r="R1403" t="str">
            <v>Variance: Fav/(Unfav)</v>
          </cell>
          <cell r="S1403">
            <v>0</v>
          </cell>
          <cell r="U1403">
            <v>362234</v>
          </cell>
          <cell r="V1403">
            <v>111718</v>
          </cell>
          <cell r="W1403">
            <v>-2151683</v>
          </cell>
          <cell r="X1403">
            <v>-3146419</v>
          </cell>
          <cell r="Y1403">
            <v>-5299396</v>
          </cell>
          <cell r="Z1403">
            <v>-6054004</v>
          </cell>
          <cell r="AA1403">
            <v>-6865726</v>
          </cell>
          <cell r="AB1403">
            <v>-7511787</v>
          </cell>
          <cell r="AC1403">
            <v>-7162007</v>
          </cell>
          <cell r="AD1403">
            <v>-8287943</v>
          </cell>
          <cell r="AE1403">
            <v>-8976753</v>
          </cell>
          <cell r="AF1403">
            <v>-7892146</v>
          </cell>
        </row>
        <row r="1404">
          <cell r="A1404" t="str">
            <v>SOUTH CENTRAL REGIONBudget:Streetlight Construction</v>
          </cell>
          <cell r="B1404" t="str">
            <v>SOUTH CENTRAL REGION</v>
          </cell>
          <cell r="C1404" t="str">
            <v>Streetlight Construction</v>
          </cell>
          <cell r="D1404" t="str">
            <v>Budget:</v>
          </cell>
          <cell r="E1404">
            <v>321647</v>
          </cell>
          <cell r="F1404">
            <v>321369</v>
          </cell>
          <cell r="G1404">
            <v>342926</v>
          </cell>
          <cell r="H1404">
            <v>363979</v>
          </cell>
          <cell r="I1404">
            <v>561110</v>
          </cell>
          <cell r="J1404">
            <v>391965</v>
          </cell>
          <cell r="K1404">
            <v>428085</v>
          </cell>
          <cell r="L1404">
            <v>477598</v>
          </cell>
          <cell r="M1404">
            <v>469872</v>
          </cell>
          <cell r="N1404">
            <v>396441</v>
          </cell>
          <cell r="O1404">
            <v>398222</v>
          </cell>
          <cell r="P1404">
            <v>483107</v>
          </cell>
          <cell r="Q1404">
            <v>4956321</v>
          </cell>
          <cell r="R1404" t="str">
            <v>Budget:</v>
          </cell>
          <cell r="S1404">
            <v>0</v>
          </cell>
          <cell r="T1404" t="str">
            <v>Budget:</v>
          </cell>
          <cell r="U1404">
            <v>321647</v>
          </cell>
          <cell r="V1404">
            <v>643016</v>
          </cell>
          <cell r="W1404">
            <v>985942</v>
          </cell>
          <cell r="X1404">
            <v>1349921</v>
          </cell>
          <cell r="Y1404">
            <v>1911031</v>
          </cell>
          <cell r="Z1404">
            <v>2302996</v>
          </cell>
          <cell r="AA1404">
            <v>2731081</v>
          </cell>
          <cell r="AB1404">
            <v>3208679</v>
          </cell>
          <cell r="AC1404">
            <v>3678551</v>
          </cell>
          <cell r="AD1404">
            <v>4074992</v>
          </cell>
          <cell r="AE1404">
            <v>4473214</v>
          </cell>
          <cell r="AF1404">
            <v>4956321</v>
          </cell>
        </row>
        <row r="1405">
          <cell r="A1405" t="str">
            <v>SOUTH CENTRAL REGIONActual:Streetlight Construction</v>
          </cell>
          <cell r="D1405" t="str">
            <v>Actual:</v>
          </cell>
          <cell r="E1405">
            <v>15113</v>
          </cell>
          <cell r="F1405">
            <v>30323</v>
          </cell>
          <cell r="G1405">
            <v>1127325</v>
          </cell>
          <cell r="H1405">
            <v>884543</v>
          </cell>
          <cell r="I1405">
            <v>841603</v>
          </cell>
          <cell r="J1405">
            <v>835510</v>
          </cell>
          <cell r="K1405">
            <v>659382</v>
          </cell>
          <cell r="L1405">
            <v>271996</v>
          </cell>
          <cell r="M1405">
            <v>398556</v>
          </cell>
          <cell r="N1405">
            <v>632779</v>
          </cell>
          <cell r="O1405">
            <v>165614</v>
          </cell>
          <cell r="P1405">
            <v>513848</v>
          </cell>
          <cell r="Q1405">
            <v>6376592</v>
          </cell>
          <cell r="R1405" t="str">
            <v>Projection:</v>
          </cell>
          <cell r="S1405">
            <v>0</v>
          </cell>
          <cell r="T1405" t="str">
            <v>Actual:</v>
          </cell>
          <cell r="U1405">
            <v>15113</v>
          </cell>
          <cell r="V1405">
            <v>45436</v>
          </cell>
          <cell r="W1405">
            <v>1172761</v>
          </cell>
          <cell r="X1405">
            <v>2057304</v>
          </cell>
          <cell r="Y1405">
            <v>2898907</v>
          </cell>
          <cell r="Z1405">
            <v>3734417</v>
          </cell>
          <cell r="AA1405">
            <v>4393799</v>
          </cell>
          <cell r="AB1405">
            <v>4665795</v>
          </cell>
          <cell r="AC1405">
            <v>5064351</v>
          </cell>
          <cell r="AD1405">
            <v>5697130</v>
          </cell>
          <cell r="AE1405">
            <v>5862744</v>
          </cell>
          <cell r="AF1405">
            <v>6376592</v>
          </cell>
        </row>
        <row r="1406">
          <cell r="A1406" t="str">
            <v>SOUTH CENTRAL REGIONVariance: Fav/(Unfav)</v>
          </cell>
          <cell r="D1406" t="str">
            <v>Variance: Fav/(Unfav)</v>
          </cell>
          <cell r="E1406">
            <v>-15113</v>
          </cell>
          <cell r="F1406">
            <v>-30323</v>
          </cell>
          <cell r="G1406">
            <v>-1127325</v>
          </cell>
          <cell r="H1406">
            <v>-884543</v>
          </cell>
          <cell r="I1406">
            <v>-841603</v>
          </cell>
          <cell r="J1406">
            <v>-835510</v>
          </cell>
          <cell r="K1406">
            <v>-659382</v>
          </cell>
          <cell r="L1406">
            <v>-271996</v>
          </cell>
          <cell r="M1406">
            <v>-398556</v>
          </cell>
          <cell r="N1406">
            <v>-632779</v>
          </cell>
          <cell r="O1406">
            <v>-165614</v>
          </cell>
          <cell r="P1406">
            <v>-513848</v>
          </cell>
          <cell r="Q1406">
            <v>-6376592</v>
          </cell>
          <cell r="R1406" t="str">
            <v>Variance: Fav/(Unfav)</v>
          </cell>
          <cell r="S1406">
            <v>0</v>
          </cell>
          <cell r="T1406" t="str">
            <v>Variance: Fav/(Unfav)</v>
          </cell>
          <cell r="U1406">
            <v>-15113</v>
          </cell>
          <cell r="V1406">
            <v>-45436</v>
          </cell>
          <cell r="W1406">
            <v>-1172761</v>
          </cell>
          <cell r="X1406">
            <v>-2057304</v>
          </cell>
          <cell r="Y1406">
            <v>-2898907</v>
          </cell>
          <cell r="Z1406">
            <v>-3734417</v>
          </cell>
          <cell r="AA1406">
            <v>-4393799</v>
          </cell>
          <cell r="AB1406">
            <v>-4665795</v>
          </cell>
          <cell r="AC1406">
            <v>-5064351</v>
          </cell>
          <cell r="AD1406">
            <v>-5697130</v>
          </cell>
          <cell r="AE1406">
            <v>-5862744</v>
          </cell>
          <cell r="AF1406">
            <v>-6376592</v>
          </cell>
        </row>
        <row r="1407">
          <cell r="A1407" t="str">
            <v>SOUTH CENTRAL REGIONBudget:Overhead Replace/Repair</v>
          </cell>
          <cell r="B1407" t="str">
            <v>SOUTH CENTRAL REGION</v>
          </cell>
          <cell r="C1407" t="str">
            <v>Overhead Replace/Repair</v>
          </cell>
          <cell r="D1407" t="str">
            <v>Budget:</v>
          </cell>
          <cell r="E1407">
            <v>37730</v>
          </cell>
          <cell r="F1407">
            <v>37329</v>
          </cell>
          <cell r="G1407">
            <v>41124</v>
          </cell>
          <cell r="H1407">
            <v>40248</v>
          </cell>
          <cell r="I1407">
            <v>545313</v>
          </cell>
          <cell r="J1407">
            <v>240261</v>
          </cell>
          <cell r="K1407">
            <v>241247</v>
          </cell>
          <cell r="L1407">
            <v>262346</v>
          </cell>
          <cell r="M1407">
            <v>143747</v>
          </cell>
          <cell r="N1407">
            <v>91221</v>
          </cell>
          <cell r="O1407">
            <v>90426</v>
          </cell>
          <cell r="P1407">
            <v>59099</v>
          </cell>
          <cell r="Q1407">
            <v>1830091</v>
          </cell>
          <cell r="R1407" t="str">
            <v>Budget:</v>
          </cell>
          <cell r="S1407">
            <v>250000</v>
          </cell>
          <cell r="T1407" t="str">
            <v>Budget:</v>
          </cell>
          <cell r="U1407">
            <v>37730</v>
          </cell>
          <cell r="V1407">
            <v>75059</v>
          </cell>
          <cell r="W1407">
            <v>116183</v>
          </cell>
          <cell r="X1407">
            <v>156431</v>
          </cell>
          <cell r="Y1407">
            <v>701744</v>
          </cell>
          <cell r="Z1407">
            <v>942005</v>
          </cell>
          <cell r="AA1407">
            <v>1183252</v>
          </cell>
          <cell r="AB1407">
            <v>1445598</v>
          </cell>
          <cell r="AC1407">
            <v>1589345</v>
          </cell>
          <cell r="AD1407">
            <v>1680566</v>
          </cell>
          <cell r="AE1407">
            <v>1770992</v>
          </cell>
          <cell r="AF1407">
            <v>1830091</v>
          </cell>
        </row>
        <row r="1408">
          <cell r="A1408" t="str">
            <v>SOUTH CENTRAL REGIONActual:Overhead Replace/Repair</v>
          </cell>
          <cell r="D1408" t="str">
            <v>Actual:</v>
          </cell>
          <cell r="E1408">
            <v>131237</v>
          </cell>
          <cell r="F1408">
            <v>97121</v>
          </cell>
          <cell r="G1408">
            <v>204491</v>
          </cell>
          <cell r="H1408">
            <v>138952</v>
          </cell>
          <cell r="I1408">
            <v>403669</v>
          </cell>
          <cell r="J1408">
            <v>146782</v>
          </cell>
          <cell r="K1408">
            <v>130352</v>
          </cell>
          <cell r="L1408">
            <v>476832</v>
          </cell>
          <cell r="M1408">
            <v>1012777</v>
          </cell>
          <cell r="N1408">
            <v>293069</v>
          </cell>
          <cell r="O1408">
            <v>173818</v>
          </cell>
          <cell r="P1408">
            <v>345935</v>
          </cell>
          <cell r="Q1408">
            <v>3555035</v>
          </cell>
          <cell r="R1408" t="str">
            <v>Projection:</v>
          </cell>
          <cell r="S1408">
            <v>0</v>
          </cell>
          <cell r="T1408" t="str">
            <v>Actual:</v>
          </cell>
          <cell r="U1408">
            <v>131237</v>
          </cell>
          <cell r="V1408">
            <v>228358</v>
          </cell>
          <cell r="W1408">
            <v>432849</v>
          </cell>
          <cell r="X1408">
            <v>571801</v>
          </cell>
          <cell r="Y1408">
            <v>975470</v>
          </cell>
          <cell r="Z1408">
            <v>1122252</v>
          </cell>
          <cell r="AA1408">
            <v>1252604</v>
          </cell>
          <cell r="AB1408">
            <v>1729436</v>
          </cell>
          <cell r="AC1408">
            <v>2742213</v>
          </cell>
          <cell r="AD1408">
            <v>3035282</v>
          </cell>
          <cell r="AE1408">
            <v>3209100</v>
          </cell>
          <cell r="AF1408">
            <v>3555035</v>
          </cell>
        </row>
        <row r="1409">
          <cell r="A1409" t="str">
            <v>SOUTH CENTRAL REGIONVariance: Fav/(Unfav)</v>
          </cell>
          <cell r="D1409" t="str">
            <v>Variance: Fav/(Unfav)</v>
          </cell>
          <cell r="E1409">
            <v>-131237</v>
          </cell>
          <cell r="F1409">
            <v>-97121</v>
          </cell>
          <cell r="G1409">
            <v>-204491</v>
          </cell>
          <cell r="H1409">
            <v>-138952</v>
          </cell>
          <cell r="I1409">
            <v>-403669</v>
          </cell>
          <cell r="J1409">
            <v>-146782</v>
          </cell>
          <cell r="K1409">
            <v>-130352</v>
          </cell>
          <cell r="L1409">
            <v>-338832</v>
          </cell>
          <cell r="M1409">
            <v>-984777</v>
          </cell>
          <cell r="N1409">
            <v>-265069</v>
          </cell>
          <cell r="O1409">
            <v>-145818</v>
          </cell>
          <cell r="P1409">
            <v>-317935</v>
          </cell>
          <cell r="Q1409">
            <v>-3305035</v>
          </cell>
          <cell r="R1409" t="str">
            <v>Variance: Fav/(Unfav)</v>
          </cell>
          <cell r="S1409">
            <v>250000</v>
          </cell>
          <cell r="T1409" t="str">
            <v>Variance: Fav/(Unfav)</v>
          </cell>
          <cell r="U1409">
            <v>-131237</v>
          </cell>
          <cell r="V1409">
            <v>-228358</v>
          </cell>
          <cell r="W1409">
            <v>-432849</v>
          </cell>
          <cell r="X1409">
            <v>-571801</v>
          </cell>
          <cell r="Y1409">
            <v>-975470</v>
          </cell>
          <cell r="Z1409">
            <v>-1122252</v>
          </cell>
          <cell r="AA1409">
            <v>-1252604</v>
          </cell>
          <cell r="AB1409">
            <v>-1591436</v>
          </cell>
          <cell r="AC1409">
            <v>-2576213</v>
          </cell>
          <cell r="AD1409">
            <v>-2841282</v>
          </cell>
          <cell r="AE1409">
            <v>-2987100</v>
          </cell>
          <cell r="AF1409">
            <v>-3305035</v>
          </cell>
        </row>
        <row r="1410">
          <cell r="A1410" t="str">
            <v>SOUTH CENTRAL REGIONBudget:Underground Replace/Repair</v>
          </cell>
          <cell r="B1410" t="str">
            <v>SOUTH CENTRAL REGION</v>
          </cell>
          <cell r="C1410" t="str">
            <v>Underground Replace/Repair</v>
          </cell>
          <cell r="D1410" t="str">
            <v>Budget:</v>
          </cell>
          <cell r="E1410">
            <v>104919</v>
          </cell>
          <cell r="F1410">
            <v>102590</v>
          </cell>
          <cell r="G1410">
            <v>122863</v>
          </cell>
          <cell r="H1410">
            <v>109666</v>
          </cell>
          <cell r="I1410">
            <v>120794</v>
          </cell>
          <cell r="J1410">
            <v>107100</v>
          </cell>
          <cell r="K1410">
            <v>109469</v>
          </cell>
          <cell r="L1410">
            <v>166065</v>
          </cell>
          <cell r="M1410">
            <v>120213</v>
          </cell>
          <cell r="N1410">
            <v>112341</v>
          </cell>
          <cell r="O1410">
            <v>107483</v>
          </cell>
          <cell r="P1410">
            <v>145977</v>
          </cell>
          <cell r="Q1410">
            <v>1429480</v>
          </cell>
          <cell r="R1410" t="str">
            <v>Budget:</v>
          </cell>
          <cell r="S1410">
            <v>140000</v>
          </cell>
          <cell r="T1410" t="str">
            <v>Budget:</v>
          </cell>
          <cell r="U1410">
            <v>104919</v>
          </cell>
          <cell r="V1410">
            <v>207509</v>
          </cell>
          <cell r="W1410">
            <v>330372</v>
          </cell>
          <cell r="X1410">
            <v>440038</v>
          </cell>
          <cell r="Y1410">
            <v>560832</v>
          </cell>
          <cell r="Z1410">
            <v>667932</v>
          </cell>
          <cell r="AA1410">
            <v>777401</v>
          </cell>
          <cell r="AB1410">
            <v>943466</v>
          </cell>
          <cell r="AC1410">
            <v>1063679</v>
          </cell>
          <cell r="AD1410">
            <v>1176020</v>
          </cell>
          <cell r="AE1410">
            <v>1283503</v>
          </cell>
          <cell r="AF1410">
            <v>1429480</v>
          </cell>
        </row>
        <row r="1411">
          <cell r="A1411" t="str">
            <v>SOUTH CENTRAL REGIONActual:Underground Replace/Repair</v>
          </cell>
          <cell r="D1411" t="str">
            <v>Actual:</v>
          </cell>
          <cell r="E1411">
            <v>3340</v>
          </cell>
          <cell r="F1411">
            <v>53932</v>
          </cell>
          <cell r="G1411">
            <v>179870</v>
          </cell>
          <cell r="H1411">
            <v>146711</v>
          </cell>
          <cell r="I1411">
            <v>306015</v>
          </cell>
          <cell r="J1411">
            <v>248639</v>
          </cell>
          <cell r="K1411">
            <v>420389</v>
          </cell>
          <cell r="L1411">
            <v>111031</v>
          </cell>
          <cell r="M1411">
            <v>341714</v>
          </cell>
          <cell r="N1411">
            <v>297537</v>
          </cell>
          <cell r="O1411">
            <v>251977</v>
          </cell>
          <cell r="P1411">
            <v>187460</v>
          </cell>
          <cell r="Q1411">
            <v>2548615</v>
          </cell>
          <cell r="R1411" t="str">
            <v>Projection:</v>
          </cell>
          <cell r="S1411">
            <v>0</v>
          </cell>
          <cell r="T1411" t="str">
            <v>Actual:</v>
          </cell>
          <cell r="U1411">
            <v>3340</v>
          </cell>
          <cell r="V1411">
            <v>57272</v>
          </cell>
          <cell r="W1411">
            <v>237142</v>
          </cell>
          <cell r="X1411">
            <v>383853</v>
          </cell>
          <cell r="Y1411">
            <v>689868</v>
          </cell>
          <cell r="Z1411">
            <v>938507</v>
          </cell>
          <cell r="AA1411">
            <v>1358896</v>
          </cell>
          <cell r="AB1411">
            <v>1469927</v>
          </cell>
          <cell r="AC1411">
            <v>1811641</v>
          </cell>
          <cell r="AD1411">
            <v>2109178</v>
          </cell>
          <cell r="AE1411">
            <v>2361155</v>
          </cell>
          <cell r="AF1411">
            <v>2548615</v>
          </cell>
        </row>
        <row r="1412">
          <cell r="A1412" t="str">
            <v>SOUTH CENTRAL REGIONVariance: Fav/(Unfav)</v>
          </cell>
          <cell r="D1412" t="str">
            <v>Variance: Fav/(Unfav)</v>
          </cell>
          <cell r="E1412">
            <v>-3340</v>
          </cell>
          <cell r="F1412">
            <v>-53932</v>
          </cell>
          <cell r="G1412">
            <v>-179870</v>
          </cell>
          <cell r="H1412">
            <v>-146711</v>
          </cell>
          <cell r="I1412">
            <v>-306015</v>
          </cell>
          <cell r="J1412">
            <v>-248639</v>
          </cell>
          <cell r="K1412">
            <v>-420389</v>
          </cell>
          <cell r="L1412">
            <v>-33031</v>
          </cell>
          <cell r="M1412">
            <v>-325714</v>
          </cell>
          <cell r="N1412">
            <v>-281537</v>
          </cell>
          <cell r="O1412">
            <v>-235977</v>
          </cell>
          <cell r="P1412">
            <v>-173460</v>
          </cell>
          <cell r="Q1412">
            <v>-2408615</v>
          </cell>
          <cell r="R1412" t="str">
            <v>Variance: Fav/(Unfav)</v>
          </cell>
          <cell r="S1412">
            <v>140000</v>
          </cell>
          <cell r="T1412" t="str">
            <v>Variance: Fav/(Unfav)</v>
          </cell>
          <cell r="U1412">
            <v>-3340</v>
          </cell>
          <cell r="V1412">
            <v>-57272</v>
          </cell>
          <cell r="W1412">
            <v>-237142</v>
          </cell>
          <cell r="X1412">
            <v>-383853</v>
          </cell>
          <cell r="Y1412">
            <v>-689868</v>
          </cell>
          <cell r="Z1412">
            <v>-938507</v>
          </cell>
          <cell r="AA1412">
            <v>-1358896</v>
          </cell>
          <cell r="AB1412">
            <v>-1391927</v>
          </cell>
          <cell r="AC1412">
            <v>-1717641</v>
          </cell>
          <cell r="AD1412">
            <v>-1999178</v>
          </cell>
          <cell r="AE1412">
            <v>-2235155</v>
          </cell>
          <cell r="AF1412">
            <v>-2408615</v>
          </cell>
        </row>
        <row r="1413">
          <cell r="A1413" t="str">
            <v>SOUTH CENTRAL REGIONBudget:Streetlight Maintenance</v>
          </cell>
          <cell r="B1413" t="str">
            <v>SOUTH CENTRAL REGION</v>
          </cell>
          <cell r="C1413" t="str">
            <v>Streetlight Maintenance</v>
          </cell>
          <cell r="D1413" t="str">
            <v>Budget: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350000</v>
          </cell>
          <cell r="J1413">
            <v>50000</v>
          </cell>
          <cell r="K1413">
            <v>50000</v>
          </cell>
          <cell r="L1413">
            <v>50000</v>
          </cell>
          <cell r="M1413">
            <v>50000</v>
          </cell>
          <cell r="N1413">
            <v>50000</v>
          </cell>
          <cell r="O1413">
            <v>50000</v>
          </cell>
          <cell r="P1413">
            <v>50000</v>
          </cell>
          <cell r="Q1413">
            <v>700000</v>
          </cell>
          <cell r="R1413" t="str">
            <v>Budget:</v>
          </cell>
          <cell r="S1413">
            <v>140000</v>
          </cell>
          <cell r="T1413" t="str">
            <v>Budget: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350000</v>
          </cell>
          <cell r="Z1413">
            <v>400000</v>
          </cell>
          <cell r="AA1413">
            <v>450000</v>
          </cell>
          <cell r="AB1413">
            <v>500000</v>
          </cell>
          <cell r="AC1413">
            <v>550000</v>
          </cell>
          <cell r="AD1413">
            <v>600000</v>
          </cell>
          <cell r="AE1413">
            <v>650000</v>
          </cell>
          <cell r="AF1413">
            <v>700000</v>
          </cell>
        </row>
        <row r="1414">
          <cell r="A1414" t="str">
            <v>SOUTH CENTRAL REGIONActual:Streetlight Maintenance</v>
          </cell>
          <cell r="D1414" t="str">
            <v>Actual:</v>
          </cell>
          <cell r="E1414">
            <v>0</v>
          </cell>
          <cell r="F1414">
            <v>0</v>
          </cell>
          <cell r="G1414">
            <v>0</v>
          </cell>
          <cell r="H1414">
            <v>45465</v>
          </cell>
          <cell r="I1414">
            <v>477426</v>
          </cell>
          <cell r="J1414">
            <v>9641</v>
          </cell>
          <cell r="K1414">
            <v>51362</v>
          </cell>
          <cell r="L1414">
            <v>81873</v>
          </cell>
          <cell r="M1414">
            <v>62800</v>
          </cell>
          <cell r="N1414">
            <v>57643</v>
          </cell>
          <cell r="O1414">
            <v>75064</v>
          </cell>
          <cell r="P1414">
            <v>74489</v>
          </cell>
          <cell r="Q1414">
            <v>935763</v>
          </cell>
          <cell r="R1414" t="str">
            <v>Projection:</v>
          </cell>
          <cell r="S1414">
            <v>0</v>
          </cell>
          <cell r="T1414" t="str">
            <v>Actual:</v>
          </cell>
          <cell r="U1414">
            <v>0</v>
          </cell>
          <cell r="V1414">
            <v>0</v>
          </cell>
          <cell r="W1414">
            <v>0</v>
          </cell>
          <cell r="X1414">
            <v>45465</v>
          </cell>
          <cell r="Y1414">
            <v>522891</v>
          </cell>
          <cell r="Z1414">
            <v>532532</v>
          </cell>
          <cell r="AA1414">
            <v>583894</v>
          </cell>
          <cell r="AB1414">
            <v>665767</v>
          </cell>
          <cell r="AC1414">
            <v>728567</v>
          </cell>
          <cell r="AD1414">
            <v>786210</v>
          </cell>
          <cell r="AE1414">
            <v>861274</v>
          </cell>
          <cell r="AF1414">
            <v>935763</v>
          </cell>
        </row>
        <row r="1415">
          <cell r="A1415" t="str">
            <v>SOUTH CENTRAL REGIONVariance: Fav/(Unfav)</v>
          </cell>
          <cell r="D1415" t="str">
            <v>Variance: Fav/(Unfav)</v>
          </cell>
          <cell r="E1415">
            <v>0</v>
          </cell>
          <cell r="F1415">
            <v>0</v>
          </cell>
          <cell r="G1415">
            <v>0</v>
          </cell>
          <cell r="H1415">
            <v>-45465</v>
          </cell>
          <cell r="I1415">
            <v>-477426</v>
          </cell>
          <cell r="J1415">
            <v>-9641</v>
          </cell>
          <cell r="K1415">
            <v>-51362</v>
          </cell>
          <cell r="L1415">
            <v>-3873</v>
          </cell>
          <cell r="M1415">
            <v>-46800</v>
          </cell>
          <cell r="N1415">
            <v>-41643</v>
          </cell>
          <cell r="O1415">
            <v>-59064</v>
          </cell>
          <cell r="P1415">
            <v>-60489</v>
          </cell>
          <cell r="Q1415">
            <v>-795763</v>
          </cell>
          <cell r="R1415" t="str">
            <v>Variance: Fav/(Unfav)</v>
          </cell>
          <cell r="S1415">
            <v>140000</v>
          </cell>
          <cell r="T1415" t="str">
            <v>Variance: Fav/(Unfav)</v>
          </cell>
          <cell r="U1415">
            <v>0</v>
          </cell>
          <cell r="V1415">
            <v>0</v>
          </cell>
          <cell r="W1415">
            <v>0</v>
          </cell>
          <cell r="X1415">
            <v>-45465</v>
          </cell>
          <cell r="Y1415">
            <v>-522891</v>
          </cell>
          <cell r="Z1415">
            <v>-532532</v>
          </cell>
          <cell r="AA1415">
            <v>-583894</v>
          </cell>
          <cell r="AB1415">
            <v>-587767</v>
          </cell>
          <cell r="AC1415">
            <v>-634567</v>
          </cell>
          <cell r="AD1415">
            <v>-676210</v>
          </cell>
          <cell r="AE1415">
            <v>-735274</v>
          </cell>
          <cell r="AF1415">
            <v>-795763</v>
          </cell>
        </row>
        <row r="1416">
          <cell r="A1416" t="str">
            <v>SOUTH CENTRAL REGIONBudget:Other</v>
          </cell>
          <cell r="B1416" t="str">
            <v>SOUTH CENTRAL REGION</v>
          </cell>
          <cell r="C1416" t="str">
            <v>Other</v>
          </cell>
          <cell r="D1416" t="str">
            <v>Budget:</v>
          </cell>
          <cell r="E1416">
            <v>176521</v>
          </cell>
          <cell r="F1416">
            <v>175703</v>
          </cell>
          <cell r="G1416">
            <v>187925</v>
          </cell>
          <cell r="H1416">
            <v>191496</v>
          </cell>
          <cell r="I1416">
            <v>351844</v>
          </cell>
          <cell r="J1416">
            <v>398728</v>
          </cell>
          <cell r="K1416">
            <v>409674</v>
          </cell>
          <cell r="L1416">
            <v>470620</v>
          </cell>
          <cell r="M1416">
            <v>324800</v>
          </cell>
          <cell r="N1416">
            <v>302598</v>
          </cell>
          <cell r="O1416">
            <v>250967</v>
          </cell>
          <cell r="P1416">
            <v>317158</v>
          </cell>
          <cell r="Q1416">
            <v>3558034</v>
          </cell>
          <cell r="R1416" t="str">
            <v>Budget:</v>
          </cell>
          <cell r="S1416">
            <v>205000</v>
          </cell>
          <cell r="T1416" t="str">
            <v>Budget:</v>
          </cell>
          <cell r="U1416">
            <v>176521</v>
          </cell>
          <cell r="V1416">
            <v>352224</v>
          </cell>
          <cell r="W1416">
            <v>540149</v>
          </cell>
          <cell r="X1416">
            <v>731645</v>
          </cell>
          <cell r="Y1416">
            <v>1083489</v>
          </cell>
          <cell r="Z1416">
            <v>1482217</v>
          </cell>
          <cell r="AA1416">
            <v>1891891</v>
          </cell>
          <cell r="AB1416">
            <v>2362511</v>
          </cell>
          <cell r="AC1416">
            <v>2687311</v>
          </cell>
          <cell r="AD1416">
            <v>2989909</v>
          </cell>
          <cell r="AE1416">
            <v>3240876</v>
          </cell>
          <cell r="AF1416">
            <v>3558034</v>
          </cell>
        </row>
        <row r="1417">
          <cell r="A1417" t="str">
            <v>SOUTH CENTRAL REGIONActual:Other</v>
          </cell>
          <cell r="D1417" t="str">
            <v>Actual:</v>
          </cell>
          <cell r="E1417">
            <v>673691</v>
          </cell>
          <cell r="F1417">
            <v>715918</v>
          </cell>
          <cell r="G1417">
            <v>602015</v>
          </cell>
          <cell r="H1417">
            <v>371380</v>
          </cell>
          <cell r="I1417">
            <v>-559470</v>
          </cell>
          <cell r="J1417">
            <v>177226</v>
          </cell>
          <cell r="K1417">
            <v>335001</v>
          </cell>
          <cell r="L1417">
            <v>306942</v>
          </cell>
          <cell r="M1417">
            <v>314004</v>
          </cell>
          <cell r="N1417">
            <v>236748</v>
          </cell>
          <cell r="O1417">
            <v>233393</v>
          </cell>
          <cell r="P1417">
            <v>1301532</v>
          </cell>
          <cell r="Q1417">
            <v>4708380</v>
          </cell>
          <cell r="R1417" t="str">
            <v>Projection:</v>
          </cell>
          <cell r="S1417">
            <v>0</v>
          </cell>
          <cell r="T1417" t="str">
            <v>Actual:</v>
          </cell>
          <cell r="U1417">
            <v>673691</v>
          </cell>
          <cell r="V1417">
            <v>1389609</v>
          </cell>
          <cell r="W1417">
            <v>1991624</v>
          </cell>
          <cell r="X1417">
            <v>2363004</v>
          </cell>
          <cell r="Y1417">
            <v>1803534</v>
          </cell>
          <cell r="Z1417">
            <v>1980760</v>
          </cell>
          <cell r="AA1417">
            <v>2315761</v>
          </cell>
          <cell r="AB1417">
            <v>2622703</v>
          </cell>
          <cell r="AC1417">
            <v>2936707</v>
          </cell>
          <cell r="AD1417">
            <v>3173455</v>
          </cell>
          <cell r="AE1417">
            <v>3406848</v>
          </cell>
          <cell r="AF1417">
            <v>4708380</v>
          </cell>
        </row>
        <row r="1418">
          <cell r="A1418" t="str">
            <v>SOUTH CENTRAL REGIONVariance: Fav/(Unfav)</v>
          </cell>
          <cell r="D1418" t="str">
            <v>Variance: Fav/(Unfav)</v>
          </cell>
          <cell r="E1418">
            <v>-673691</v>
          </cell>
          <cell r="F1418">
            <v>-715918</v>
          </cell>
          <cell r="G1418">
            <v>-602015</v>
          </cell>
          <cell r="H1418">
            <v>-371380</v>
          </cell>
          <cell r="I1418">
            <v>559470</v>
          </cell>
          <cell r="J1418">
            <v>-177226</v>
          </cell>
          <cell r="K1418">
            <v>-335001</v>
          </cell>
          <cell r="L1418">
            <v>-193942</v>
          </cell>
          <cell r="M1418">
            <v>-292004</v>
          </cell>
          <cell r="N1418">
            <v>-214748</v>
          </cell>
          <cell r="O1418">
            <v>-211393</v>
          </cell>
          <cell r="P1418">
            <v>-1275532</v>
          </cell>
          <cell r="Q1418">
            <v>-4503380</v>
          </cell>
          <cell r="R1418" t="str">
            <v>Variance: Fav/(Unfav)</v>
          </cell>
          <cell r="S1418">
            <v>205000</v>
          </cell>
          <cell r="T1418" t="str">
            <v>Variance: Fav/(Unfav)</v>
          </cell>
          <cell r="U1418">
            <v>-673691</v>
          </cell>
          <cell r="V1418">
            <v>-1389609</v>
          </cell>
          <cell r="W1418">
            <v>-1991624</v>
          </cell>
          <cell r="X1418">
            <v>-2363004</v>
          </cell>
          <cell r="Y1418">
            <v>-1803534</v>
          </cell>
          <cell r="Z1418">
            <v>-1980760</v>
          </cell>
          <cell r="AA1418">
            <v>-2315761</v>
          </cell>
          <cell r="AB1418">
            <v>-2509703</v>
          </cell>
          <cell r="AC1418">
            <v>-2801707</v>
          </cell>
          <cell r="AD1418">
            <v>-3016455</v>
          </cell>
          <cell r="AE1418">
            <v>-3227848</v>
          </cell>
          <cell r="AF1418">
            <v>-4503380</v>
          </cell>
        </row>
        <row r="1419">
          <cell r="A1419" t="str">
            <v>SOUTH CENTRAL REGIONBudget:Burdens - Payroll &amp; Materials</v>
          </cell>
          <cell r="B1419" t="str">
            <v>SOUTH CENTRAL REGION</v>
          </cell>
          <cell r="C1419" t="str">
            <v>Burdens - Payroll &amp; Materials</v>
          </cell>
          <cell r="D1419" t="str">
            <v>Budget:</v>
          </cell>
          <cell r="E1419">
            <v>378421</v>
          </cell>
          <cell r="F1419">
            <v>377215</v>
          </cell>
          <cell r="G1419">
            <v>384818</v>
          </cell>
          <cell r="H1419">
            <v>394620</v>
          </cell>
          <cell r="I1419">
            <v>389672</v>
          </cell>
          <cell r="J1419">
            <v>394022</v>
          </cell>
          <cell r="K1419">
            <v>385192</v>
          </cell>
          <cell r="L1419">
            <v>566664</v>
          </cell>
          <cell r="M1419">
            <v>403768</v>
          </cell>
          <cell r="N1419">
            <v>417356</v>
          </cell>
          <cell r="O1419">
            <v>428447</v>
          </cell>
          <cell r="P1419">
            <v>604379</v>
          </cell>
          <cell r="Q1419">
            <v>5124574</v>
          </cell>
          <cell r="R1419" t="str">
            <v>Budget:</v>
          </cell>
          <cell r="S1419">
            <v>0</v>
          </cell>
          <cell r="T1419" t="str">
            <v>Budget:</v>
          </cell>
          <cell r="U1419">
            <v>378421</v>
          </cell>
          <cell r="V1419">
            <v>755636</v>
          </cell>
          <cell r="W1419">
            <v>1140454</v>
          </cell>
          <cell r="X1419">
            <v>1535074</v>
          </cell>
          <cell r="Y1419">
            <v>1924746</v>
          </cell>
          <cell r="Z1419">
            <v>2318768</v>
          </cell>
          <cell r="AA1419">
            <v>2703960</v>
          </cell>
          <cell r="AB1419">
            <v>3270624</v>
          </cell>
          <cell r="AC1419">
            <v>3674392</v>
          </cell>
          <cell r="AD1419">
            <v>4091748</v>
          </cell>
          <cell r="AE1419">
            <v>4520195</v>
          </cell>
          <cell r="AF1419">
            <v>5124574</v>
          </cell>
        </row>
        <row r="1420">
          <cell r="A1420" t="str">
            <v>SOUTH CENTRAL REGIONActual:Burdens - Payroll &amp; Materials</v>
          </cell>
          <cell r="D1420" t="str">
            <v>Actual:</v>
          </cell>
          <cell r="E1420">
            <v>255333</v>
          </cell>
          <cell r="F1420">
            <v>316731</v>
          </cell>
          <cell r="G1420">
            <v>500381</v>
          </cell>
          <cell r="H1420">
            <v>439364</v>
          </cell>
          <cell r="I1420">
            <v>710839</v>
          </cell>
          <cell r="J1420">
            <v>468863</v>
          </cell>
          <cell r="K1420">
            <v>443620</v>
          </cell>
          <cell r="L1420">
            <v>720911</v>
          </cell>
          <cell r="M1420">
            <v>841992</v>
          </cell>
          <cell r="N1420">
            <v>552500</v>
          </cell>
          <cell r="O1420">
            <v>532497</v>
          </cell>
          <cell r="P1420">
            <v>673061</v>
          </cell>
          <cell r="Q1420">
            <v>6456092</v>
          </cell>
          <cell r="R1420" t="str">
            <v>Projection:</v>
          </cell>
          <cell r="S1420">
            <v>0</v>
          </cell>
          <cell r="T1420" t="str">
            <v>Actual:</v>
          </cell>
          <cell r="U1420">
            <v>255333</v>
          </cell>
          <cell r="V1420">
            <v>572064</v>
          </cell>
          <cell r="W1420">
            <v>1072445</v>
          </cell>
          <cell r="X1420">
            <v>1511809</v>
          </cell>
          <cell r="Y1420">
            <v>2222648</v>
          </cell>
          <cell r="Z1420">
            <v>2691511</v>
          </cell>
          <cell r="AA1420">
            <v>3135131</v>
          </cell>
          <cell r="AB1420">
            <v>3856042</v>
          </cell>
          <cell r="AC1420">
            <v>4698034</v>
          </cell>
          <cell r="AD1420">
            <v>5250534</v>
          </cell>
          <cell r="AE1420">
            <v>5783031</v>
          </cell>
          <cell r="AF1420">
            <v>6456092</v>
          </cell>
        </row>
        <row r="1421">
          <cell r="A1421" t="str">
            <v>SOUTH CENTRAL REGIONVariance: Fav/(Unfav)</v>
          </cell>
          <cell r="D1421" t="str">
            <v>Variance: Fav/(Unfav)</v>
          </cell>
          <cell r="E1421">
            <v>-255333</v>
          </cell>
          <cell r="F1421">
            <v>-316731</v>
          </cell>
          <cell r="G1421">
            <v>-500381</v>
          </cell>
          <cell r="H1421">
            <v>-439364</v>
          </cell>
          <cell r="I1421">
            <v>-710839</v>
          </cell>
          <cell r="J1421">
            <v>-468863</v>
          </cell>
          <cell r="K1421">
            <v>-443620</v>
          </cell>
          <cell r="L1421">
            <v>-720911</v>
          </cell>
          <cell r="M1421">
            <v>-841992</v>
          </cell>
          <cell r="N1421">
            <v>-552500</v>
          </cell>
          <cell r="O1421">
            <v>-532497</v>
          </cell>
          <cell r="P1421">
            <v>-673061</v>
          </cell>
          <cell r="Q1421">
            <v>-6456092</v>
          </cell>
          <cell r="R1421" t="str">
            <v>Variance: Fav/(Unfav)</v>
          </cell>
          <cell r="S1421">
            <v>0</v>
          </cell>
          <cell r="T1421" t="str">
            <v>Variance: Fav/(Unfav)</v>
          </cell>
          <cell r="U1421">
            <v>-255333</v>
          </cell>
          <cell r="V1421">
            <v>-572064</v>
          </cell>
          <cell r="W1421">
            <v>-1072445</v>
          </cell>
          <cell r="X1421">
            <v>-1511809</v>
          </cell>
          <cell r="Y1421">
            <v>-2222648</v>
          </cell>
          <cell r="Z1421">
            <v>-2691511</v>
          </cell>
          <cell r="AA1421">
            <v>-3135131</v>
          </cell>
          <cell r="AB1421">
            <v>-3856042</v>
          </cell>
          <cell r="AC1421">
            <v>-4698034</v>
          </cell>
          <cell r="AD1421">
            <v>-5250534</v>
          </cell>
          <cell r="AE1421">
            <v>-5783031</v>
          </cell>
          <cell r="AF1421">
            <v>-6456092</v>
          </cell>
        </row>
        <row r="1422">
          <cell r="A1422" t="str">
            <v>SOUTH CENTRAL REGIONBudget:Indirects</v>
          </cell>
          <cell r="B1422" t="str">
            <v>SOUTH CENTRAL REGION</v>
          </cell>
          <cell r="C1422" t="str">
            <v>Indirects</v>
          </cell>
          <cell r="D1422" t="str">
            <v>Budget:</v>
          </cell>
          <cell r="E1422">
            <v>210048</v>
          </cell>
          <cell r="F1422">
            <v>210277</v>
          </cell>
          <cell r="G1422">
            <v>211421</v>
          </cell>
          <cell r="H1422">
            <v>218462</v>
          </cell>
          <cell r="I1422">
            <v>219004</v>
          </cell>
          <cell r="J1422">
            <v>218405</v>
          </cell>
          <cell r="K1422">
            <v>218405</v>
          </cell>
          <cell r="L1422">
            <v>325505</v>
          </cell>
          <cell r="M1422">
            <v>218506</v>
          </cell>
          <cell r="N1422">
            <v>219242</v>
          </cell>
          <cell r="O1422">
            <v>217479</v>
          </cell>
          <cell r="P1422">
            <v>324196</v>
          </cell>
          <cell r="Q1422">
            <v>2810950</v>
          </cell>
          <cell r="R1422" t="str">
            <v>Budget:</v>
          </cell>
          <cell r="S1422">
            <v>0</v>
          </cell>
          <cell r="T1422" t="str">
            <v>Budget:</v>
          </cell>
          <cell r="U1422">
            <v>210048</v>
          </cell>
          <cell r="V1422">
            <v>420325</v>
          </cell>
          <cell r="W1422">
            <v>631746</v>
          </cell>
          <cell r="X1422">
            <v>850208</v>
          </cell>
          <cell r="Y1422">
            <v>1069212</v>
          </cell>
          <cell r="Z1422">
            <v>1287617</v>
          </cell>
          <cell r="AA1422">
            <v>1506022</v>
          </cell>
          <cell r="AB1422">
            <v>1831527</v>
          </cell>
          <cell r="AC1422">
            <v>2050033</v>
          </cell>
          <cell r="AD1422">
            <v>2269275</v>
          </cell>
          <cell r="AE1422">
            <v>2486754</v>
          </cell>
          <cell r="AF1422">
            <v>2810950</v>
          </cell>
        </row>
        <row r="1423">
          <cell r="A1423" t="str">
            <v>SOUTH CENTRAL REGIONActual:Indirects</v>
          </cell>
          <cell r="D1423" t="str">
            <v>Actual:</v>
          </cell>
          <cell r="E1423">
            <v>211490</v>
          </cell>
          <cell r="F1423">
            <v>213280</v>
          </cell>
          <cell r="G1423">
            <v>383086</v>
          </cell>
          <cell r="H1423">
            <v>221107</v>
          </cell>
          <cell r="I1423">
            <v>572171</v>
          </cell>
          <cell r="J1423">
            <v>234757</v>
          </cell>
          <cell r="K1423">
            <v>250850</v>
          </cell>
          <cell r="L1423">
            <v>305934</v>
          </cell>
          <cell r="M1423">
            <v>201754</v>
          </cell>
          <cell r="N1423">
            <v>194780</v>
          </cell>
          <cell r="O1423">
            <v>181154</v>
          </cell>
          <cell r="P1423">
            <v>627090</v>
          </cell>
          <cell r="Q1423">
            <v>3597453</v>
          </cell>
          <cell r="R1423" t="str">
            <v>Projection:</v>
          </cell>
          <cell r="S1423">
            <v>0</v>
          </cell>
          <cell r="T1423" t="str">
            <v>Actual:</v>
          </cell>
          <cell r="U1423">
            <v>211490</v>
          </cell>
          <cell r="V1423">
            <v>424770</v>
          </cell>
          <cell r="W1423">
            <v>807856</v>
          </cell>
          <cell r="X1423">
            <v>1028963</v>
          </cell>
          <cell r="Y1423">
            <v>1601134</v>
          </cell>
          <cell r="Z1423">
            <v>1835891</v>
          </cell>
          <cell r="AA1423">
            <v>2086741</v>
          </cell>
          <cell r="AB1423">
            <v>2392675</v>
          </cell>
          <cell r="AC1423">
            <v>2594429</v>
          </cell>
          <cell r="AD1423">
            <v>2789209</v>
          </cell>
          <cell r="AE1423">
            <v>2970363</v>
          </cell>
          <cell r="AF1423">
            <v>3597453</v>
          </cell>
        </row>
        <row r="1424">
          <cell r="A1424" t="str">
            <v>SOUTH CENTRAL REGIONVariance: Fav/(Unfav)</v>
          </cell>
          <cell r="D1424" t="str">
            <v>Variance: Fav/(Unfav)</v>
          </cell>
          <cell r="E1424">
            <v>-211490</v>
          </cell>
          <cell r="F1424">
            <v>-213280</v>
          </cell>
          <cell r="G1424">
            <v>-383086</v>
          </cell>
          <cell r="H1424">
            <v>-221107</v>
          </cell>
          <cell r="I1424">
            <v>-572171</v>
          </cell>
          <cell r="J1424">
            <v>-234757</v>
          </cell>
          <cell r="K1424">
            <v>-250850</v>
          </cell>
          <cell r="L1424">
            <v>-305934</v>
          </cell>
          <cell r="M1424">
            <v>-201754</v>
          </cell>
          <cell r="N1424">
            <v>-194780</v>
          </cell>
          <cell r="O1424">
            <v>-181154</v>
          </cell>
          <cell r="P1424">
            <v>-627090</v>
          </cell>
          <cell r="Q1424">
            <v>-3597453</v>
          </cell>
          <cell r="R1424" t="str">
            <v>Variance: Fav/(Unfav)</v>
          </cell>
          <cell r="S1424">
            <v>0</v>
          </cell>
          <cell r="T1424" t="str">
            <v>Variance: Fav/(Unfav)</v>
          </cell>
          <cell r="U1424">
            <v>-211490</v>
          </cell>
          <cell r="V1424">
            <v>-424770</v>
          </cell>
          <cell r="W1424">
            <v>-807856</v>
          </cell>
          <cell r="X1424">
            <v>-1028963</v>
          </cell>
          <cell r="Y1424">
            <v>-1601134</v>
          </cell>
          <cell r="Z1424">
            <v>-1835891</v>
          </cell>
          <cell r="AA1424">
            <v>-2086741</v>
          </cell>
          <cell r="AB1424">
            <v>-2392675</v>
          </cell>
          <cell r="AC1424">
            <v>-2594429</v>
          </cell>
          <cell r="AD1424">
            <v>-2789209</v>
          </cell>
          <cell r="AE1424">
            <v>-2970363</v>
          </cell>
          <cell r="AF1424">
            <v>-3597453</v>
          </cell>
        </row>
        <row r="1425">
          <cell r="A1425" t="str">
            <v>Budget:</v>
          </cell>
          <cell r="D1425" t="str">
            <v>Budget: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407000</v>
          </cell>
          <cell r="M1425">
            <v>82000</v>
          </cell>
          <cell r="N1425">
            <v>82000</v>
          </cell>
          <cell r="O1425">
            <v>82000</v>
          </cell>
          <cell r="P1425">
            <v>82000</v>
          </cell>
          <cell r="Q1425">
            <v>735000</v>
          </cell>
          <cell r="S1425">
            <v>735000</v>
          </cell>
          <cell r="T1425" t="str">
            <v>Budget: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407000</v>
          </cell>
          <cell r="AC1425">
            <v>489000</v>
          </cell>
          <cell r="AD1425">
            <v>571000</v>
          </cell>
          <cell r="AE1425">
            <v>653000</v>
          </cell>
          <cell r="AF1425">
            <v>735000</v>
          </cell>
        </row>
        <row r="1426">
          <cell r="A1426" t="str">
            <v>Actual:</v>
          </cell>
          <cell r="D1426" t="str">
            <v>Actual:</v>
          </cell>
          <cell r="E1426">
            <v>927970</v>
          </cell>
          <cell r="F1426">
            <v>1677820</v>
          </cell>
          <cell r="G1426">
            <v>5260569</v>
          </cell>
          <cell r="H1426">
            <v>3242259</v>
          </cell>
          <cell r="I1426">
            <v>4905230</v>
          </cell>
          <cell r="J1426">
            <v>2876026</v>
          </cell>
          <cell r="K1426">
            <v>3102679</v>
          </cell>
          <cell r="L1426">
            <v>2921581</v>
          </cell>
          <cell r="M1426">
            <v>2823817</v>
          </cell>
          <cell r="N1426">
            <v>3390992</v>
          </cell>
          <cell r="O1426">
            <v>2302326</v>
          </cell>
          <cell r="P1426">
            <v>2638807</v>
          </cell>
          <cell r="Q1426">
            <v>36070076</v>
          </cell>
          <cell r="T1426" t="str">
            <v>Actual:</v>
          </cell>
          <cell r="U1426">
            <v>927970</v>
          </cell>
          <cell r="V1426">
            <v>2605790</v>
          </cell>
          <cell r="W1426">
            <v>7866359</v>
          </cell>
          <cell r="X1426">
            <v>11108618</v>
          </cell>
          <cell r="Y1426">
            <v>16013848</v>
          </cell>
          <cell r="Z1426">
            <v>18889874</v>
          </cell>
          <cell r="AA1426">
            <v>21992553</v>
          </cell>
          <cell r="AB1426">
            <v>24914134</v>
          </cell>
          <cell r="AC1426">
            <v>27737951</v>
          </cell>
          <cell r="AD1426">
            <v>31128943</v>
          </cell>
          <cell r="AE1426">
            <v>33431269</v>
          </cell>
          <cell r="AF1426">
            <v>36070076</v>
          </cell>
        </row>
        <row r="1427">
          <cell r="A1427" t="str">
            <v>Variance: Fav/(Unfav)</v>
          </cell>
          <cell r="D1427" t="str">
            <v>Variance: Fav/(Unfav)</v>
          </cell>
          <cell r="E1427">
            <v>-927970</v>
          </cell>
          <cell r="F1427">
            <v>-1677820</v>
          </cell>
          <cell r="G1427">
            <v>-5260569</v>
          </cell>
          <cell r="H1427">
            <v>-3242259</v>
          </cell>
          <cell r="I1427">
            <v>-4905230</v>
          </cell>
          <cell r="J1427">
            <v>-2876026</v>
          </cell>
          <cell r="K1427">
            <v>-3102679</v>
          </cell>
          <cell r="L1427">
            <v>-2514581</v>
          </cell>
          <cell r="M1427">
            <v>-2741817</v>
          </cell>
          <cell r="N1427">
            <v>-3308992</v>
          </cell>
          <cell r="O1427">
            <v>-2220326</v>
          </cell>
          <cell r="P1427">
            <v>-2556807</v>
          </cell>
          <cell r="Q1427">
            <v>-35335076</v>
          </cell>
          <cell r="S1427" t="str">
            <v xml:space="preserve"> </v>
          </cell>
          <cell r="T1427" t="str">
            <v>Variance: Fav/(Unfav)</v>
          </cell>
          <cell r="U1427">
            <v>-927970</v>
          </cell>
          <cell r="V1427">
            <v>-2605790</v>
          </cell>
          <cell r="W1427">
            <v>-7866359</v>
          </cell>
          <cell r="X1427">
            <v>-11108618</v>
          </cell>
          <cell r="Y1427">
            <v>-16013848</v>
          </cell>
          <cell r="Z1427">
            <v>-18889874</v>
          </cell>
          <cell r="AA1427">
            <v>-21992553</v>
          </cell>
          <cell r="AB1427">
            <v>-24507134</v>
          </cell>
          <cell r="AC1427">
            <v>-27248951</v>
          </cell>
          <cell r="AD1427">
            <v>-30557943</v>
          </cell>
          <cell r="AE1427">
            <v>-32778269</v>
          </cell>
          <cell r="AF1427">
            <v>-35335076</v>
          </cell>
        </row>
        <row r="1428">
          <cell r="Q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B1429" t="str">
            <v>Grand</v>
          </cell>
          <cell r="D1429" t="str">
            <v>Budget:</v>
          </cell>
          <cell r="E1429">
            <v>5692836</v>
          </cell>
          <cell r="F1429">
            <v>5778551</v>
          </cell>
          <cell r="G1429">
            <v>6271755</v>
          </cell>
          <cell r="H1429">
            <v>6178985</v>
          </cell>
          <cell r="I1429">
            <v>13630095</v>
          </cell>
          <cell r="J1429">
            <v>8755823</v>
          </cell>
          <cell r="K1429">
            <v>8324009</v>
          </cell>
          <cell r="L1429">
            <v>10800157</v>
          </cell>
          <cell r="M1429">
            <v>8755972</v>
          </cell>
          <cell r="N1429">
            <v>7817231</v>
          </cell>
          <cell r="O1429">
            <v>7855313</v>
          </cell>
          <cell r="P1429">
            <v>10081554</v>
          </cell>
          <cell r="Q1429">
            <v>99942281</v>
          </cell>
          <cell r="R1429" t="str">
            <v>Budget:</v>
          </cell>
          <cell r="S1429">
            <v>99942282</v>
          </cell>
          <cell r="U1429">
            <v>5692836</v>
          </cell>
          <cell r="V1429">
            <v>11471387</v>
          </cell>
          <cell r="W1429">
            <v>17743142</v>
          </cell>
          <cell r="X1429">
            <v>23922127</v>
          </cell>
          <cell r="Y1429">
            <v>37552222</v>
          </cell>
          <cell r="Z1429">
            <v>46308045</v>
          </cell>
          <cell r="AA1429">
            <v>54632054</v>
          </cell>
          <cell r="AB1429">
            <v>65432211</v>
          </cell>
          <cell r="AC1429">
            <v>74188183</v>
          </cell>
          <cell r="AD1429">
            <v>82005414</v>
          </cell>
          <cell r="AE1429">
            <v>89860727</v>
          </cell>
          <cell r="AF1429">
            <v>99942281</v>
          </cell>
        </row>
        <row r="1430">
          <cell r="B1430" t="str">
            <v>Total</v>
          </cell>
          <cell r="D1430" t="str">
            <v>Actual:</v>
          </cell>
          <cell r="E1430">
            <v>526601</v>
          </cell>
          <cell r="F1430">
            <v>290800</v>
          </cell>
          <cell r="G1430">
            <v>108738</v>
          </cell>
          <cell r="H1430">
            <v>332115</v>
          </cell>
          <cell r="I1430">
            <v>16048</v>
          </cell>
          <cell r="J1430">
            <v>98544</v>
          </cell>
          <cell r="K1430">
            <v>95128</v>
          </cell>
          <cell r="L1430">
            <v>72100</v>
          </cell>
          <cell r="M1430">
            <v>840268</v>
          </cell>
          <cell r="N1430">
            <v>-686722</v>
          </cell>
          <cell r="O1430">
            <v>35844</v>
          </cell>
          <cell r="P1430">
            <v>184243</v>
          </cell>
          <cell r="Q1430">
            <v>1913707</v>
          </cell>
          <cell r="R1430" t="str">
            <v>Projection:</v>
          </cell>
          <cell r="S1430">
            <v>90742282</v>
          </cell>
          <cell r="U1430">
            <v>526601</v>
          </cell>
          <cell r="V1430">
            <v>817401</v>
          </cell>
          <cell r="W1430">
            <v>926139</v>
          </cell>
          <cell r="X1430">
            <v>1258254</v>
          </cell>
          <cell r="Y1430">
            <v>1274302</v>
          </cell>
          <cell r="Z1430">
            <v>1372846</v>
          </cell>
          <cell r="AA1430">
            <v>1467974</v>
          </cell>
          <cell r="AB1430">
            <v>1540074</v>
          </cell>
          <cell r="AC1430">
            <v>2380342</v>
          </cell>
          <cell r="AD1430">
            <v>1693620</v>
          </cell>
          <cell r="AE1430">
            <v>1729464</v>
          </cell>
          <cell r="AF1430">
            <v>1913707</v>
          </cell>
        </row>
        <row r="1431">
          <cell r="D1431" t="str">
            <v>Variance: Fav/(Unfav)</v>
          </cell>
          <cell r="E1431">
            <v>5166235</v>
          </cell>
          <cell r="F1431">
            <v>5487751</v>
          </cell>
          <cell r="G1431">
            <v>6163017</v>
          </cell>
          <cell r="H1431">
            <v>5846870</v>
          </cell>
          <cell r="I1431">
            <v>13614047</v>
          </cell>
          <cell r="J1431">
            <v>8657279</v>
          </cell>
          <cell r="K1431">
            <v>8228881</v>
          </cell>
          <cell r="L1431">
            <v>10728057</v>
          </cell>
          <cell r="M1431">
            <v>7915704</v>
          </cell>
          <cell r="N1431">
            <v>8503953</v>
          </cell>
          <cell r="O1431">
            <v>7819469</v>
          </cell>
          <cell r="P1431">
            <v>9897311</v>
          </cell>
          <cell r="Q1431">
            <v>98028574</v>
          </cell>
          <cell r="R1431" t="str">
            <v>Variance: Fav/(Unfav)</v>
          </cell>
          <cell r="S1431">
            <v>9200000</v>
          </cell>
          <cell r="U1431">
            <v>5166235</v>
          </cell>
          <cell r="V1431">
            <v>10653986</v>
          </cell>
          <cell r="W1431">
            <v>16817003</v>
          </cell>
          <cell r="X1431">
            <v>22663873</v>
          </cell>
          <cell r="Y1431">
            <v>36277920</v>
          </cell>
          <cell r="Z1431">
            <v>44935199</v>
          </cell>
          <cell r="AA1431">
            <v>53164080</v>
          </cell>
          <cell r="AB1431">
            <v>63892137</v>
          </cell>
          <cell r="AC1431">
            <v>71807841</v>
          </cell>
          <cell r="AD1431">
            <v>80311794</v>
          </cell>
          <cell r="AE1431">
            <v>88131263</v>
          </cell>
          <cell r="AF1431">
            <v>98028574</v>
          </cell>
        </row>
        <row r="1441">
          <cell r="A1441" t="str">
            <v>SOUTH COASTAL REGIONBudget:New Service Construction</v>
          </cell>
          <cell r="B1441" t="str">
            <v>SOUTH COASTAL REGION</v>
          </cell>
          <cell r="C1441" t="str">
            <v>New Service Construction</v>
          </cell>
          <cell r="D1441" t="str">
            <v>Budget:</v>
          </cell>
          <cell r="E1441">
            <v>328463</v>
          </cell>
          <cell r="F1441">
            <v>346221</v>
          </cell>
          <cell r="G1441">
            <v>361941</v>
          </cell>
          <cell r="H1441">
            <v>381753</v>
          </cell>
          <cell r="I1441">
            <v>379057</v>
          </cell>
          <cell r="J1441">
            <v>353110</v>
          </cell>
          <cell r="K1441">
            <v>372919</v>
          </cell>
          <cell r="L1441">
            <v>353110</v>
          </cell>
          <cell r="M1441">
            <v>359246</v>
          </cell>
          <cell r="N1441">
            <v>381753</v>
          </cell>
          <cell r="O1441">
            <v>377664</v>
          </cell>
          <cell r="P1441">
            <v>375615</v>
          </cell>
          <cell r="Q1441">
            <v>4370851</v>
          </cell>
          <cell r="R1441" t="str">
            <v>Budget:</v>
          </cell>
          <cell r="S1441">
            <v>4370851</v>
          </cell>
          <cell r="T1441" t="str">
            <v>Budget:</v>
          </cell>
          <cell r="U1441">
            <v>328463</v>
          </cell>
          <cell r="V1441">
            <v>674684</v>
          </cell>
          <cell r="W1441">
            <v>1036625</v>
          </cell>
          <cell r="X1441">
            <v>1418378</v>
          </cell>
          <cell r="Y1441">
            <v>1797435</v>
          </cell>
          <cell r="Z1441">
            <v>2150545</v>
          </cell>
          <cell r="AA1441">
            <v>2523464</v>
          </cell>
          <cell r="AB1441">
            <v>2876574</v>
          </cell>
          <cell r="AC1441">
            <v>3235820</v>
          </cell>
          <cell r="AD1441">
            <v>3617573</v>
          </cell>
          <cell r="AE1441">
            <v>3995237</v>
          </cell>
          <cell r="AF1441">
            <v>4370852</v>
          </cell>
        </row>
        <row r="1442">
          <cell r="A1442" t="str">
            <v>SOUTH COASTAL REGIONActual:New Service Construction</v>
          </cell>
          <cell r="D1442" t="str">
            <v>Actual:</v>
          </cell>
          <cell r="E1442">
            <v>229181</v>
          </cell>
          <cell r="F1442">
            <v>-195361</v>
          </cell>
          <cell r="G1442">
            <v>705523</v>
          </cell>
          <cell r="H1442">
            <v>326383</v>
          </cell>
          <cell r="I1442">
            <v>426555</v>
          </cell>
          <cell r="J1442">
            <v>364369</v>
          </cell>
          <cell r="K1442">
            <v>267452</v>
          </cell>
          <cell r="L1442">
            <v>470605</v>
          </cell>
          <cell r="M1442">
            <v>383279</v>
          </cell>
          <cell r="N1442">
            <v>422800</v>
          </cell>
          <cell r="O1442">
            <v>226782</v>
          </cell>
          <cell r="P1442">
            <v>325009</v>
          </cell>
          <cell r="Q1442">
            <v>3952577</v>
          </cell>
          <cell r="R1442" t="str">
            <v>Projection:</v>
          </cell>
          <cell r="S1442">
            <v>4370851</v>
          </cell>
          <cell r="T1442" t="str">
            <v>Actual:</v>
          </cell>
          <cell r="U1442">
            <v>229181</v>
          </cell>
          <cell r="V1442">
            <v>33820</v>
          </cell>
          <cell r="W1442">
            <v>739343</v>
          </cell>
          <cell r="X1442">
            <v>1065726</v>
          </cell>
          <cell r="Y1442">
            <v>1492281</v>
          </cell>
          <cell r="Z1442">
            <v>1856650</v>
          </cell>
          <cell r="AA1442">
            <v>2124102</v>
          </cell>
          <cell r="AB1442">
            <v>2594707</v>
          </cell>
          <cell r="AC1442">
            <v>2977986</v>
          </cell>
          <cell r="AD1442">
            <v>3400786</v>
          </cell>
          <cell r="AE1442">
            <v>3627568</v>
          </cell>
          <cell r="AF1442">
            <v>3952577</v>
          </cell>
        </row>
        <row r="1443">
          <cell r="A1443" t="str">
            <v>SOUTH COASTAL REGIONVariance: Fav/(Unfav)</v>
          </cell>
          <cell r="D1443" t="str">
            <v>Variance: Fav/(Unfav)</v>
          </cell>
          <cell r="E1443">
            <v>99282</v>
          </cell>
          <cell r="F1443">
            <v>541582</v>
          </cell>
          <cell r="G1443">
            <v>-343582</v>
          </cell>
          <cell r="H1443">
            <v>258969</v>
          </cell>
          <cell r="I1443">
            <v>379057</v>
          </cell>
          <cell r="J1443">
            <v>353110</v>
          </cell>
          <cell r="K1443">
            <v>372919</v>
          </cell>
          <cell r="L1443">
            <v>353110</v>
          </cell>
          <cell r="M1443">
            <v>359246</v>
          </cell>
          <cell r="N1443">
            <v>381753</v>
          </cell>
          <cell r="O1443">
            <v>377664</v>
          </cell>
          <cell r="P1443">
            <v>375615</v>
          </cell>
          <cell r="Q1443">
            <v>3508723</v>
          </cell>
          <cell r="R1443" t="str">
            <v>Variance: Fav/(Unfav)</v>
          </cell>
          <cell r="S1443">
            <v>0</v>
          </cell>
          <cell r="T1443" t="str">
            <v>Variance: Fav/(Unfav)</v>
          </cell>
          <cell r="U1443">
            <v>99282</v>
          </cell>
          <cell r="V1443">
            <v>640864</v>
          </cell>
          <cell r="W1443">
            <v>297282</v>
          </cell>
          <cell r="X1443">
            <v>556251</v>
          </cell>
          <cell r="Y1443">
            <v>935308</v>
          </cell>
          <cell r="Z1443">
            <v>1288418</v>
          </cell>
          <cell r="AA1443">
            <v>1661337</v>
          </cell>
          <cell r="AB1443">
            <v>2014447</v>
          </cell>
          <cell r="AC1443">
            <v>2373693</v>
          </cell>
          <cell r="AD1443">
            <v>2755446</v>
          </cell>
          <cell r="AE1443">
            <v>3133110</v>
          </cell>
          <cell r="AF1443">
            <v>3508725</v>
          </cell>
        </row>
        <row r="1444">
          <cell r="A1444" t="str">
            <v>SOUTH COASTAL REGIONBudget:Streetlight Construction</v>
          </cell>
          <cell r="B1444" t="str">
            <v>SOUTH COASTAL REGION</v>
          </cell>
          <cell r="C1444" t="str">
            <v>Streetlight Construction</v>
          </cell>
          <cell r="D1444" t="str">
            <v>Budget:</v>
          </cell>
          <cell r="E1444">
            <v>241133</v>
          </cell>
          <cell r="F1444">
            <v>253705</v>
          </cell>
          <cell r="G1444">
            <v>266276</v>
          </cell>
          <cell r="H1444">
            <v>271531</v>
          </cell>
          <cell r="I1444">
            <v>247892</v>
          </cell>
          <cell r="J1444">
            <v>227439</v>
          </cell>
          <cell r="K1444">
            <v>240013</v>
          </cell>
          <cell r="L1444">
            <v>227439</v>
          </cell>
          <cell r="M1444">
            <v>242642</v>
          </cell>
          <cell r="N1444">
            <v>271531</v>
          </cell>
          <cell r="O1444">
            <v>271531</v>
          </cell>
          <cell r="P1444">
            <v>278852</v>
          </cell>
          <cell r="Q1444">
            <v>3039984</v>
          </cell>
          <cell r="R1444" t="str">
            <v>Budget:</v>
          </cell>
          <cell r="S1444">
            <v>3039984</v>
          </cell>
          <cell r="T1444" t="str">
            <v>Budget:</v>
          </cell>
          <cell r="U1444">
            <v>241133</v>
          </cell>
          <cell r="V1444">
            <v>494838</v>
          </cell>
          <cell r="W1444">
            <v>761114</v>
          </cell>
          <cell r="X1444">
            <v>1032645</v>
          </cell>
          <cell r="Y1444">
            <v>1280537</v>
          </cell>
          <cell r="Z1444">
            <v>1507976</v>
          </cell>
          <cell r="AA1444">
            <v>1747989</v>
          </cell>
          <cell r="AB1444">
            <v>1975428</v>
          </cell>
          <cell r="AC1444">
            <v>2218070</v>
          </cell>
          <cell r="AD1444">
            <v>2489601</v>
          </cell>
          <cell r="AE1444">
            <v>2761132</v>
          </cell>
          <cell r="AF1444">
            <v>3039984</v>
          </cell>
        </row>
        <row r="1445">
          <cell r="A1445" t="str">
            <v>SOUTH COASTAL REGIONActual:Streetlight Construction</v>
          </cell>
          <cell r="D1445" t="str">
            <v>Actual:</v>
          </cell>
          <cell r="E1445">
            <v>167207</v>
          </cell>
          <cell r="F1445">
            <v>162533</v>
          </cell>
          <cell r="G1445">
            <v>398779</v>
          </cell>
          <cell r="H1445">
            <v>236884</v>
          </cell>
          <cell r="I1445">
            <v>225071</v>
          </cell>
          <cell r="J1445">
            <v>165568</v>
          </cell>
          <cell r="K1445">
            <v>256765</v>
          </cell>
          <cell r="L1445">
            <v>297482</v>
          </cell>
          <cell r="M1445">
            <v>310252</v>
          </cell>
          <cell r="N1445">
            <v>153394</v>
          </cell>
          <cell r="O1445">
            <v>267939</v>
          </cell>
          <cell r="P1445">
            <v>285647</v>
          </cell>
          <cell r="Q1445">
            <v>2927521</v>
          </cell>
          <cell r="R1445" t="str">
            <v>Projection:</v>
          </cell>
          <cell r="S1445">
            <v>3039984</v>
          </cell>
          <cell r="T1445" t="str">
            <v>Actual:</v>
          </cell>
          <cell r="U1445">
            <v>167207</v>
          </cell>
          <cell r="V1445">
            <v>329740</v>
          </cell>
          <cell r="W1445">
            <v>728519</v>
          </cell>
          <cell r="X1445">
            <v>965403</v>
          </cell>
          <cell r="Y1445">
            <v>1190474</v>
          </cell>
          <cell r="Z1445">
            <v>1356042</v>
          </cell>
          <cell r="AA1445">
            <v>1612807</v>
          </cell>
          <cell r="AB1445">
            <v>1910289</v>
          </cell>
          <cell r="AC1445">
            <v>2220541</v>
          </cell>
          <cell r="AD1445">
            <v>2373935</v>
          </cell>
          <cell r="AE1445">
            <v>2641874</v>
          </cell>
          <cell r="AF1445">
            <v>2927521</v>
          </cell>
        </row>
        <row r="1446">
          <cell r="A1446" t="str">
            <v>SOUTH COASTAL REGIONVariance: Fav/(Unfav)</v>
          </cell>
          <cell r="D1446" t="str">
            <v>Variance: Fav/(Unfav)</v>
          </cell>
          <cell r="E1446">
            <v>73926</v>
          </cell>
          <cell r="F1446">
            <v>91172</v>
          </cell>
          <cell r="G1446">
            <v>-132503</v>
          </cell>
          <cell r="H1446">
            <v>329558</v>
          </cell>
          <cell r="I1446">
            <v>247892</v>
          </cell>
          <cell r="J1446">
            <v>227439</v>
          </cell>
          <cell r="K1446">
            <v>240013</v>
          </cell>
          <cell r="L1446">
            <v>227439</v>
          </cell>
          <cell r="M1446">
            <v>242642</v>
          </cell>
          <cell r="N1446">
            <v>271531</v>
          </cell>
          <cell r="O1446">
            <v>271531</v>
          </cell>
          <cell r="P1446">
            <v>278852</v>
          </cell>
          <cell r="Q1446">
            <v>2369493</v>
          </cell>
          <cell r="R1446" t="str">
            <v>Variance: Fav/(Unfav)</v>
          </cell>
          <cell r="S1446">
            <v>0</v>
          </cell>
          <cell r="T1446" t="str">
            <v>Variance: Fav/(Unfav)</v>
          </cell>
          <cell r="U1446">
            <v>73926</v>
          </cell>
          <cell r="V1446">
            <v>165098</v>
          </cell>
          <cell r="W1446">
            <v>32595</v>
          </cell>
          <cell r="X1446">
            <v>362153</v>
          </cell>
          <cell r="Y1446">
            <v>610045</v>
          </cell>
          <cell r="Z1446">
            <v>837484</v>
          </cell>
          <cell r="AA1446">
            <v>1077497</v>
          </cell>
          <cell r="AB1446">
            <v>1304936</v>
          </cell>
          <cell r="AC1446">
            <v>1547578</v>
          </cell>
          <cell r="AD1446">
            <v>1819109</v>
          </cell>
          <cell r="AE1446">
            <v>2090640</v>
          </cell>
          <cell r="AF1446">
            <v>2369492</v>
          </cell>
        </row>
        <row r="1447">
          <cell r="A1447" t="str">
            <v>SOUTH COASTAL REGIONBudget:Overhead Replace/Repair</v>
          </cell>
          <cell r="B1447" t="str">
            <v>SOUTH COASTAL REGION</v>
          </cell>
          <cell r="C1447" t="str">
            <v>Overhead Replace/Repair</v>
          </cell>
          <cell r="D1447" t="str">
            <v>Budget:</v>
          </cell>
          <cell r="E1447">
            <v>191693</v>
          </cell>
          <cell r="F1447">
            <v>191693</v>
          </cell>
          <cell r="G1447">
            <v>191693</v>
          </cell>
          <cell r="H1447">
            <v>268371</v>
          </cell>
          <cell r="I1447">
            <v>306711</v>
          </cell>
          <cell r="J1447">
            <v>345046</v>
          </cell>
          <cell r="K1447">
            <v>460065</v>
          </cell>
          <cell r="L1447">
            <v>536737</v>
          </cell>
          <cell r="M1447">
            <v>460065</v>
          </cell>
          <cell r="N1447">
            <v>191693</v>
          </cell>
          <cell r="O1447">
            <v>345046</v>
          </cell>
          <cell r="P1447">
            <v>345046</v>
          </cell>
          <cell r="Q1447">
            <v>3833858</v>
          </cell>
          <cell r="R1447" t="str">
            <v>Budget:</v>
          </cell>
          <cell r="S1447">
            <v>3833858</v>
          </cell>
          <cell r="T1447" t="str">
            <v>Budget:</v>
          </cell>
          <cell r="U1447">
            <v>191693</v>
          </cell>
          <cell r="V1447">
            <v>383386</v>
          </cell>
          <cell r="W1447">
            <v>575079</v>
          </cell>
          <cell r="X1447">
            <v>843450</v>
          </cell>
          <cell r="Y1447">
            <v>1150161</v>
          </cell>
          <cell r="Z1447">
            <v>1495207</v>
          </cell>
          <cell r="AA1447">
            <v>1955272</v>
          </cell>
          <cell r="AB1447">
            <v>2492009</v>
          </cell>
          <cell r="AC1447">
            <v>2952074</v>
          </cell>
          <cell r="AD1447">
            <v>3143767</v>
          </cell>
          <cell r="AE1447">
            <v>3488813</v>
          </cell>
          <cell r="AF1447">
            <v>3833859</v>
          </cell>
        </row>
        <row r="1448">
          <cell r="A1448" t="str">
            <v>SOUTH COASTAL REGIONActual:Overhead Replace/Repair</v>
          </cell>
          <cell r="D1448" t="str">
            <v>Actual:</v>
          </cell>
          <cell r="E1448">
            <v>203716</v>
          </cell>
          <cell r="F1448">
            <v>208774</v>
          </cell>
          <cell r="G1448">
            <v>251866</v>
          </cell>
          <cell r="H1448">
            <v>241424</v>
          </cell>
          <cell r="I1448">
            <v>286748</v>
          </cell>
          <cell r="J1448">
            <v>354133</v>
          </cell>
          <cell r="K1448">
            <v>465678</v>
          </cell>
          <cell r="L1448">
            <v>651333</v>
          </cell>
          <cell r="M1448">
            <v>337286</v>
          </cell>
          <cell r="N1448">
            <v>267664</v>
          </cell>
          <cell r="O1448">
            <v>195679</v>
          </cell>
          <cell r="P1448">
            <v>351001</v>
          </cell>
          <cell r="Q1448">
            <v>3815302</v>
          </cell>
          <cell r="R1448" t="str">
            <v>Projection:</v>
          </cell>
          <cell r="S1448">
            <v>3833858</v>
          </cell>
          <cell r="T1448" t="str">
            <v>Actual:</v>
          </cell>
          <cell r="U1448">
            <v>203716</v>
          </cell>
          <cell r="V1448">
            <v>412490</v>
          </cell>
          <cell r="W1448">
            <v>664356</v>
          </cell>
          <cell r="X1448">
            <v>905780</v>
          </cell>
          <cell r="Y1448">
            <v>1192528</v>
          </cell>
          <cell r="Z1448">
            <v>1546661</v>
          </cell>
          <cell r="AA1448">
            <v>2012339</v>
          </cell>
          <cell r="AB1448">
            <v>2663672</v>
          </cell>
          <cell r="AC1448">
            <v>3000958</v>
          </cell>
          <cell r="AD1448">
            <v>3268622</v>
          </cell>
          <cell r="AE1448">
            <v>3464301</v>
          </cell>
          <cell r="AF1448">
            <v>3815302</v>
          </cell>
        </row>
        <row r="1449">
          <cell r="A1449" t="str">
            <v>SOUTH COASTAL REGIONVariance: Fav/(Unfav)</v>
          </cell>
          <cell r="D1449" t="str">
            <v>Variance: Fav/(Unfav)</v>
          </cell>
          <cell r="E1449">
            <v>-12022</v>
          </cell>
          <cell r="F1449">
            <v>-17080</v>
          </cell>
          <cell r="G1449">
            <v>-60173</v>
          </cell>
          <cell r="H1449">
            <v>151271</v>
          </cell>
          <cell r="I1449">
            <v>306711</v>
          </cell>
          <cell r="J1449">
            <v>345046</v>
          </cell>
          <cell r="K1449">
            <v>460065</v>
          </cell>
          <cell r="L1449">
            <v>536737</v>
          </cell>
          <cell r="M1449">
            <v>460065</v>
          </cell>
          <cell r="N1449">
            <v>191693</v>
          </cell>
          <cell r="O1449">
            <v>345046</v>
          </cell>
          <cell r="P1449">
            <v>345046</v>
          </cell>
          <cell r="Q1449">
            <v>3052403</v>
          </cell>
          <cell r="R1449" t="str">
            <v>Variance: Fav/(Unfav)</v>
          </cell>
          <cell r="S1449">
            <v>0</v>
          </cell>
          <cell r="T1449" t="str">
            <v>Variance: Fav/(Unfav)</v>
          </cell>
          <cell r="U1449">
            <v>-12022</v>
          </cell>
          <cell r="V1449">
            <v>-29102</v>
          </cell>
          <cell r="W1449">
            <v>-89275</v>
          </cell>
          <cell r="X1449">
            <v>61996</v>
          </cell>
          <cell r="Y1449">
            <v>368707</v>
          </cell>
          <cell r="Z1449">
            <v>713753</v>
          </cell>
          <cell r="AA1449">
            <v>1173818</v>
          </cell>
          <cell r="AB1449">
            <v>1710555</v>
          </cell>
          <cell r="AC1449">
            <v>2170620</v>
          </cell>
          <cell r="AD1449">
            <v>2362313</v>
          </cell>
          <cell r="AE1449">
            <v>2707359</v>
          </cell>
          <cell r="AF1449">
            <v>3052405</v>
          </cell>
        </row>
        <row r="1450">
          <cell r="A1450" t="str">
            <v>SOUTH COASTAL REGIONBudget:Underground Replace/Repair</v>
          </cell>
          <cell r="B1450" t="str">
            <v>SOUTH COASTAL REGION</v>
          </cell>
          <cell r="C1450" t="str">
            <v>Underground Replace/Repair</v>
          </cell>
          <cell r="D1450" t="str">
            <v>Budget:</v>
          </cell>
          <cell r="E1450">
            <v>162727</v>
          </cell>
          <cell r="F1450">
            <v>162727</v>
          </cell>
          <cell r="G1450">
            <v>162727</v>
          </cell>
          <cell r="H1450">
            <v>227814</v>
          </cell>
          <cell r="I1450">
            <v>260359</v>
          </cell>
          <cell r="J1450">
            <v>292904</v>
          </cell>
          <cell r="K1450">
            <v>390541</v>
          </cell>
          <cell r="L1450">
            <v>455630</v>
          </cell>
          <cell r="M1450">
            <v>390541</v>
          </cell>
          <cell r="N1450">
            <v>162727</v>
          </cell>
          <cell r="O1450">
            <v>292904</v>
          </cell>
          <cell r="P1450">
            <v>292904</v>
          </cell>
          <cell r="Q1450">
            <v>3254506</v>
          </cell>
          <cell r="R1450" t="str">
            <v>Budget:</v>
          </cell>
          <cell r="S1450">
            <v>3254506</v>
          </cell>
          <cell r="T1450" t="str">
            <v>Budget:</v>
          </cell>
          <cell r="U1450">
            <v>162727</v>
          </cell>
          <cell r="V1450">
            <v>325454</v>
          </cell>
          <cell r="W1450">
            <v>488181</v>
          </cell>
          <cell r="X1450">
            <v>715995</v>
          </cell>
          <cell r="Y1450">
            <v>976354</v>
          </cell>
          <cell r="Z1450">
            <v>1269258</v>
          </cell>
          <cell r="AA1450">
            <v>1659799</v>
          </cell>
          <cell r="AB1450">
            <v>2115429</v>
          </cell>
          <cell r="AC1450">
            <v>2505970</v>
          </cell>
          <cell r="AD1450">
            <v>2668697</v>
          </cell>
          <cell r="AE1450">
            <v>2961601</v>
          </cell>
          <cell r="AF1450">
            <v>3254505</v>
          </cell>
        </row>
        <row r="1451">
          <cell r="A1451" t="str">
            <v>SOUTH COASTAL REGIONActual:Underground Replace/Repair</v>
          </cell>
          <cell r="D1451" t="str">
            <v>Actual:</v>
          </cell>
          <cell r="E1451">
            <v>164499</v>
          </cell>
          <cell r="F1451">
            <v>142319</v>
          </cell>
          <cell r="G1451">
            <v>217233</v>
          </cell>
          <cell r="H1451">
            <v>226654</v>
          </cell>
          <cell r="I1451">
            <v>240804</v>
          </cell>
          <cell r="J1451">
            <v>280112</v>
          </cell>
          <cell r="K1451">
            <v>378349</v>
          </cell>
          <cell r="L1451">
            <v>494039</v>
          </cell>
          <cell r="M1451">
            <v>324316</v>
          </cell>
          <cell r="N1451">
            <v>307871</v>
          </cell>
          <cell r="O1451">
            <v>258977</v>
          </cell>
          <cell r="P1451">
            <v>208791</v>
          </cell>
          <cell r="Q1451">
            <v>3243964</v>
          </cell>
          <cell r="R1451" t="str">
            <v>Projection:</v>
          </cell>
          <cell r="S1451">
            <v>3254506</v>
          </cell>
          <cell r="T1451" t="str">
            <v>Actual:</v>
          </cell>
          <cell r="U1451">
            <v>164499</v>
          </cell>
          <cell r="V1451">
            <v>306818</v>
          </cell>
          <cell r="W1451">
            <v>524051</v>
          </cell>
          <cell r="X1451">
            <v>750705</v>
          </cell>
          <cell r="Y1451">
            <v>991509</v>
          </cell>
          <cell r="Z1451">
            <v>1271621</v>
          </cell>
          <cell r="AA1451">
            <v>1649970</v>
          </cell>
          <cell r="AB1451">
            <v>2144009</v>
          </cell>
          <cell r="AC1451">
            <v>2468325</v>
          </cell>
          <cell r="AD1451">
            <v>2776196</v>
          </cell>
          <cell r="AE1451">
            <v>3035173</v>
          </cell>
          <cell r="AF1451">
            <v>3243964</v>
          </cell>
        </row>
        <row r="1452">
          <cell r="A1452" t="str">
            <v>SOUTH COASTAL REGIONVariance: Fav/(Unfav)</v>
          </cell>
          <cell r="D1452" t="str">
            <v>Variance: Fav/(Unfav)</v>
          </cell>
          <cell r="E1452">
            <v>-1772</v>
          </cell>
          <cell r="F1452">
            <v>20408</v>
          </cell>
          <cell r="G1452">
            <v>-54505</v>
          </cell>
          <cell r="H1452">
            <v>163827</v>
          </cell>
          <cell r="I1452">
            <v>260359</v>
          </cell>
          <cell r="J1452">
            <v>292904</v>
          </cell>
          <cell r="K1452">
            <v>390541</v>
          </cell>
          <cell r="L1452">
            <v>455630</v>
          </cell>
          <cell r="M1452">
            <v>390541</v>
          </cell>
          <cell r="N1452">
            <v>162727</v>
          </cell>
          <cell r="O1452">
            <v>292904</v>
          </cell>
          <cell r="P1452">
            <v>292904</v>
          </cell>
          <cell r="Q1452">
            <v>2666468</v>
          </cell>
          <cell r="R1452" t="str">
            <v>Variance: Fav/(Unfav)</v>
          </cell>
          <cell r="S1452">
            <v>0</v>
          </cell>
          <cell r="T1452" t="str">
            <v>Variance: Fav/(Unfav)</v>
          </cell>
          <cell r="U1452">
            <v>-1772</v>
          </cell>
          <cell r="V1452">
            <v>18636</v>
          </cell>
          <cell r="W1452">
            <v>-35869</v>
          </cell>
          <cell r="X1452">
            <v>127958</v>
          </cell>
          <cell r="Y1452">
            <v>388317</v>
          </cell>
          <cell r="Z1452">
            <v>681221</v>
          </cell>
          <cell r="AA1452">
            <v>1071762</v>
          </cell>
          <cell r="AB1452">
            <v>1527392</v>
          </cell>
          <cell r="AC1452">
            <v>1917933</v>
          </cell>
          <cell r="AD1452">
            <v>2080660</v>
          </cell>
          <cell r="AE1452">
            <v>2373564</v>
          </cell>
          <cell r="AF1452">
            <v>2666468</v>
          </cell>
        </row>
        <row r="1453">
          <cell r="A1453" t="str">
            <v>SOUTH COASTAL REGIONBudget:Streetlight Maintenance</v>
          </cell>
          <cell r="B1453" t="str">
            <v>SOUTH COASTAL REGION</v>
          </cell>
          <cell r="C1453" t="str">
            <v>Streetlight Maintenance</v>
          </cell>
          <cell r="D1453" t="str">
            <v>Budget:</v>
          </cell>
          <cell r="E1453">
            <v>44115</v>
          </cell>
          <cell r="F1453">
            <v>44115</v>
          </cell>
          <cell r="G1453">
            <v>44115</v>
          </cell>
          <cell r="H1453">
            <v>61761</v>
          </cell>
          <cell r="I1453">
            <v>70585</v>
          </cell>
          <cell r="J1453">
            <v>79409</v>
          </cell>
          <cell r="K1453">
            <v>105876</v>
          </cell>
          <cell r="L1453">
            <v>123523</v>
          </cell>
          <cell r="M1453">
            <v>105876</v>
          </cell>
          <cell r="N1453">
            <v>44115</v>
          </cell>
          <cell r="O1453">
            <v>79409</v>
          </cell>
          <cell r="P1453">
            <v>79409</v>
          </cell>
          <cell r="Q1453">
            <v>882309</v>
          </cell>
          <cell r="R1453" t="str">
            <v>Budget:</v>
          </cell>
          <cell r="S1453">
            <v>882309</v>
          </cell>
          <cell r="T1453" t="str">
            <v>Budget:</v>
          </cell>
          <cell r="U1453">
            <v>44115</v>
          </cell>
          <cell r="V1453">
            <v>88230</v>
          </cell>
          <cell r="W1453">
            <v>132345</v>
          </cell>
          <cell r="X1453">
            <v>194106</v>
          </cell>
          <cell r="Y1453">
            <v>264691</v>
          </cell>
          <cell r="Z1453">
            <v>344100</v>
          </cell>
          <cell r="AA1453">
            <v>449976</v>
          </cell>
          <cell r="AB1453">
            <v>573499</v>
          </cell>
          <cell r="AC1453">
            <v>679375</v>
          </cell>
          <cell r="AD1453">
            <v>723490</v>
          </cell>
          <cell r="AE1453">
            <v>802899</v>
          </cell>
          <cell r="AF1453">
            <v>882308</v>
          </cell>
        </row>
        <row r="1454">
          <cell r="A1454" t="str">
            <v>SOUTH COASTAL REGIONActual:Streetlight Maintenance</v>
          </cell>
          <cell r="D1454" t="str">
            <v>Actual:</v>
          </cell>
          <cell r="E1454">
            <v>93428</v>
          </cell>
          <cell r="F1454">
            <v>71525</v>
          </cell>
          <cell r="G1454">
            <v>81819</v>
          </cell>
          <cell r="H1454">
            <v>113864</v>
          </cell>
          <cell r="I1454">
            <v>125247</v>
          </cell>
          <cell r="J1454">
            <v>40943</v>
          </cell>
          <cell r="K1454">
            <v>66255</v>
          </cell>
          <cell r="L1454">
            <v>86069</v>
          </cell>
          <cell r="M1454">
            <v>77879</v>
          </cell>
          <cell r="N1454">
            <v>98042</v>
          </cell>
          <cell r="O1454">
            <v>92683</v>
          </cell>
          <cell r="P1454">
            <v>87870</v>
          </cell>
          <cell r="Q1454">
            <v>1035624</v>
          </cell>
          <cell r="R1454" t="str">
            <v>Projection:</v>
          </cell>
          <cell r="S1454">
            <v>882309</v>
          </cell>
          <cell r="T1454" t="str">
            <v>Actual:</v>
          </cell>
          <cell r="U1454">
            <v>93428</v>
          </cell>
          <cell r="V1454">
            <v>164953</v>
          </cell>
          <cell r="W1454">
            <v>246772</v>
          </cell>
          <cell r="X1454">
            <v>360636</v>
          </cell>
          <cell r="Y1454">
            <v>485883</v>
          </cell>
          <cell r="Z1454">
            <v>526826</v>
          </cell>
          <cell r="AA1454">
            <v>593081</v>
          </cell>
          <cell r="AB1454">
            <v>679150</v>
          </cell>
          <cell r="AC1454">
            <v>757029</v>
          </cell>
          <cell r="AD1454">
            <v>855071</v>
          </cell>
          <cell r="AE1454">
            <v>947754</v>
          </cell>
          <cell r="AF1454">
            <v>1035624</v>
          </cell>
        </row>
        <row r="1455">
          <cell r="A1455" t="str">
            <v>SOUTH COASTAL REGIONVariance: Fav/(Unfav)</v>
          </cell>
          <cell r="D1455" t="str">
            <v>Variance: Fav/(Unfav)</v>
          </cell>
          <cell r="E1455">
            <v>-49313</v>
          </cell>
          <cell r="F1455">
            <v>-27409</v>
          </cell>
          <cell r="G1455">
            <v>-37704</v>
          </cell>
          <cell r="H1455">
            <v>40717</v>
          </cell>
          <cell r="I1455">
            <v>70585</v>
          </cell>
          <cell r="J1455">
            <v>79409</v>
          </cell>
          <cell r="K1455">
            <v>105876</v>
          </cell>
          <cell r="L1455">
            <v>123523</v>
          </cell>
          <cell r="M1455">
            <v>105876</v>
          </cell>
          <cell r="N1455">
            <v>44115</v>
          </cell>
          <cell r="O1455">
            <v>79409</v>
          </cell>
          <cell r="P1455">
            <v>79409</v>
          </cell>
          <cell r="Q1455">
            <v>614494</v>
          </cell>
          <cell r="R1455" t="str">
            <v>Variance: Fav/(Unfav)</v>
          </cell>
          <cell r="S1455">
            <v>0</v>
          </cell>
          <cell r="T1455" t="str">
            <v>Variance: Fav/(Unfav)</v>
          </cell>
          <cell r="U1455">
            <v>-49313</v>
          </cell>
          <cell r="V1455">
            <v>-76722</v>
          </cell>
          <cell r="W1455">
            <v>-114426</v>
          </cell>
          <cell r="X1455">
            <v>-73709</v>
          </cell>
          <cell r="Y1455">
            <v>-3124</v>
          </cell>
          <cell r="Z1455">
            <v>76285</v>
          </cell>
          <cell r="AA1455">
            <v>182161</v>
          </cell>
          <cell r="AB1455">
            <v>305684</v>
          </cell>
          <cell r="AC1455">
            <v>411560</v>
          </cell>
          <cell r="AD1455">
            <v>455675</v>
          </cell>
          <cell r="AE1455">
            <v>535084</v>
          </cell>
          <cell r="AF1455">
            <v>614493</v>
          </cell>
        </row>
        <row r="1456">
          <cell r="A1456" t="str">
            <v>SOUTH COASTAL REGIONBudget:Other</v>
          </cell>
          <cell r="B1456" t="str">
            <v>SOUTH COASTAL REGION</v>
          </cell>
          <cell r="C1456" t="str">
            <v>Other</v>
          </cell>
          <cell r="D1456" t="str">
            <v>Budget:</v>
          </cell>
          <cell r="E1456">
            <v>130202</v>
          </cell>
          <cell r="F1456">
            <v>123527</v>
          </cell>
          <cell r="G1456">
            <v>727532</v>
          </cell>
          <cell r="H1456">
            <v>129602</v>
          </cell>
          <cell r="I1456">
            <v>130803</v>
          </cell>
          <cell r="J1456">
            <v>138985</v>
          </cell>
          <cell r="K1456">
            <v>150049</v>
          </cell>
          <cell r="L1456">
            <v>144867</v>
          </cell>
          <cell r="M1456">
            <v>137002</v>
          </cell>
          <cell r="N1456">
            <v>128347</v>
          </cell>
          <cell r="O1456">
            <v>126187</v>
          </cell>
          <cell r="P1456">
            <v>139200</v>
          </cell>
          <cell r="Q1456">
            <v>2206302</v>
          </cell>
          <cell r="R1456" t="str">
            <v>Budget:</v>
          </cell>
          <cell r="S1456">
            <v>2206302</v>
          </cell>
          <cell r="T1456" t="str">
            <v>Budget:</v>
          </cell>
          <cell r="U1456">
            <v>130202</v>
          </cell>
          <cell r="V1456">
            <v>253729</v>
          </cell>
          <cell r="W1456">
            <v>981261</v>
          </cell>
          <cell r="X1456">
            <v>1110863</v>
          </cell>
          <cell r="Y1456">
            <v>1241666</v>
          </cell>
          <cell r="Z1456">
            <v>1380651</v>
          </cell>
          <cell r="AA1456">
            <v>1530700</v>
          </cell>
          <cell r="AB1456">
            <v>1675567</v>
          </cell>
          <cell r="AC1456">
            <v>1812569</v>
          </cell>
          <cell r="AD1456">
            <v>1940916</v>
          </cell>
          <cell r="AE1456">
            <v>2067103</v>
          </cell>
          <cell r="AF1456">
            <v>2206303</v>
          </cell>
        </row>
        <row r="1457">
          <cell r="A1457" t="str">
            <v>SOUTH COASTAL REGIONActual:Other</v>
          </cell>
          <cell r="D1457" t="str">
            <v>Actual:</v>
          </cell>
          <cell r="E1457">
            <v>178405</v>
          </cell>
          <cell r="F1457">
            <v>197592</v>
          </cell>
          <cell r="G1457">
            <v>896463</v>
          </cell>
          <cell r="H1457">
            <v>176702</v>
          </cell>
          <cell r="I1457">
            <v>345165</v>
          </cell>
          <cell r="J1457">
            <v>214401.5</v>
          </cell>
          <cell r="K1457">
            <v>252605</v>
          </cell>
          <cell r="L1457">
            <v>250406</v>
          </cell>
          <cell r="M1457">
            <v>118208</v>
          </cell>
          <cell r="N1457">
            <v>322191</v>
          </cell>
          <cell r="O1457">
            <v>69789</v>
          </cell>
          <cell r="P1457">
            <v>296656</v>
          </cell>
          <cell r="Q1457">
            <v>3318583.5</v>
          </cell>
          <cell r="R1457" t="str">
            <v>Projection:</v>
          </cell>
          <cell r="S1457">
            <v>2206302</v>
          </cell>
          <cell r="T1457" t="str">
            <v>Actual:</v>
          </cell>
          <cell r="U1457">
            <v>178405</v>
          </cell>
          <cell r="V1457">
            <v>375997</v>
          </cell>
          <cell r="W1457">
            <v>1272460</v>
          </cell>
          <cell r="X1457">
            <v>1449162</v>
          </cell>
          <cell r="Y1457">
            <v>1794327</v>
          </cell>
          <cell r="Z1457">
            <v>2008728.5</v>
          </cell>
          <cell r="AA1457">
            <v>2261333.5</v>
          </cell>
          <cell r="AB1457">
            <v>2511739.5</v>
          </cell>
          <cell r="AC1457">
            <v>2629947.5</v>
          </cell>
          <cell r="AD1457">
            <v>2952138.5</v>
          </cell>
          <cell r="AE1457">
            <v>3021927.5</v>
          </cell>
          <cell r="AF1457">
            <v>3318583.5</v>
          </cell>
        </row>
        <row r="1458">
          <cell r="A1458" t="str">
            <v>SOUTH COASTAL REGIONVariance: Fav/(Unfav)</v>
          </cell>
          <cell r="D1458" t="str">
            <v>Variance: Fav/(Unfav)</v>
          </cell>
          <cell r="E1458">
            <v>-48203</v>
          </cell>
          <cell r="F1458">
            <v>-74065</v>
          </cell>
          <cell r="G1458">
            <v>-168930</v>
          </cell>
          <cell r="H1458">
            <v>154092</v>
          </cell>
          <cell r="I1458">
            <v>130803</v>
          </cell>
          <cell r="J1458">
            <v>138985</v>
          </cell>
          <cell r="K1458">
            <v>150049</v>
          </cell>
          <cell r="L1458">
            <v>144867</v>
          </cell>
          <cell r="M1458">
            <v>137002</v>
          </cell>
          <cell r="N1458">
            <v>128347</v>
          </cell>
          <cell r="O1458">
            <v>126187</v>
          </cell>
          <cell r="P1458">
            <v>139200</v>
          </cell>
          <cell r="Q1458">
            <v>958332</v>
          </cell>
          <cell r="R1458" t="str">
            <v>Variance: Fav/(Unfav)</v>
          </cell>
          <cell r="S1458">
            <v>0</v>
          </cell>
          <cell r="T1458" t="str">
            <v>Variance: Fav/(Unfav)</v>
          </cell>
          <cell r="U1458">
            <v>-48203</v>
          </cell>
          <cell r="V1458">
            <v>-122268</v>
          </cell>
          <cell r="W1458">
            <v>-291198</v>
          </cell>
          <cell r="X1458">
            <v>-137106</v>
          </cell>
          <cell r="Y1458">
            <v>-6303</v>
          </cell>
          <cell r="Z1458">
            <v>132682</v>
          </cell>
          <cell r="AA1458">
            <v>282731</v>
          </cell>
          <cell r="AB1458">
            <v>427598</v>
          </cell>
          <cell r="AC1458">
            <v>564600</v>
          </cell>
          <cell r="AD1458">
            <v>692947</v>
          </cell>
          <cell r="AE1458">
            <v>819134</v>
          </cell>
          <cell r="AF1458">
            <v>958334</v>
          </cell>
        </row>
        <row r="1459">
          <cell r="A1459" t="str">
            <v>SOUTH COASTAL REGIONBudget:Burdens - Payroll &amp; Materials</v>
          </cell>
          <cell r="B1459" t="str">
            <v>SOUTH COASTAL REGION</v>
          </cell>
          <cell r="C1459" t="str">
            <v>Burdens - Payroll &amp; Materials</v>
          </cell>
          <cell r="D1459" t="str">
            <v>Budget:</v>
          </cell>
          <cell r="E1459">
            <v>336751</v>
          </cell>
          <cell r="F1459">
            <v>350178</v>
          </cell>
          <cell r="G1459">
            <v>350872</v>
          </cell>
          <cell r="H1459">
            <v>415549</v>
          </cell>
          <cell r="I1459">
            <v>442668</v>
          </cell>
          <cell r="J1459">
            <v>454020</v>
          </cell>
          <cell r="K1459">
            <v>579357</v>
          </cell>
          <cell r="L1459">
            <v>571635</v>
          </cell>
          <cell r="M1459">
            <v>531956</v>
          </cell>
          <cell r="N1459">
            <v>365929</v>
          </cell>
          <cell r="O1459">
            <v>455505</v>
          </cell>
          <cell r="P1459">
            <v>501787</v>
          </cell>
          <cell r="Q1459">
            <v>5356206</v>
          </cell>
          <cell r="R1459" t="str">
            <v>Budget:</v>
          </cell>
          <cell r="S1459">
            <v>5356206</v>
          </cell>
          <cell r="T1459" t="str">
            <v>Budget:</v>
          </cell>
          <cell r="U1459">
            <v>336751</v>
          </cell>
          <cell r="V1459">
            <v>686929</v>
          </cell>
          <cell r="W1459">
            <v>1037801</v>
          </cell>
          <cell r="X1459">
            <v>1453350</v>
          </cell>
          <cell r="Y1459">
            <v>1896018</v>
          </cell>
          <cell r="Z1459">
            <v>2350038</v>
          </cell>
          <cell r="AA1459">
            <v>2929395</v>
          </cell>
          <cell r="AB1459">
            <v>3501030</v>
          </cell>
          <cell r="AC1459">
            <v>4032986</v>
          </cell>
          <cell r="AD1459">
            <v>4398915</v>
          </cell>
          <cell r="AE1459">
            <v>4854420</v>
          </cell>
          <cell r="AF1459">
            <v>5356207</v>
          </cell>
        </row>
        <row r="1460">
          <cell r="A1460" t="str">
            <v>SOUTH COASTAL REGIONActual:Burdens - Payroll &amp; Materials</v>
          </cell>
          <cell r="D1460" t="str">
            <v>Actual:</v>
          </cell>
          <cell r="E1460">
            <v>363881</v>
          </cell>
          <cell r="F1460">
            <v>362002</v>
          </cell>
          <cell r="G1460">
            <v>374711</v>
          </cell>
          <cell r="H1460">
            <v>282616</v>
          </cell>
          <cell r="I1460">
            <v>364673</v>
          </cell>
          <cell r="J1460">
            <v>387436</v>
          </cell>
          <cell r="K1460">
            <v>397877</v>
          </cell>
          <cell r="L1460">
            <v>546701</v>
          </cell>
          <cell r="M1460">
            <v>312262</v>
          </cell>
          <cell r="N1460">
            <v>357140</v>
          </cell>
          <cell r="O1460">
            <v>331652</v>
          </cell>
          <cell r="P1460">
            <v>420566</v>
          </cell>
          <cell r="Q1460">
            <v>4501517</v>
          </cell>
          <cell r="R1460" t="str">
            <v>Projection:</v>
          </cell>
          <cell r="S1460">
            <v>5047195</v>
          </cell>
          <cell r="T1460" t="str">
            <v>Actual:</v>
          </cell>
          <cell r="U1460">
            <v>363881</v>
          </cell>
          <cell r="V1460">
            <v>725883</v>
          </cell>
          <cell r="W1460">
            <v>1100594</v>
          </cell>
          <cell r="X1460">
            <v>1383210</v>
          </cell>
          <cell r="Y1460">
            <v>1747883</v>
          </cell>
          <cell r="Z1460">
            <v>2135319</v>
          </cell>
          <cell r="AA1460">
            <v>2533196</v>
          </cell>
          <cell r="AB1460">
            <v>3079897</v>
          </cell>
          <cell r="AC1460">
            <v>3392159</v>
          </cell>
          <cell r="AD1460">
            <v>3749299</v>
          </cell>
          <cell r="AE1460">
            <v>4080951</v>
          </cell>
          <cell r="AF1460">
            <v>4501517</v>
          </cell>
        </row>
        <row r="1461">
          <cell r="A1461" t="str">
            <v>SOUTH COASTAL REGIONVariance: Fav/(Unfav)</v>
          </cell>
          <cell r="D1461" t="str">
            <v>Variance: Fav/(Unfav)</v>
          </cell>
          <cell r="E1461">
            <v>-27130</v>
          </cell>
          <cell r="F1461">
            <v>-11824</v>
          </cell>
          <cell r="G1461">
            <v>-23839</v>
          </cell>
          <cell r="H1461">
            <v>214319</v>
          </cell>
          <cell r="I1461">
            <v>442668</v>
          </cell>
          <cell r="J1461">
            <v>454020</v>
          </cell>
          <cell r="K1461">
            <v>579357</v>
          </cell>
          <cell r="L1461">
            <v>571635</v>
          </cell>
          <cell r="M1461">
            <v>531956</v>
          </cell>
          <cell r="N1461">
            <v>365929</v>
          </cell>
          <cell r="O1461">
            <v>455505</v>
          </cell>
          <cell r="P1461">
            <v>501787</v>
          </cell>
          <cell r="Q1461">
            <v>4054383</v>
          </cell>
          <cell r="R1461" t="str">
            <v>Variance: Fav/(Unfav)</v>
          </cell>
          <cell r="S1461">
            <v>309011</v>
          </cell>
          <cell r="T1461" t="str">
            <v>Variance: Fav/(Unfav)</v>
          </cell>
          <cell r="U1461">
            <v>-27130</v>
          </cell>
          <cell r="V1461">
            <v>-38954</v>
          </cell>
          <cell r="W1461">
            <v>-62793</v>
          </cell>
          <cell r="X1461">
            <v>151526</v>
          </cell>
          <cell r="Y1461">
            <v>594194</v>
          </cell>
          <cell r="Z1461">
            <v>1048214</v>
          </cell>
          <cell r="AA1461">
            <v>1627571</v>
          </cell>
          <cell r="AB1461">
            <v>2199206</v>
          </cell>
          <cell r="AC1461">
            <v>2731162</v>
          </cell>
          <cell r="AD1461">
            <v>3097091</v>
          </cell>
          <cell r="AE1461">
            <v>3552596</v>
          </cell>
          <cell r="AF1461">
            <v>4054383</v>
          </cell>
        </row>
        <row r="1462">
          <cell r="A1462" t="str">
            <v>SOUTH COASTAL REGIONBudget:Indirects</v>
          </cell>
          <cell r="B1462" t="str">
            <v>SOUTH COASTAL REGION</v>
          </cell>
          <cell r="C1462" t="str">
            <v>Indirects</v>
          </cell>
          <cell r="D1462" t="str">
            <v>Budget:</v>
          </cell>
          <cell r="E1462">
            <v>161360</v>
          </cell>
          <cell r="F1462">
            <v>167282</v>
          </cell>
          <cell r="G1462">
            <v>115941</v>
          </cell>
          <cell r="H1462">
            <v>174103</v>
          </cell>
          <cell r="I1462">
            <v>175979</v>
          </cell>
          <cell r="J1462">
            <v>174461</v>
          </cell>
          <cell r="K1462">
            <v>246886</v>
          </cell>
          <cell r="L1462">
            <v>176603</v>
          </cell>
          <cell r="M1462">
            <v>183592</v>
          </cell>
          <cell r="N1462">
            <v>168447</v>
          </cell>
          <cell r="O1462">
            <v>165388</v>
          </cell>
          <cell r="P1462">
            <v>233399</v>
          </cell>
          <cell r="Q1462">
            <v>2143442</v>
          </cell>
          <cell r="R1462" t="str">
            <v>Budget:</v>
          </cell>
          <cell r="S1462">
            <v>2143442</v>
          </cell>
          <cell r="T1462" t="str">
            <v>Budget:</v>
          </cell>
          <cell r="U1462">
            <v>161360</v>
          </cell>
          <cell r="V1462">
            <v>328642</v>
          </cell>
          <cell r="W1462">
            <v>444583</v>
          </cell>
          <cell r="X1462">
            <v>618686</v>
          </cell>
          <cell r="Y1462">
            <v>794665</v>
          </cell>
          <cell r="Z1462">
            <v>969126</v>
          </cell>
          <cell r="AA1462">
            <v>1216012</v>
          </cell>
          <cell r="AB1462">
            <v>1392615</v>
          </cell>
          <cell r="AC1462">
            <v>1576207</v>
          </cell>
          <cell r="AD1462">
            <v>1744654</v>
          </cell>
          <cell r="AE1462">
            <v>1910042</v>
          </cell>
          <cell r="AF1462">
            <v>2143441</v>
          </cell>
        </row>
        <row r="1463">
          <cell r="A1463" t="str">
            <v>SOUTH COASTAL REGIONActual:Indirects</v>
          </cell>
          <cell r="D1463" t="str">
            <v>Actual:</v>
          </cell>
          <cell r="E1463">
            <v>200548</v>
          </cell>
          <cell r="F1463">
            <v>222028</v>
          </cell>
          <cell r="G1463">
            <v>247272</v>
          </cell>
          <cell r="H1463">
            <v>139204</v>
          </cell>
          <cell r="I1463">
            <v>180917.5</v>
          </cell>
          <cell r="J1463">
            <v>289625</v>
          </cell>
          <cell r="K1463">
            <v>310458</v>
          </cell>
          <cell r="L1463">
            <v>269284.5</v>
          </cell>
          <cell r="M1463">
            <v>178518.5</v>
          </cell>
          <cell r="N1463">
            <v>217764.5</v>
          </cell>
          <cell r="O1463">
            <v>200834</v>
          </cell>
          <cell r="P1463">
            <v>225788</v>
          </cell>
          <cell r="Q1463">
            <v>2682242</v>
          </cell>
          <cell r="R1463" t="str">
            <v>Projection:</v>
          </cell>
          <cell r="S1463">
            <v>2147629</v>
          </cell>
          <cell r="T1463" t="str">
            <v>Actual:</v>
          </cell>
          <cell r="U1463">
            <v>200548</v>
          </cell>
          <cell r="V1463">
            <v>422576</v>
          </cell>
          <cell r="W1463">
            <v>669848</v>
          </cell>
          <cell r="X1463">
            <v>809052</v>
          </cell>
          <cell r="Y1463">
            <v>989969.5</v>
          </cell>
          <cell r="Z1463">
            <v>1279594.5</v>
          </cell>
          <cell r="AA1463">
            <v>1590052.5</v>
          </cell>
          <cell r="AB1463">
            <v>1859337</v>
          </cell>
          <cell r="AC1463">
            <v>2037855.5</v>
          </cell>
          <cell r="AD1463">
            <v>2255620</v>
          </cell>
          <cell r="AE1463">
            <v>2456454</v>
          </cell>
          <cell r="AF1463">
            <v>2682242</v>
          </cell>
        </row>
        <row r="1464">
          <cell r="A1464" t="str">
            <v>SOUTH COASTAL REGIONVariance: Fav/(Unfav)</v>
          </cell>
          <cell r="D1464" t="str">
            <v>Variance: Fav/(Unfav)</v>
          </cell>
          <cell r="E1464">
            <v>-39187</v>
          </cell>
          <cell r="F1464">
            <v>-54746</v>
          </cell>
          <cell r="G1464">
            <v>-131331</v>
          </cell>
          <cell r="H1464">
            <v>94770</v>
          </cell>
          <cell r="I1464">
            <v>175979</v>
          </cell>
          <cell r="J1464">
            <v>174461</v>
          </cell>
          <cell r="K1464">
            <v>246886</v>
          </cell>
          <cell r="L1464">
            <v>176603</v>
          </cell>
          <cell r="M1464">
            <v>183592</v>
          </cell>
          <cell r="N1464">
            <v>168447</v>
          </cell>
          <cell r="O1464">
            <v>165388</v>
          </cell>
          <cell r="P1464">
            <v>233399</v>
          </cell>
          <cell r="Q1464">
            <v>1394261</v>
          </cell>
          <cell r="R1464" t="str">
            <v>Variance: Fav/(Unfav)</v>
          </cell>
          <cell r="S1464">
            <v>-4187</v>
          </cell>
          <cell r="T1464" t="str">
            <v>Variance: Fav/(Unfav)</v>
          </cell>
          <cell r="U1464">
            <v>-39187</v>
          </cell>
          <cell r="V1464">
            <v>-93933</v>
          </cell>
          <cell r="W1464">
            <v>-225264</v>
          </cell>
          <cell r="X1464">
            <v>-130494</v>
          </cell>
          <cell r="Y1464">
            <v>45485</v>
          </cell>
          <cell r="Z1464">
            <v>219946</v>
          </cell>
          <cell r="AA1464">
            <v>466832</v>
          </cell>
          <cell r="AB1464">
            <v>643435</v>
          </cell>
          <cell r="AC1464">
            <v>827027</v>
          </cell>
          <cell r="AD1464">
            <v>995474</v>
          </cell>
          <cell r="AE1464">
            <v>1160862</v>
          </cell>
          <cell r="AF1464">
            <v>1394261</v>
          </cell>
        </row>
        <row r="1465">
          <cell r="D1465" t="str">
            <v>Budget:</v>
          </cell>
          <cell r="E1465">
            <v>1596445</v>
          </cell>
          <cell r="F1465">
            <v>1639449</v>
          </cell>
          <cell r="G1465">
            <v>2221097</v>
          </cell>
          <cell r="H1465">
            <v>1930483</v>
          </cell>
          <cell r="I1465">
            <v>2014054</v>
          </cell>
          <cell r="J1465">
            <v>2065374</v>
          </cell>
          <cell r="K1465">
            <v>2545705</v>
          </cell>
          <cell r="L1465">
            <v>2589543</v>
          </cell>
          <cell r="M1465">
            <v>2410920</v>
          </cell>
          <cell r="N1465">
            <v>1714542</v>
          </cell>
          <cell r="O1465">
            <v>2113635</v>
          </cell>
          <cell r="P1465">
            <v>2246211</v>
          </cell>
          <cell r="Q1465">
            <v>25087459</v>
          </cell>
          <cell r="S1465">
            <v>25087459</v>
          </cell>
          <cell r="U1465">
            <v>1596445</v>
          </cell>
          <cell r="V1465">
            <v>3235894</v>
          </cell>
          <cell r="W1465">
            <v>5456991</v>
          </cell>
          <cell r="X1465">
            <v>7387474</v>
          </cell>
          <cell r="Y1465">
            <v>9401528</v>
          </cell>
          <cell r="Z1465">
            <v>11466902</v>
          </cell>
          <cell r="AA1465">
            <v>14012607</v>
          </cell>
          <cell r="AB1465">
            <v>16602150</v>
          </cell>
          <cell r="AC1465">
            <v>19013070</v>
          </cell>
          <cell r="AD1465">
            <v>20727612</v>
          </cell>
          <cell r="AE1465">
            <v>22841247</v>
          </cell>
          <cell r="AF1465">
            <v>25087458</v>
          </cell>
        </row>
        <row r="1466">
          <cell r="D1466" t="str">
            <v>Actual:</v>
          </cell>
          <cell r="E1466">
            <v>1600865</v>
          </cell>
          <cell r="F1466">
            <v>1171412</v>
          </cell>
          <cell r="G1466">
            <v>3173665</v>
          </cell>
          <cell r="H1466">
            <v>1064175</v>
          </cell>
          <cell r="I1466">
            <v>13946412</v>
          </cell>
          <cell r="J1466">
            <v>-10752958</v>
          </cell>
          <cell r="K1466">
            <v>1803503</v>
          </cell>
          <cell r="L1466">
            <v>2437390</v>
          </cell>
          <cell r="M1466">
            <v>1818069</v>
          </cell>
          <cell r="N1466">
            <v>2030890</v>
          </cell>
          <cell r="O1466">
            <v>1440843</v>
          </cell>
          <cell r="P1466">
            <v>2427115</v>
          </cell>
          <cell r="Q1466">
            <v>22161381</v>
          </cell>
          <cell r="U1466">
            <v>1600865</v>
          </cell>
          <cell r="V1466">
            <v>2772277</v>
          </cell>
          <cell r="W1466">
            <v>5945942</v>
          </cell>
          <cell r="X1466">
            <v>7010117</v>
          </cell>
          <cell r="Y1466">
            <v>20956529</v>
          </cell>
          <cell r="Z1466">
            <v>10203571</v>
          </cell>
          <cell r="AA1466">
            <v>12007074</v>
          </cell>
          <cell r="AB1466">
            <v>14444464</v>
          </cell>
          <cell r="AC1466">
            <v>16262533</v>
          </cell>
          <cell r="AD1466">
            <v>18293423</v>
          </cell>
          <cell r="AE1466">
            <v>19734266</v>
          </cell>
          <cell r="AF1466">
            <v>22161381</v>
          </cell>
        </row>
        <row r="1467">
          <cell r="D1467" t="str">
            <v>Variance: Fav/(Unfav)</v>
          </cell>
          <cell r="E1467">
            <v>-4420</v>
          </cell>
          <cell r="F1467">
            <v>468037</v>
          </cell>
          <cell r="G1467">
            <v>-952568</v>
          </cell>
          <cell r="H1467">
            <v>1407523</v>
          </cell>
          <cell r="I1467">
            <v>2014054</v>
          </cell>
          <cell r="J1467">
            <v>2065374</v>
          </cell>
          <cell r="K1467">
            <v>2545705</v>
          </cell>
          <cell r="L1467">
            <v>2589543</v>
          </cell>
          <cell r="M1467">
            <v>2410920</v>
          </cell>
          <cell r="N1467">
            <v>1714542</v>
          </cell>
          <cell r="O1467">
            <v>2113635</v>
          </cell>
          <cell r="P1467">
            <v>2246211</v>
          </cell>
          <cell r="Q1467">
            <v>18618556</v>
          </cell>
          <cell r="S1467" t="str">
            <v xml:space="preserve"> </v>
          </cell>
          <cell r="U1467">
            <v>-4420</v>
          </cell>
          <cell r="V1467">
            <v>463617</v>
          </cell>
          <cell r="W1467">
            <v>-488951</v>
          </cell>
          <cell r="X1467">
            <v>918572</v>
          </cell>
          <cell r="Y1467">
            <v>2932626</v>
          </cell>
          <cell r="Z1467">
            <v>4998000</v>
          </cell>
          <cell r="AA1467">
            <v>7543705</v>
          </cell>
          <cell r="AB1467">
            <v>10133248</v>
          </cell>
          <cell r="AC1467">
            <v>12544168</v>
          </cell>
          <cell r="AD1467">
            <v>14258710</v>
          </cell>
          <cell r="AE1467">
            <v>16372345</v>
          </cell>
          <cell r="AF1467">
            <v>18618556</v>
          </cell>
        </row>
        <row r="1468"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A1469" t="str">
            <v>NORTH CENTRAL REGIONBudget:New Service Construction</v>
          </cell>
          <cell r="B1469" t="str">
            <v>NORTH CENTRAL REGION</v>
          </cell>
          <cell r="C1469" t="str">
            <v>New Service Construction</v>
          </cell>
          <cell r="D1469" t="str">
            <v>Budget:</v>
          </cell>
          <cell r="E1469">
            <v>622636</v>
          </cell>
          <cell r="F1469">
            <v>622636</v>
          </cell>
          <cell r="G1469">
            <v>688845</v>
          </cell>
          <cell r="H1469">
            <v>722621</v>
          </cell>
          <cell r="I1469">
            <v>690821</v>
          </cell>
          <cell r="J1469">
            <v>627156</v>
          </cell>
          <cell r="K1469">
            <v>821964</v>
          </cell>
          <cell r="L1469">
            <v>656411</v>
          </cell>
          <cell r="M1469">
            <v>627156</v>
          </cell>
          <cell r="N1469">
            <v>627156</v>
          </cell>
          <cell r="O1469">
            <v>656411</v>
          </cell>
          <cell r="P1469">
            <v>655306</v>
          </cell>
          <cell r="Q1469">
            <v>8019119</v>
          </cell>
          <cell r="R1469" t="str">
            <v>Budget:</v>
          </cell>
          <cell r="S1469">
            <v>8019119</v>
          </cell>
          <cell r="T1469" t="str">
            <v>Budget:</v>
          </cell>
          <cell r="U1469">
            <v>622636</v>
          </cell>
          <cell r="V1469">
            <v>1245272</v>
          </cell>
          <cell r="W1469">
            <v>1934117</v>
          </cell>
          <cell r="X1469">
            <v>2656738</v>
          </cell>
          <cell r="Y1469">
            <v>3347559</v>
          </cell>
          <cell r="Z1469">
            <v>3974715</v>
          </cell>
          <cell r="AA1469">
            <v>4796679</v>
          </cell>
          <cell r="AB1469">
            <v>5453090</v>
          </cell>
          <cell r="AC1469">
            <v>6080246</v>
          </cell>
          <cell r="AD1469">
            <v>6707402</v>
          </cell>
          <cell r="AE1469">
            <v>7363813</v>
          </cell>
          <cell r="AF1469">
            <v>8019119</v>
          </cell>
        </row>
        <row r="1470">
          <cell r="A1470" t="str">
            <v>NORTH CENTRAL REGIONActual:New Service Construction</v>
          </cell>
          <cell r="D1470" t="str">
            <v>Actual:</v>
          </cell>
          <cell r="E1470">
            <v>-141134</v>
          </cell>
          <cell r="F1470">
            <v>691915</v>
          </cell>
          <cell r="G1470">
            <v>789728</v>
          </cell>
          <cell r="H1470">
            <v>1128301</v>
          </cell>
          <cell r="I1470">
            <v>1075485</v>
          </cell>
          <cell r="J1470">
            <v>319483</v>
          </cell>
          <cell r="K1470">
            <v>703201</v>
          </cell>
          <cell r="L1470">
            <v>721519</v>
          </cell>
          <cell r="M1470">
            <v>727299</v>
          </cell>
          <cell r="N1470">
            <v>705357</v>
          </cell>
          <cell r="O1470">
            <v>365926</v>
          </cell>
          <cell r="P1470">
            <v>422336</v>
          </cell>
          <cell r="Q1470">
            <v>7509416</v>
          </cell>
          <cell r="R1470" t="str">
            <v>Projection:</v>
          </cell>
          <cell r="S1470">
            <v>8019119</v>
          </cell>
          <cell r="T1470" t="str">
            <v>Actual:</v>
          </cell>
          <cell r="U1470">
            <v>-141134</v>
          </cell>
          <cell r="V1470">
            <v>550781</v>
          </cell>
          <cell r="W1470">
            <v>1340509</v>
          </cell>
          <cell r="X1470">
            <v>2468810</v>
          </cell>
          <cell r="Y1470">
            <v>3544295</v>
          </cell>
          <cell r="Z1470">
            <v>3863778</v>
          </cell>
          <cell r="AA1470">
            <v>4566979</v>
          </cell>
          <cell r="AB1470">
            <v>5288498</v>
          </cell>
          <cell r="AC1470">
            <v>6015797</v>
          </cell>
          <cell r="AD1470">
            <v>6721154</v>
          </cell>
          <cell r="AE1470">
            <v>7087080</v>
          </cell>
          <cell r="AF1470">
            <v>7509416</v>
          </cell>
        </row>
        <row r="1471">
          <cell r="A1471" t="str">
            <v>NORTH CENTRAL REGIONVariance: Fav/(Unfav)</v>
          </cell>
          <cell r="D1471" t="str">
            <v>Variance: Fav/(Unfav)</v>
          </cell>
          <cell r="E1471">
            <v>763770</v>
          </cell>
          <cell r="F1471">
            <v>-69279</v>
          </cell>
          <cell r="G1471">
            <v>-100883</v>
          </cell>
          <cell r="H1471">
            <v>894978</v>
          </cell>
          <cell r="I1471">
            <v>690821</v>
          </cell>
          <cell r="J1471">
            <v>627156</v>
          </cell>
          <cell r="K1471">
            <v>821964</v>
          </cell>
          <cell r="L1471">
            <v>656411</v>
          </cell>
          <cell r="M1471">
            <v>627156</v>
          </cell>
          <cell r="N1471">
            <v>627156</v>
          </cell>
          <cell r="O1471">
            <v>656411</v>
          </cell>
          <cell r="P1471">
            <v>655306</v>
          </cell>
          <cell r="Q1471">
            <v>6850968</v>
          </cell>
          <cell r="R1471" t="str">
            <v>Variance: Fav/(Unfav)</v>
          </cell>
          <cell r="S1471">
            <v>0</v>
          </cell>
          <cell r="T1471" t="str">
            <v>Variance: Fav/(Unfav)</v>
          </cell>
          <cell r="U1471">
            <v>763770</v>
          </cell>
          <cell r="V1471">
            <v>694491</v>
          </cell>
          <cell r="W1471">
            <v>593608</v>
          </cell>
          <cell r="X1471">
            <v>1488586</v>
          </cell>
          <cell r="Y1471">
            <v>2179407</v>
          </cell>
          <cell r="Z1471">
            <v>2806563</v>
          </cell>
          <cell r="AA1471">
            <v>3628527</v>
          </cell>
          <cell r="AB1471">
            <v>4284938</v>
          </cell>
          <cell r="AC1471">
            <v>4912094</v>
          </cell>
          <cell r="AD1471">
            <v>5539250</v>
          </cell>
          <cell r="AE1471">
            <v>6195661</v>
          </cell>
          <cell r="AF1471">
            <v>6850967</v>
          </cell>
        </row>
        <row r="1472">
          <cell r="A1472" t="str">
            <v>NORTH CENTRAL REGIONBudget:Streetlight Construction</v>
          </cell>
          <cell r="B1472" t="str">
            <v>NORTH CENTRAL REGION</v>
          </cell>
          <cell r="C1472" t="str">
            <v>Streetlight Construction</v>
          </cell>
          <cell r="D1472" t="str">
            <v>Budget:</v>
          </cell>
          <cell r="E1472">
            <v>300255</v>
          </cell>
          <cell r="F1472">
            <v>300255</v>
          </cell>
          <cell r="G1472">
            <v>300255</v>
          </cell>
          <cell r="H1472">
            <v>333761</v>
          </cell>
          <cell r="I1472">
            <v>300364</v>
          </cell>
          <cell r="J1472">
            <v>300364</v>
          </cell>
          <cell r="K1472">
            <v>316766</v>
          </cell>
          <cell r="L1472">
            <v>333761</v>
          </cell>
          <cell r="M1472">
            <v>300364</v>
          </cell>
          <cell r="N1472">
            <v>300364</v>
          </cell>
          <cell r="O1472">
            <v>333761</v>
          </cell>
          <cell r="P1472">
            <v>350168</v>
          </cell>
          <cell r="Q1472">
            <v>3770441</v>
          </cell>
          <cell r="R1472" t="str">
            <v>Budget:</v>
          </cell>
          <cell r="S1472">
            <v>3770441</v>
          </cell>
          <cell r="T1472" t="str">
            <v>Budget:</v>
          </cell>
          <cell r="U1472">
            <v>300255</v>
          </cell>
          <cell r="V1472">
            <v>600510</v>
          </cell>
          <cell r="W1472">
            <v>900765</v>
          </cell>
          <cell r="X1472">
            <v>1234526</v>
          </cell>
          <cell r="Y1472">
            <v>1534890</v>
          </cell>
          <cell r="Z1472">
            <v>1835254</v>
          </cell>
          <cell r="AA1472">
            <v>2152020</v>
          </cell>
          <cell r="AB1472">
            <v>2485781</v>
          </cell>
          <cell r="AC1472">
            <v>2786145</v>
          </cell>
          <cell r="AD1472">
            <v>3086509</v>
          </cell>
          <cell r="AE1472">
            <v>3420270</v>
          </cell>
          <cell r="AF1472">
            <v>3770438</v>
          </cell>
        </row>
        <row r="1473">
          <cell r="A1473" t="str">
            <v>NORTH CENTRAL REGIONActual:Streetlight Construction</v>
          </cell>
          <cell r="D1473" t="str">
            <v>Actual:</v>
          </cell>
          <cell r="E1473">
            <v>298459</v>
          </cell>
          <cell r="F1473">
            <v>173742</v>
          </cell>
          <cell r="G1473">
            <v>179254</v>
          </cell>
          <cell r="H1473">
            <v>201258</v>
          </cell>
          <cell r="I1473">
            <v>386012</v>
          </cell>
          <cell r="J1473">
            <v>251961</v>
          </cell>
          <cell r="K1473">
            <v>394727</v>
          </cell>
          <cell r="L1473">
            <v>307922</v>
          </cell>
          <cell r="M1473">
            <v>265715</v>
          </cell>
          <cell r="N1473">
            <v>199044</v>
          </cell>
          <cell r="O1473">
            <v>288192</v>
          </cell>
          <cell r="P1473">
            <v>474475</v>
          </cell>
          <cell r="Q1473">
            <v>3420761</v>
          </cell>
          <cell r="R1473" t="str">
            <v>Projection:</v>
          </cell>
          <cell r="S1473">
            <v>3770441</v>
          </cell>
          <cell r="T1473" t="str">
            <v>Actual:</v>
          </cell>
          <cell r="U1473">
            <v>298459</v>
          </cell>
          <cell r="V1473">
            <v>472201</v>
          </cell>
          <cell r="W1473">
            <v>651455</v>
          </cell>
          <cell r="X1473">
            <v>852713</v>
          </cell>
          <cell r="Y1473">
            <v>1238725</v>
          </cell>
          <cell r="Z1473">
            <v>1490686</v>
          </cell>
          <cell r="AA1473">
            <v>1885413</v>
          </cell>
          <cell r="AB1473">
            <v>2193335</v>
          </cell>
          <cell r="AC1473">
            <v>2459050</v>
          </cell>
          <cell r="AD1473">
            <v>2658094</v>
          </cell>
          <cell r="AE1473">
            <v>2946286</v>
          </cell>
          <cell r="AF1473">
            <v>3420761</v>
          </cell>
        </row>
        <row r="1474">
          <cell r="A1474" t="str">
            <v>NORTH CENTRAL REGIONVariance: Fav/(Unfav)</v>
          </cell>
          <cell r="D1474" t="str">
            <v>Variance: Fav/(Unfav)</v>
          </cell>
          <cell r="E1474">
            <v>1796</v>
          </cell>
          <cell r="F1474">
            <v>126513</v>
          </cell>
          <cell r="G1474">
            <v>121002</v>
          </cell>
          <cell r="H1474">
            <v>359754</v>
          </cell>
          <cell r="I1474">
            <v>300364</v>
          </cell>
          <cell r="J1474">
            <v>300364</v>
          </cell>
          <cell r="K1474">
            <v>316766</v>
          </cell>
          <cell r="L1474">
            <v>333761</v>
          </cell>
          <cell r="M1474">
            <v>300364</v>
          </cell>
          <cell r="N1474">
            <v>300364</v>
          </cell>
          <cell r="O1474">
            <v>333761</v>
          </cell>
          <cell r="P1474">
            <v>350168</v>
          </cell>
          <cell r="Q1474">
            <v>3144979</v>
          </cell>
          <cell r="R1474" t="str">
            <v>Variance: Fav/(Unfav)</v>
          </cell>
          <cell r="S1474">
            <v>0</v>
          </cell>
          <cell r="T1474" t="str">
            <v>Variance: Fav/(Unfav)</v>
          </cell>
          <cell r="U1474">
            <v>1796</v>
          </cell>
          <cell r="V1474">
            <v>128309</v>
          </cell>
          <cell r="W1474">
            <v>249311</v>
          </cell>
          <cell r="X1474">
            <v>609065</v>
          </cell>
          <cell r="Y1474">
            <v>909429</v>
          </cell>
          <cell r="Z1474">
            <v>1209793</v>
          </cell>
          <cell r="AA1474">
            <v>1526559</v>
          </cell>
          <cell r="AB1474">
            <v>1860320</v>
          </cell>
          <cell r="AC1474">
            <v>2160684</v>
          </cell>
          <cell r="AD1474">
            <v>2461048</v>
          </cell>
          <cell r="AE1474">
            <v>2794809</v>
          </cell>
          <cell r="AF1474">
            <v>3144977</v>
          </cell>
        </row>
        <row r="1475">
          <cell r="A1475" t="str">
            <v>NORTH CENTRAL REGIONBudget:Overhead Replace/Repair</v>
          </cell>
          <cell r="B1475" t="str">
            <v>NORTH CENTRAL REGION</v>
          </cell>
          <cell r="C1475" t="str">
            <v>Overhead Replace/Repair</v>
          </cell>
          <cell r="D1475" t="str">
            <v>Budget:</v>
          </cell>
          <cell r="E1475">
            <v>402330</v>
          </cell>
          <cell r="F1475">
            <v>402330</v>
          </cell>
          <cell r="G1475">
            <v>420746</v>
          </cell>
          <cell r="H1475">
            <v>402348</v>
          </cell>
          <cell r="I1475">
            <v>476019</v>
          </cell>
          <cell r="J1475">
            <v>592987</v>
          </cell>
          <cell r="K1475">
            <v>571240</v>
          </cell>
          <cell r="L1475">
            <v>512913</v>
          </cell>
          <cell r="M1475">
            <v>541466</v>
          </cell>
          <cell r="N1475">
            <v>383927</v>
          </cell>
          <cell r="O1475">
            <v>420764</v>
          </cell>
          <cell r="P1475">
            <v>527949</v>
          </cell>
          <cell r="Q1475">
            <v>5655020</v>
          </cell>
          <cell r="R1475" t="str">
            <v>Budget:</v>
          </cell>
          <cell r="S1475">
            <v>5655020</v>
          </cell>
          <cell r="T1475" t="str">
            <v>Budget:</v>
          </cell>
          <cell r="U1475">
            <v>402330</v>
          </cell>
          <cell r="V1475">
            <v>804660</v>
          </cell>
          <cell r="W1475">
            <v>1225406</v>
          </cell>
          <cell r="X1475">
            <v>1627754</v>
          </cell>
          <cell r="Y1475">
            <v>2103773</v>
          </cell>
          <cell r="Z1475">
            <v>2696760</v>
          </cell>
          <cell r="AA1475">
            <v>3268000</v>
          </cell>
          <cell r="AB1475">
            <v>3780913</v>
          </cell>
          <cell r="AC1475">
            <v>4322379</v>
          </cell>
          <cell r="AD1475">
            <v>4706306</v>
          </cell>
          <cell r="AE1475">
            <v>5127070</v>
          </cell>
          <cell r="AF1475">
            <v>5655019</v>
          </cell>
        </row>
        <row r="1476">
          <cell r="A1476" t="str">
            <v>NORTH CENTRAL REGIONActual:Overhead Replace/Repair</v>
          </cell>
          <cell r="D1476" t="str">
            <v>Actual:</v>
          </cell>
          <cell r="E1476">
            <v>323378</v>
          </cell>
          <cell r="F1476">
            <v>320291</v>
          </cell>
          <cell r="G1476">
            <v>317987</v>
          </cell>
          <cell r="H1476">
            <v>375023</v>
          </cell>
          <cell r="I1476">
            <v>509073</v>
          </cell>
          <cell r="J1476">
            <v>535410</v>
          </cell>
          <cell r="K1476">
            <v>719086</v>
          </cell>
          <cell r="L1476">
            <v>1365786</v>
          </cell>
          <cell r="M1476">
            <v>371219</v>
          </cell>
          <cell r="N1476">
            <v>461718</v>
          </cell>
          <cell r="O1476">
            <v>242430</v>
          </cell>
          <cell r="P1476">
            <v>488941</v>
          </cell>
          <cell r="Q1476">
            <v>6030342</v>
          </cell>
          <cell r="R1476" t="str">
            <v>Projection:</v>
          </cell>
          <cell r="S1476">
            <v>5655020</v>
          </cell>
          <cell r="T1476" t="str">
            <v>Actual:</v>
          </cell>
          <cell r="U1476">
            <v>323378</v>
          </cell>
          <cell r="V1476">
            <v>643669</v>
          </cell>
          <cell r="W1476">
            <v>961656</v>
          </cell>
          <cell r="X1476">
            <v>1336679</v>
          </cell>
          <cell r="Y1476">
            <v>1845752</v>
          </cell>
          <cell r="Z1476">
            <v>2381162</v>
          </cell>
          <cell r="AA1476">
            <v>3100248</v>
          </cell>
          <cell r="AB1476">
            <v>4466034</v>
          </cell>
          <cell r="AC1476">
            <v>4837253</v>
          </cell>
          <cell r="AD1476">
            <v>5298971</v>
          </cell>
          <cell r="AE1476">
            <v>5541401</v>
          </cell>
          <cell r="AF1476">
            <v>6030342</v>
          </cell>
        </row>
        <row r="1477">
          <cell r="A1477" t="str">
            <v>NORTH CENTRAL REGIONVariance: Fav/(Unfav)</v>
          </cell>
          <cell r="D1477" t="str">
            <v>Variance: Fav/(Unfav)</v>
          </cell>
          <cell r="E1477">
            <v>78953</v>
          </cell>
          <cell r="F1477">
            <v>82040</v>
          </cell>
          <cell r="G1477">
            <v>102759</v>
          </cell>
          <cell r="H1477">
            <v>236273</v>
          </cell>
          <cell r="I1477">
            <v>476019</v>
          </cell>
          <cell r="J1477">
            <v>592987</v>
          </cell>
          <cell r="K1477">
            <v>571240</v>
          </cell>
          <cell r="L1477">
            <v>512913</v>
          </cell>
          <cell r="M1477">
            <v>541466</v>
          </cell>
          <cell r="N1477">
            <v>383927</v>
          </cell>
          <cell r="O1477">
            <v>420764</v>
          </cell>
          <cell r="P1477">
            <v>527949</v>
          </cell>
          <cell r="Q1477">
            <v>4527289</v>
          </cell>
          <cell r="R1477" t="str">
            <v>Variance: Fav/(Unfav)</v>
          </cell>
          <cell r="S1477">
            <v>0</v>
          </cell>
          <cell r="T1477" t="str">
            <v>Variance: Fav/(Unfav)</v>
          </cell>
          <cell r="U1477">
            <v>78953</v>
          </cell>
          <cell r="V1477">
            <v>160993</v>
          </cell>
          <cell r="W1477">
            <v>263752</v>
          </cell>
          <cell r="X1477">
            <v>500025</v>
          </cell>
          <cell r="Y1477">
            <v>976044</v>
          </cell>
          <cell r="Z1477">
            <v>1569031</v>
          </cell>
          <cell r="AA1477">
            <v>2140271</v>
          </cell>
          <cell r="AB1477">
            <v>2653184</v>
          </cell>
          <cell r="AC1477">
            <v>3194650</v>
          </cell>
          <cell r="AD1477">
            <v>3578577</v>
          </cell>
          <cell r="AE1477">
            <v>3999341</v>
          </cell>
          <cell r="AF1477">
            <v>4527290</v>
          </cell>
        </row>
        <row r="1478">
          <cell r="A1478" t="str">
            <v>NORTH CENTRAL REGIONBudget:Underground Replace/Repair</v>
          </cell>
          <cell r="B1478" t="str">
            <v>NORTH CENTRAL REGION</v>
          </cell>
          <cell r="C1478" t="str">
            <v>Underground Replace/Repair</v>
          </cell>
          <cell r="D1478" t="str">
            <v>Budget:</v>
          </cell>
          <cell r="E1478">
            <v>207790</v>
          </cell>
          <cell r="F1478">
            <v>207790</v>
          </cell>
          <cell r="G1478">
            <v>218713</v>
          </cell>
          <cell r="H1478">
            <v>207790</v>
          </cell>
          <cell r="I1478">
            <v>251487</v>
          </cell>
          <cell r="J1478">
            <v>317024</v>
          </cell>
          <cell r="K1478">
            <v>288918</v>
          </cell>
          <cell r="L1478">
            <v>273329</v>
          </cell>
          <cell r="M1478">
            <v>290296</v>
          </cell>
          <cell r="N1478">
            <v>196867</v>
          </cell>
          <cell r="O1478">
            <v>218713</v>
          </cell>
          <cell r="P1478">
            <v>267071</v>
          </cell>
          <cell r="Q1478">
            <v>2945786</v>
          </cell>
          <cell r="R1478" t="str">
            <v>Budget:</v>
          </cell>
          <cell r="S1478">
            <v>2945786</v>
          </cell>
          <cell r="T1478" t="str">
            <v>Budget:</v>
          </cell>
          <cell r="U1478">
            <v>207790</v>
          </cell>
          <cell r="V1478">
            <v>415580</v>
          </cell>
          <cell r="W1478">
            <v>634293</v>
          </cell>
          <cell r="X1478">
            <v>842083</v>
          </cell>
          <cell r="Y1478">
            <v>1093570</v>
          </cell>
          <cell r="Z1478">
            <v>1410594</v>
          </cell>
          <cell r="AA1478">
            <v>1699512</v>
          </cell>
          <cell r="AB1478">
            <v>1972841</v>
          </cell>
          <cell r="AC1478">
            <v>2263137</v>
          </cell>
          <cell r="AD1478">
            <v>2460004</v>
          </cell>
          <cell r="AE1478">
            <v>2678717</v>
          </cell>
          <cell r="AF1478">
            <v>2945788</v>
          </cell>
        </row>
        <row r="1479">
          <cell r="A1479" t="str">
            <v>NORTH CENTRAL REGIONActual:Underground Replace/Repair</v>
          </cell>
          <cell r="D1479" t="str">
            <v>Actual:</v>
          </cell>
          <cell r="E1479">
            <v>229500</v>
          </cell>
          <cell r="F1479">
            <v>187912</v>
          </cell>
          <cell r="G1479">
            <v>212032</v>
          </cell>
          <cell r="H1479">
            <v>234026</v>
          </cell>
          <cell r="I1479">
            <v>210514</v>
          </cell>
          <cell r="J1479">
            <v>368589</v>
          </cell>
          <cell r="K1479">
            <v>257257</v>
          </cell>
          <cell r="L1479">
            <v>395338</v>
          </cell>
          <cell r="M1479">
            <v>309021</v>
          </cell>
          <cell r="N1479">
            <v>267876</v>
          </cell>
          <cell r="O1479">
            <v>181915</v>
          </cell>
          <cell r="P1479">
            <v>244355</v>
          </cell>
          <cell r="Q1479">
            <v>3098335</v>
          </cell>
          <cell r="R1479" t="str">
            <v>Projection:</v>
          </cell>
          <cell r="S1479">
            <v>2945786</v>
          </cell>
          <cell r="T1479" t="str">
            <v>Actual:</v>
          </cell>
          <cell r="U1479">
            <v>229500</v>
          </cell>
          <cell r="V1479">
            <v>417412</v>
          </cell>
          <cell r="W1479">
            <v>629444</v>
          </cell>
          <cell r="X1479">
            <v>863470</v>
          </cell>
          <cell r="Y1479">
            <v>1073984</v>
          </cell>
          <cell r="Z1479">
            <v>1442573</v>
          </cell>
          <cell r="AA1479">
            <v>1699830</v>
          </cell>
          <cell r="AB1479">
            <v>2095168</v>
          </cell>
          <cell r="AC1479">
            <v>2404189</v>
          </cell>
          <cell r="AD1479">
            <v>2672065</v>
          </cell>
          <cell r="AE1479">
            <v>2853980</v>
          </cell>
          <cell r="AF1479">
            <v>3098335</v>
          </cell>
        </row>
        <row r="1480">
          <cell r="A1480" t="str">
            <v>NORTH CENTRAL REGIONVariance: Fav/(Unfav)</v>
          </cell>
          <cell r="D1480" t="str">
            <v>Variance: Fav/(Unfav)</v>
          </cell>
          <cell r="E1480">
            <v>-21710</v>
          </cell>
          <cell r="F1480">
            <v>19878</v>
          </cell>
          <cell r="G1480">
            <v>6681</v>
          </cell>
          <cell r="H1480">
            <v>166164</v>
          </cell>
          <cell r="I1480">
            <v>251487</v>
          </cell>
          <cell r="J1480">
            <v>317024</v>
          </cell>
          <cell r="K1480">
            <v>288918</v>
          </cell>
          <cell r="L1480">
            <v>273329</v>
          </cell>
          <cell r="M1480">
            <v>290296</v>
          </cell>
          <cell r="N1480">
            <v>196867</v>
          </cell>
          <cell r="O1480">
            <v>218713</v>
          </cell>
          <cell r="P1480">
            <v>267071</v>
          </cell>
          <cell r="Q1480">
            <v>2274717</v>
          </cell>
          <cell r="R1480" t="str">
            <v>Variance: Fav/(Unfav)</v>
          </cell>
          <cell r="S1480">
            <v>0</v>
          </cell>
          <cell r="T1480" t="str">
            <v>Variance: Fav/(Unfav)</v>
          </cell>
          <cell r="U1480">
            <v>-21710</v>
          </cell>
          <cell r="V1480">
            <v>-1832</v>
          </cell>
          <cell r="W1480">
            <v>4849</v>
          </cell>
          <cell r="X1480">
            <v>171013</v>
          </cell>
          <cell r="Y1480">
            <v>422500</v>
          </cell>
          <cell r="Z1480">
            <v>739524</v>
          </cell>
          <cell r="AA1480">
            <v>1028442</v>
          </cell>
          <cell r="AB1480">
            <v>1301771</v>
          </cell>
          <cell r="AC1480">
            <v>1592067</v>
          </cell>
          <cell r="AD1480">
            <v>1788934</v>
          </cell>
          <cell r="AE1480">
            <v>2007647</v>
          </cell>
          <cell r="AF1480">
            <v>2274718</v>
          </cell>
        </row>
        <row r="1481">
          <cell r="A1481" t="str">
            <v>NORTH CENTRAL REGIONBudget:Streetlight Maintenance</v>
          </cell>
          <cell r="B1481" t="str">
            <v>NORTH CENTRAL REGION</v>
          </cell>
          <cell r="C1481" t="str">
            <v>Streetlight Maintenance</v>
          </cell>
          <cell r="D1481" t="str">
            <v>Budget:</v>
          </cell>
          <cell r="E1481">
            <v>63859</v>
          </cell>
          <cell r="F1481">
            <v>63859</v>
          </cell>
          <cell r="G1481">
            <v>63859</v>
          </cell>
          <cell r="H1481">
            <v>68151</v>
          </cell>
          <cell r="I1481">
            <v>63944</v>
          </cell>
          <cell r="J1481">
            <v>63944</v>
          </cell>
          <cell r="K1481">
            <v>78901</v>
          </cell>
          <cell r="L1481">
            <v>68151</v>
          </cell>
          <cell r="M1481">
            <v>63944</v>
          </cell>
          <cell r="N1481">
            <v>63944</v>
          </cell>
          <cell r="O1481">
            <v>68151</v>
          </cell>
          <cell r="P1481">
            <v>83112</v>
          </cell>
          <cell r="Q1481">
            <v>813819</v>
          </cell>
          <cell r="R1481" t="str">
            <v>Budget:</v>
          </cell>
          <cell r="S1481">
            <v>813819</v>
          </cell>
          <cell r="T1481" t="str">
            <v>Budget:</v>
          </cell>
          <cell r="U1481">
            <v>63859</v>
          </cell>
          <cell r="V1481">
            <v>127718</v>
          </cell>
          <cell r="W1481">
            <v>191577</v>
          </cell>
          <cell r="X1481">
            <v>259728</v>
          </cell>
          <cell r="Y1481">
            <v>323672</v>
          </cell>
          <cell r="Z1481">
            <v>387616</v>
          </cell>
          <cell r="AA1481">
            <v>466517</v>
          </cell>
          <cell r="AB1481">
            <v>534668</v>
          </cell>
          <cell r="AC1481">
            <v>598612</v>
          </cell>
          <cell r="AD1481">
            <v>662556</v>
          </cell>
          <cell r="AE1481">
            <v>730707</v>
          </cell>
          <cell r="AF1481">
            <v>813819</v>
          </cell>
        </row>
        <row r="1482">
          <cell r="A1482" t="str">
            <v>NORTH CENTRAL REGIONActual:Streetlight Maintenance</v>
          </cell>
          <cell r="D1482" t="str">
            <v>Actual:</v>
          </cell>
          <cell r="E1482">
            <v>44698</v>
          </cell>
          <cell r="F1482">
            <v>60514</v>
          </cell>
          <cell r="G1482">
            <v>73937</v>
          </cell>
          <cell r="H1482">
            <v>38202</v>
          </cell>
          <cell r="I1482">
            <v>37696</v>
          </cell>
          <cell r="J1482">
            <v>88958</v>
          </cell>
          <cell r="K1482">
            <v>45006</v>
          </cell>
          <cell r="L1482">
            <v>49069</v>
          </cell>
          <cell r="M1482">
            <v>55161</v>
          </cell>
          <cell r="N1482">
            <v>57705</v>
          </cell>
          <cell r="O1482">
            <v>50741</v>
          </cell>
          <cell r="P1482">
            <v>46262</v>
          </cell>
          <cell r="Q1482">
            <v>647949</v>
          </cell>
          <cell r="R1482" t="str">
            <v>Projection:</v>
          </cell>
          <cell r="S1482">
            <v>813819</v>
          </cell>
          <cell r="T1482" t="str">
            <v>Actual:</v>
          </cell>
          <cell r="U1482">
            <v>44698</v>
          </cell>
          <cell r="V1482">
            <v>105212</v>
          </cell>
          <cell r="W1482">
            <v>179149</v>
          </cell>
          <cell r="X1482">
            <v>217351</v>
          </cell>
          <cell r="Y1482">
            <v>255047</v>
          </cell>
          <cell r="Z1482">
            <v>344005</v>
          </cell>
          <cell r="AA1482">
            <v>389011</v>
          </cell>
          <cell r="AB1482">
            <v>438080</v>
          </cell>
          <cell r="AC1482">
            <v>493241</v>
          </cell>
          <cell r="AD1482">
            <v>550946</v>
          </cell>
          <cell r="AE1482">
            <v>601687</v>
          </cell>
          <cell r="AF1482">
            <v>647949</v>
          </cell>
        </row>
        <row r="1483">
          <cell r="A1483" t="str">
            <v>NORTH CENTRAL REGIONVariance: Fav/(Unfav)</v>
          </cell>
          <cell r="D1483" t="str">
            <v>Variance: Fav/(Unfav)</v>
          </cell>
          <cell r="E1483">
            <v>19160</v>
          </cell>
          <cell r="F1483">
            <v>3344</v>
          </cell>
          <cell r="G1483">
            <v>-10078</v>
          </cell>
          <cell r="H1483">
            <v>72562</v>
          </cell>
          <cell r="I1483">
            <v>63944</v>
          </cell>
          <cell r="J1483">
            <v>63944</v>
          </cell>
          <cell r="K1483">
            <v>78901</v>
          </cell>
          <cell r="L1483">
            <v>68151</v>
          </cell>
          <cell r="M1483">
            <v>63944</v>
          </cell>
          <cell r="N1483">
            <v>63944</v>
          </cell>
          <cell r="O1483">
            <v>68151</v>
          </cell>
          <cell r="P1483">
            <v>83112</v>
          </cell>
          <cell r="Q1483">
            <v>639080</v>
          </cell>
          <cell r="R1483" t="str">
            <v>Variance: Fav/(Unfav)</v>
          </cell>
          <cell r="S1483">
            <v>0</v>
          </cell>
          <cell r="T1483" t="str">
            <v>Variance: Fav/(Unfav)</v>
          </cell>
          <cell r="U1483">
            <v>19160</v>
          </cell>
          <cell r="V1483">
            <v>22504</v>
          </cell>
          <cell r="W1483">
            <v>12426</v>
          </cell>
          <cell r="X1483">
            <v>84988</v>
          </cell>
          <cell r="Y1483">
            <v>148932</v>
          </cell>
          <cell r="Z1483">
            <v>212876</v>
          </cell>
          <cell r="AA1483">
            <v>291777</v>
          </cell>
          <cell r="AB1483">
            <v>359928</v>
          </cell>
          <cell r="AC1483">
            <v>423872</v>
          </cell>
          <cell r="AD1483">
            <v>487816</v>
          </cell>
          <cell r="AE1483">
            <v>555967</v>
          </cell>
          <cell r="AF1483">
            <v>639079</v>
          </cell>
        </row>
        <row r="1484">
          <cell r="A1484" t="str">
            <v>NORTH CENTRAL REGIONBudget:Other</v>
          </cell>
          <cell r="B1484" t="str">
            <v>NORTH CENTRAL REGION</v>
          </cell>
          <cell r="C1484" t="str">
            <v>Other</v>
          </cell>
          <cell r="D1484" t="str">
            <v>Budget:</v>
          </cell>
          <cell r="E1484">
            <v>213558</v>
          </cell>
          <cell r="F1484">
            <v>213558</v>
          </cell>
          <cell r="G1484">
            <v>219978</v>
          </cell>
          <cell r="H1484">
            <v>236207</v>
          </cell>
          <cell r="I1484">
            <v>220313</v>
          </cell>
          <cell r="J1484">
            <v>220313</v>
          </cell>
          <cell r="K1484">
            <v>231435</v>
          </cell>
          <cell r="L1484">
            <v>236207</v>
          </cell>
          <cell r="M1484">
            <v>207473</v>
          </cell>
          <cell r="N1484">
            <v>220313</v>
          </cell>
          <cell r="O1484">
            <v>229787</v>
          </cell>
          <cell r="P1484">
            <v>240922</v>
          </cell>
          <cell r="Q1484">
            <v>2690067</v>
          </cell>
          <cell r="R1484" t="str">
            <v>Budget:</v>
          </cell>
          <cell r="S1484">
            <v>2690067</v>
          </cell>
          <cell r="T1484" t="str">
            <v>Budget:</v>
          </cell>
          <cell r="U1484">
            <v>213558</v>
          </cell>
          <cell r="V1484">
            <v>427116</v>
          </cell>
          <cell r="W1484">
            <v>647094</v>
          </cell>
          <cell r="X1484">
            <v>883301</v>
          </cell>
          <cell r="Y1484">
            <v>1103614</v>
          </cell>
          <cell r="Z1484">
            <v>1323927</v>
          </cell>
          <cell r="AA1484">
            <v>1555362</v>
          </cell>
          <cell r="AB1484">
            <v>1791569</v>
          </cell>
          <cell r="AC1484">
            <v>1999042</v>
          </cell>
          <cell r="AD1484">
            <v>2219355</v>
          </cell>
          <cell r="AE1484">
            <v>2449142</v>
          </cell>
          <cell r="AF1484">
            <v>2690064</v>
          </cell>
        </row>
        <row r="1485">
          <cell r="A1485" t="str">
            <v>NORTH CENTRAL REGIONActual:Other</v>
          </cell>
          <cell r="D1485" t="str">
            <v>Actual:</v>
          </cell>
          <cell r="E1485">
            <v>32500</v>
          </cell>
          <cell r="F1485">
            <v>11909</v>
          </cell>
          <cell r="G1485">
            <v>89004</v>
          </cell>
          <cell r="H1485">
            <v>12895</v>
          </cell>
          <cell r="I1485">
            <v>-68031</v>
          </cell>
          <cell r="J1485">
            <v>612617</v>
          </cell>
          <cell r="K1485">
            <v>7383</v>
          </cell>
          <cell r="L1485">
            <v>-139521</v>
          </cell>
          <cell r="M1485">
            <v>-58545</v>
          </cell>
          <cell r="N1485">
            <v>129494</v>
          </cell>
          <cell r="O1485">
            <v>-22045</v>
          </cell>
          <cell r="P1485">
            <v>-9709</v>
          </cell>
          <cell r="Q1485">
            <v>597951</v>
          </cell>
          <cell r="R1485" t="str">
            <v>Projection:</v>
          </cell>
          <cell r="S1485">
            <v>2690067</v>
          </cell>
          <cell r="T1485" t="str">
            <v>Actual:</v>
          </cell>
          <cell r="U1485">
            <v>32500</v>
          </cell>
          <cell r="V1485">
            <v>44409</v>
          </cell>
          <cell r="W1485">
            <v>133413</v>
          </cell>
          <cell r="X1485">
            <v>146308</v>
          </cell>
          <cell r="Y1485">
            <v>78277</v>
          </cell>
          <cell r="Z1485">
            <v>690894</v>
          </cell>
          <cell r="AA1485">
            <v>698277</v>
          </cell>
          <cell r="AB1485">
            <v>558756</v>
          </cell>
          <cell r="AC1485">
            <v>500211</v>
          </cell>
          <cell r="AD1485">
            <v>629705</v>
          </cell>
          <cell r="AE1485">
            <v>607660</v>
          </cell>
          <cell r="AF1485">
            <v>597951</v>
          </cell>
        </row>
        <row r="1486">
          <cell r="A1486" t="str">
            <v>NORTH CENTRAL REGIONVariance: Fav/(Unfav)</v>
          </cell>
          <cell r="D1486" t="str">
            <v>Variance: Fav/(Unfav)</v>
          </cell>
          <cell r="E1486">
            <v>181058</v>
          </cell>
          <cell r="F1486">
            <v>201649</v>
          </cell>
          <cell r="G1486">
            <v>130974</v>
          </cell>
          <cell r="H1486">
            <v>249938</v>
          </cell>
          <cell r="I1486">
            <v>220313</v>
          </cell>
          <cell r="J1486">
            <v>220313</v>
          </cell>
          <cell r="K1486">
            <v>231435</v>
          </cell>
          <cell r="L1486">
            <v>236207</v>
          </cell>
          <cell r="M1486">
            <v>207473</v>
          </cell>
          <cell r="N1486">
            <v>220313</v>
          </cell>
          <cell r="O1486">
            <v>229787</v>
          </cell>
          <cell r="P1486">
            <v>240922</v>
          </cell>
          <cell r="Q1486">
            <v>2570384</v>
          </cell>
          <cell r="R1486" t="str">
            <v>Variance: Fav/(Unfav)</v>
          </cell>
          <cell r="S1486">
            <v>0</v>
          </cell>
          <cell r="T1486" t="str">
            <v>Variance: Fav/(Unfav)</v>
          </cell>
          <cell r="U1486">
            <v>181058</v>
          </cell>
          <cell r="V1486">
            <v>382707</v>
          </cell>
          <cell r="W1486">
            <v>513681</v>
          </cell>
          <cell r="X1486">
            <v>763619</v>
          </cell>
          <cell r="Y1486">
            <v>983932</v>
          </cell>
          <cell r="Z1486">
            <v>1204245</v>
          </cell>
          <cell r="AA1486">
            <v>1435680</v>
          </cell>
          <cell r="AB1486">
            <v>1671887</v>
          </cell>
          <cell r="AC1486">
            <v>1879360</v>
          </cell>
          <cell r="AD1486">
            <v>2099673</v>
          </cell>
          <cell r="AE1486">
            <v>2329460</v>
          </cell>
          <cell r="AF1486">
            <v>2570382</v>
          </cell>
        </row>
        <row r="1487">
          <cell r="A1487" t="str">
            <v>NORTH CENTRAL REGIONBudget:Burdens - Payroll &amp; Materials</v>
          </cell>
          <cell r="B1487" t="str">
            <v>NORTH CENTRAL REGION</v>
          </cell>
          <cell r="C1487" t="str">
            <v>Burdens - Payroll &amp; Materials</v>
          </cell>
          <cell r="D1487" t="str">
            <v>Budget:</v>
          </cell>
          <cell r="E1487">
            <v>575554</v>
          </cell>
          <cell r="F1487">
            <v>575554</v>
          </cell>
          <cell r="G1487">
            <v>606516</v>
          </cell>
          <cell r="H1487">
            <v>617833</v>
          </cell>
          <cell r="I1487">
            <v>619644</v>
          </cell>
          <cell r="J1487">
            <v>608687</v>
          </cell>
          <cell r="K1487">
            <v>833262</v>
          </cell>
          <cell r="L1487">
            <v>605788</v>
          </cell>
          <cell r="M1487">
            <v>602073</v>
          </cell>
          <cell r="N1487">
            <v>578953</v>
          </cell>
          <cell r="O1487">
            <v>592272</v>
          </cell>
          <cell r="P1487">
            <v>752313</v>
          </cell>
          <cell r="Q1487">
            <v>7568448</v>
          </cell>
          <cell r="R1487" t="str">
            <v>Budget:</v>
          </cell>
          <cell r="S1487">
            <v>7568448</v>
          </cell>
          <cell r="T1487" t="str">
            <v>Budget:</v>
          </cell>
          <cell r="U1487">
            <v>575554</v>
          </cell>
          <cell r="V1487">
            <v>1151108</v>
          </cell>
          <cell r="W1487">
            <v>1757624</v>
          </cell>
          <cell r="X1487">
            <v>2375457</v>
          </cell>
          <cell r="Y1487">
            <v>2995101</v>
          </cell>
          <cell r="Z1487">
            <v>3603788</v>
          </cell>
          <cell r="AA1487">
            <v>4437050</v>
          </cell>
          <cell r="AB1487">
            <v>5042838</v>
          </cell>
          <cell r="AC1487">
            <v>5644911</v>
          </cell>
          <cell r="AD1487">
            <v>6223864</v>
          </cell>
          <cell r="AE1487">
            <v>6816136</v>
          </cell>
          <cell r="AF1487">
            <v>7568449</v>
          </cell>
        </row>
        <row r="1488">
          <cell r="A1488" t="str">
            <v>NORTH CENTRAL REGIONActual:Burdens - Payroll &amp; Materials</v>
          </cell>
          <cell r="D1488" t="str">
            <v>Actual:</v>
          </cell>
          <cell r="E1488">
            <v>426373</v>
          </cell>
          <cell r="F1488">
            <v>432412</v>
          </cell>
          <cell r="G1488">
            <v>469689</v>
          </cell>
          <cell r="H1488">
            <v>368266</v>
          </cell>
          <cell r="I1488">
            <v>478633</v>
          </cell>
          <cell r="J1488">
            <v>421430</v>
          </cell>
          <cell r="K1488">
            <v>436591</v>
          </cell>
          <cell r="L1488">
            <v>638740</v>
          </cell>
          <cell r="M1488">
            <v>364849</v>
          </cell>
          <cell r="N1488">
            <v>410245</v>
          </cell>
          <cell r="O1488">
            <v>315031</v>
          </cell>
          <cell r="P1488">
            <v>407313</v>
          </cell>
          <cell r="Q1488">
            <v>5169572</v>
          </cell>
          <cell r="R1488" t="str">
            <v>Projection:</v>
          </cell>
          <cell r="S1488">
            <v>7148249</v>
          </cell>
          <cell r="T1488" t="str">
            <v>Actual:</v>
          </cell>
          <cell r="U1488">
            <v>426373</v>
          </cell>
          <cell r="V1488">
            <v>858785</v>
          </cell>
          <cell r="W1488">
            <v>1328474</v>
          </cell>
          <cell r="X1488">
            <v>1696740</v>
          </cell>
          <cell r="Y1488">
            <v>2175373</v>
          </cell>
          <cell r="Z1488">
            <v>2596803</v>
          </cell>
          <cell r="AA1488">
            <v>3033394</v>
          </cell>
          <cell r="AB1488">
            <v>3672134</v>
          </cell>
          <cell r="AC1488">
            <v>4036983</v>
          </cell>
          <cell r="AD1488">
            <v>4447228</v>
          </cell>
          <cell r="AE1488">
            <v>4762259</v>
          </cell>
          <cell r="AF1488">
            <v>5169572</v>
          </cell>
        </row>
        <row r="1489">
          <cell r="A1489" t="str">
            <v>NORTH CENTRAL REGIONVariance: Fav/(Unfav)</v>
          </cell>
          <cell r="D1489" t="str">
            <v>Variance: Fav/(Unfav)</v>
          </cell>
          <cell r="E1489">
            <v>149181</v>
          </cell>
          <cell r="F1489">
            <v>143142</v>
          </cell>
          <cell r="G1489">
            <v>136827</v>
          </cell>
          <cell r="H1489">
            <v>360665</v>
          </cell>
          <cell r="I1489">
            <v>619644</v>
          </cell>
          <cell r="J1489">
            <v>608687</v>
          </cell>
          <cell r="K1489">
            <v>833262</v>
          </cell>
          <cell r="L1489">
            <v>605788</v>
          </cell>
          <cell r="M1489">
            <v>602073</v>
          </cell>
          <cell r="N1489">
            <v>578953</v>
          </cell>
          <cell r="O1489">
            <v>592272</v>
          </cell>
          <cell r="P1489">
            <v>752313</v>
          </cell>
          <cell r="Q1489">
            <v>5982807</v>
          </cell>
          <cell r="R1489" t="str">
            <v>Variance: Fav/(Unfav)</v>
          </cell>
          <cell r="S1489">
            <v>420199</v>
          </cell>
          <cell r="T1489" t="str">
            <v>Variance: Fav/(Unfav)</v>
          </cell>
          <cell r="U1489">
            <v>149181</v>
          </cell>
          <cell r="V1489">
            <v>292323</v>
          </cell>
          <cell r="W1489">
            <v>429150</v>
          </cell>
          <cell r="X1489">
            <v>789815</v>
          </cell>
          <cell r="Y1489">
            <v>1409459</v>
          </cell>
          <cell r="Z1489">
            <v>2018146</v>
          </cell>
          <cell r="AA1489">
            <v>2851408</v>
          </cell>
          <cell r="AB1489">
            <v>3457196</v>
          </cell>
          <cell r="AC1489">
            <v>4059269</v>
          </cell>
          <cell r="AD1489">
            <v>4638222</v>
          </cell>
          <cell r="AE1489">
            <v>5230494</v>
          </cell>
          <cell r="AF1489">
            <v>5982807</v>
          </cell>
        </row>
        <row r="1490">
          <cell r="A1490" t="str">
            <v>NORTH CENTRAL REGIONBudget:Indirects</v>
          </cell>
          <cell r="B1490" t="str">
            <v>NORTH CENTRAL REGION</v>
          </cell>
          <cell r="C1490" t="str">
            <v>Indirects</v>
          </cell>
          <cell r="D1490" t="str">
            <v>Budget:</v>
          </cell>
          <cell r="E1490">
            <v>633379</v>
          </cell>
          <cell r="F1490">
            <v>633379</v>
          </cell>
          <cell r="G1490">
            <v>1500855</v>
          </cell>
          <cell r="H1490">
            <v>667322</v>
          </cell>
          <cell r="I1490">
            <v>655910</v>
          </cell>
          <cell r="J1490">
            <v>656078</v>
          </cell>
          <cell r="K1490">
            <v>901935</v>
          </cell>
          <cell r="L1490">
            <v>667492</v>
          </cell>
          <cell r="M1490">
            <v>643270</v>
          </cell>
          <cell r="N1490">
            <v>655700</v>
          </cell>
          <cell r="O1490">
            <v>660985</v>
          </cell>
          <cell r="P1490">
            <v>907165</v>
          </cell>
          <cell r="Q1490">
            <v>9183470</v>
          </cell>
          <cell r="R1490" t="str">
            <v>Budget:</v>
          </cell>
          <cell r="S1490">
            <v>9183470</v>
          </cell>
          <cell r="T1490" t="str">
            <v>Budget:</v>
          </cell>
          <cell r="U1490">
            <v>633379</v>
          </cell>
          <cell r="V1490">
            <v>1266758</v>
          </cell>
          <cell r="W1490">
            <v>2767613</v>
          </cell>
          <cell r="X1490">
            <v>3434935</v>
          </cell>
          <cell r="Y1490">
            <v>4090845</v>
          </cell>
          <cell r="Z1490">
            <v>4746923</v>
          </cell>
          <cell r="AA1490">
            <v>5648858</v>
          </cell>
          <cell r="AB1490">
            <v>6316350</v>
          </cell>
          <cell r="AC1490">
            <v>6959620</v>
          </cell>
          <cell r="AD1490">
            <v>7615320</v>
          </cell>
          <cell r="AE1490">
            <v>8276305</v>
          </cell>
          <cell r="AF1490">
            <v>9183470</v>
          </cell>
        </row>
        <row r="1491">
          <cell r="A1491" t="str">
            <v>NORTH CENTRAL REGIONActual:Indirects</v>
          </cell>
          <cell r="D1491" t="str">
            <v>Actual:</v>
          </cell>
          <cell r="E1491">
            <v>520585</v>
          </cell>
          <cell r="F1491">
            <v>492772</v>
          </cell>
          <cell r="G1491">
            <v>1798462</v>
          </cell>
          <cell r="H1491">
            <v>556762</v>
          </cell>
          <cell r="I1491">
            <v>966926</v>
          </cell>
          <cell r="J1491">
            <v>595731</v>
          </cell>
          <cell r="K1491">
            <v>560466</v>
          </cell>
          <cell r="L1491">
            <v>947757</v>
          </cell>
          <cell r="M1491">
            <v>585001</v>
          </cell>
          <cell r="N1491">
            <v>710674</v>
          </cell>
          <cell r="O1491">
            <v>379751</v>
          </cell>
          <cell r="P1491">
            <v>685721</v>
          </cell>
          <cell r="Q1491">
            <v>8800608</v>
          </cell>
          <cell r="R1491" t="str">
            <v>Projection:</v>
          </cell>
          <cell r="S1491">
            <v>9081252</v>
          </cell>
          <cell r="T1491" t="str">
            <v>Actual:</v>
          </cell>
          <cell r="U1491">
            <v>520585</v>
          </cell>
          <cell r="V1491">
            <v>1013357</v>
          </cell>
          <cell r="W1491">
            <v>2811819</v>
          </cell>
          <cell r="X1491">
            <v>3368581</v>
          </cell>
          <cell r="Y1491">
            <v>4335507</v>
          </cell>
          <cell r="Z1491">
            <v>4931238</v>
          </cell>
          <cell r="AA1491">
            <v>5491704</v>
          </cell>
          <cell r="AB1491">
            <v>6439461</v>
          </cell>
          <cell r="AC1491">
            <v>7024462</v>
          </cell>
          <cell r="AD1491">
            <v>7735136</v>
          </cell>
          <cell r="AE1491">
            <v>8114887</v>
          </cell>
          <cell r="AF1491">
            <v>8800608</v>
          </cell>
        </row>
        <row r="1492">
          <cell r="A1492" t="str">
            <v>NORTH CENTRAL REGIONVariance: Fav/(Unfav)</v>
          </cell>
          <cell r="D1492" t="str">
            <v>Variance: Fav/(Unfav)</v>
          </cell>
          <cell r="E1492">
            <v>112794</v>
          </cell>
          <cell r="F1492">
            <v>140607</v>
          </cell>
          <cell r="G1492">
            <v>-297606</v>
          </cell>
          <cell r="H1492">
            <v>667322</v>
          </cell>
          <cell r="I1492">
            <v>655910</v>
          </cell>
          <cell r="J1492">
            <v>656078</v>
          </cell>
          <cell r="K1492">
            <v>901935</v>
          </cell>
          <cell r="L1492">
            <v>667492</v>
          </cell>
          <cell r="M1492">
            <v>643270</v>
          </cell>
          <cell r="N1492">
            <v>655700</v>
          </cell>
          <cell r="O1492">
            <v>660985</v>
          </cell>
          <cell r="P1492">
            <v>907165</v>
          </cell>
          <cell r="Q1492">
            <v>6371651</v>
          </cell>
          <cell r="R1492" t="str">
            <v>Variance: Fav/(Unfav)</v>
          </cell>
          <cell r="S1492">
            <v>102218</v>
          </cell>
          <cell r="T1492" t="str">
            <v>Variance: Fav/(Unfav)</v>
          </cell>
          <cell r="U1492">
            <v>112794</v>
          </cell>
          <cell r="V1492">
            <v>253401</v>
          </cell>
          <cell r="W1492">
            <v>-44205</v>
          </cell>
          <cell r="X1492">
            <v>623117</v>
          </cell>
          <cell r="Y1492">
            <v>1279027</v>
          </cell>
          <cell r="Z1492">
            <v>1935105</v>
          </cell>
          <cell r="AA1492">
            <v>2837040</v>
          </cell>
          <cell r="AB1492">
            <v>3504532</v>
          </cell>
          <cell r="AC1492">
            <v>4147802</v>
          </cell>
          <cell r="AD1492">
            <v>4803502</v>
          </cell>
          <cell r="AE1492">
            <v>5464487</v>
          </cell>
          <cell r="AF1492">
            <v>6371652</v>
          </cell>
        </row>
        <row r="1493">
          <cell r="D1493" t="str">
            <v>Budget:</v>
          </cell>
          <cell r="E1493">
            <v>3019362</v>
          </cell>
          <cell r="F1493">
            <v>3019362</v>
          </cell>
          <cell r="G1493">
            <v>4019767</v>
          </cell>
          <cell r="H1493">
            <v>3256033</v>
          </cell>
          <cell r="I1493">
            <v>3278502</v>
          </cell>
          <cell r="J1493">
            <v>3386553</v>
          </cell>
          <cell r="K1493">
            <v>4044421</v>
          </cell>
          <cell r="L1493">
            <v>3354052</v>
          </cell>
          <cell r="M1493">
            <v>3276043</v>
          </cell>
          <cell r="N1493">
            <v>3027225</v>
          </cell>
          <cell r="O1493">
            <v>3180844</v>
          </cell>
          <cell r="P1493">
            <v>3784006</v>
          </cell>
          <cell r="Q1493">
            <v>40646170</v>
          </cell>
          <cell r="S1493">
            <v>40646170</v>
          </cell>
          <cell r="U1493">
            <v>3019362</v>
          </cell>
          <cell r="V1493">
            <v>6038724</v>
          </cell>
          <cell r="W1493">
            <v>10058491</v>
          </cell>
          <cell r="X1493">
            <v>13314524</v>
          </cell>
          <cell r="Y1493">
            <v>16593026</v>
          </cell>
          <cell r="Z1493">
            <v>19979579</v>
          </cell>
          <cell r="AA1493">
            <v>24024000</v>
          </cell>
          <cell r="AB1493">
            <v>27378052</v>
          </cell>
          <cell r="AC1493">
            <v>30654095</v>
          </cell>
          <cell r="AD1493">
            <v>33681320</v>
          </cell>
          <cell r="AE1493">
            <v>36862164</v>
          </cell>
          <cell r="AF1493">
            <v>40646170</v>
          </cell>
        </row>
        <row r="1494">
          <cell r="D1494" t="str">
            <v>Actual:</v>
          </cell>
          <cell r="E1494">
            <v>1734358</v>
          </cell>
          <cell r="F1494">
            <v>2371467</v>
          </cell>
          <cell r="G1494">
            <v>3930092</v>
          </cell>
          <cell r="H1494">
            <v>2914733</v>
          </cell>
          <cell r="I1494">
            <v>3596307</v>
          </cell>
          <cell r="J1494">
            <v>3194178</v>
          </cell>
          <cell r="K1494">
            <v>3123717</v>
          </cell>
          <cell r="L1494">
            <v>4286610</v>
          </cell>
          <cell r="M1494">
            <v>2619720</v>
          </cell>
          <cell r="N1494">
            <v>2942113</v>
          </cell>
          <cell r="O1494">
            <v>1801940</v>
          </cell>
          <cell r="P1494">
            <v>2759694</v>
          </cell>
          <cell r="Q1494">
            <v>35274929</v>
          </cell>
          <cell r="U1494">
            <v>1734358</v>
          </cell>
          <cell r="V1494">
            <v>4105825</v>
          </cell>
          <cell r="W1494">
            <v>8035917</v>
          </cell>
          <cell r="X1494">
            <v>10950650</v>
          </cell>
          <cell r="Y1494">
            <v>14546957</v>
          </cell>
          <cell r="Z1494">
            <v>17741135</v>
          </cell>
          <cell r="AA1494">
            <v>20864852</v>
          </cell>
          <cell r="AB1494">
            <v>25151462</v>
          </cell>
          <cell r="AC1494">
            <v>27771182</v>
          </cell>
          <cell r="AD1494">
            <v>30713295</v>
          </cell>
          <cell r="AE1494">
            <v>32515235</v>
          </cell>
          <cell r="AF1494">
            <v>35274929</v>
          </cell>
        </row>
        <row r="1495">
          <cell r="D1495" t="str">
            <v>Variance: Fav/(Unfav)</v>
          </cell>
          <cell r="E1495">
            <v>1285003</v>
          </cell>
          <cell r="F1495">
            <v>647895</v>
          </cell>
          <cell r="G1495">
            <v>89675</v>
          </cell>
          <cell r="H1495">
            <v>3007655</v>
          </cell>
          <cell r="I1495">
            <v>3278502</v>
          </cell>
          <cell r="J1495">
            <v>3386553</v>
          </cell>
          <cell r="K1495">
            <v>4044421</v>
          </cell>
          <cell r="L1495">
            <v>3354052</v>
          </cell>
          <cell r="M1495">
            <v>3276043</v>
          </cell>
          <cell r="N1495">
            <v>3027225</v>
          </cell>
          <cell r="O1495">
            <v>3180844</v>
          </cell>
          <cell r="P1495">
            <v>3784006</v>
          </cell>
          <cell r="Q1495">
            <v>32361875</v>
          </cell>
          <cell r="S1495" t="str">
            <v xml:space="preserve"> </v>
          </cell>
          <cell r="U1495">
            <v>1285003</v>
          </cell>
          <cell r="V1495">
            <v>1932898</v>
          </cell>
          <cell r="W1495">
            <v>2022573</v>
          </cell>
          <cell r="X1495">
            <v>5030228</v>
          </cell>
          <cell r="Y1495">
            <v>8308730</v>
          </cell>
          <cell r="Z1495">
            <v>11695283</v>
          </cell>
          <cell r="AA1495">
            <v>15739704</v>
          </cell>
          <cell r="AB1495">
            <v>19093756</v>
          </cell>
          <cell r="AC1495">
            <v>22369799</v>
          </cell>
          <cell r="AD1495">
            <v>25397024</v>
          </cell>
          <cell r="AE1495">
            <v>28577868</v>
          </cell>
          <cell r="AF1495">
            <v>32361874</v>
          </cell>
        </row>
        <row r="1496"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A1497" t="str">
            <v>NORTH COASTAL REGIONBudget:New Service Construction</v>
          </cell>
          <cell r="B1497" t="str">
            <v>NORTH COASTAL REGION</v>
          </cell>
          <cell r="C1497" t="str">
            <v>New Service Construction</v>
          </cell>
          <cell r="D1497" t="str">
            <v>Budget:</v>
          </cell>
          <cell r="E1497">
            <v>458773</v>
          </cell>
          <cell r="F1497">
            <v>487611</v>
          </cell>
          <cell r="G1497">
            <v>516461</v>
          </cell>
          <cell r="H1497">
            <v>545298</v>
          </cell>
          <cell r="I1497">
            <v>546632</v>
          </cell>
          <cell r="J1497">
            <v>510297</v>
          </cell>
          <cell r="K1497">
            <v>539132</v>
          </cell>
          <cell r="L1497">
            <v>510297</v>
          </cell>
          <cell r="M1497">
            <v>517796</v>
          </cell>
          <cell r="N1497">
            <v>545298</v>
          </cell>
          <cell r="O1497">
            <v>545298</v>
          </cell>
          <cell r="P1497">
            <v>545298</v>
          </cell>
          <cell r="Q1497">
            <v>6268193</v>
          </cell>
          <cell r="R1497" t="str">
            <v>Budget:</v>
          </cell>
          <cell r="S1497">
            <v>6268193</v>
          </cell>
          <cell r="T1497" t="str">
            <v>Budget:</v>
          </cell>
          <cell r="U1497">
            <v>458773</v>
          </cell>
          <cell r="V1497">
            <v>946384</v>
          </cell>
          <cell r="W1497">
            <v>1462845</v>
          </cell>
          <cell r="X1497">
            <v>2008143</v>
          </cell>
          <cell r="Y1497">
            <v>2554775</v>
          </cell>
          <cell r="Z1497">
            <v>3065072</v>
          </cell>
          <cell r="AA1497">
            <v>3604204</v>
          </cell>
          <cell r="AB1497">
            <v>4114501</v>
          </cell>
          <cell r="AC1497">
            <v>4632297</v>
          </cell>
          <cell r="AD1497">
            <v>5177595</v>
          </cell>
          <cell r="AE1497">
            <v>5722893</v>
          </cell>
          <cell r="AF1497">
            <v>6268191</v>
          </cell>
        </row>
        <row r="1498">
          <cell r="A1498" t="str">
            <v>NORTH COASTAL REGIONActual:New Service Construction</v>
          </cell>
          <cell r="D1498" t="str">
            <v>Actual:</v>
          </cell>
          <cell r="E1498">
            <v>234266</v>
          </cell>
          <cell r="F1498">
            <v>182856</v>
          </cell>
          <cell r="G1498">
            <v>899514</v>
          </cell>
          <cell r="H1498">
            <v>701268</v>
          </cell>
          <cell r="I1498">
            <v>685104</v>
          </cell>
          <cell r="J1498">
            <v>385118</v>
          </cell>
          <cell r="K1498">
            <v>573969</v>
          </cell>
          <cell r="L1498">
            <v>817961</v>
          </cell>
          <cell r="M1498">
            <v>349662</v>
          </cell>
          <cell r="N1498">
            <v>531382</v>
          </cell>
          <cell r="O1498">
            <v>194890</v>
          </cell>
          <cell r="P1498">
            <v>575027</v>
          </cell>
          <cell r="Q1498">
            <v>6131017</v>
          </cell>
          <cell r="R1498" t="str">
            <v>Projection:</v>
          </cell>
          <cell r="S1498">
            <v>6268193</v>
          </cell>
          <cell r="T1498" t="str">
            <v>Actual:</v>
          </cell>
          <cell r="U1498">
            <v>234266</v>
          </cell>
          <cell r="V1498">
            <v>417122</v>
          </cell>
          <cell r="W1498">
            <v>1316636</v>
          </cell>
          <cell r="X1498">
            <v>2017904</v>
          </cell>
          <cell r="Y1498">
            <v>2703008</v>
          </cell>
          <cell r="Z1498">
            <v>3088126</v>
          </cell>
          <cell r="AA1498">
            <v>3662095</v>
          </cell>
          <cell r="AB1498">
            <v>4480056</v>
          </cell>
          <cell r="AC1498">
            <v>4829718</v>
          </cell>
          <cell r="AD1498">
            <v>5361100</v>
          </cell>
          <cell r="AE1498">
            <v>5555990</v>
          </cell>
          <cell r="AF1498">
            <v>6131017</v>
          </cell>
        </row>
        <row r="1499">
          <cell r="A1499" t="str">
            <v>NORTH COASTAL REGIONVariance: Fav/(Unfav)</v>
          </cell>
          <cell r="D1499" t="str">
            <v>Variance: Fav/(Unfav)</v>
          </cell>
          <cell r="E1499">
            <v>224507</v>
          </cell>
          <cell r="F1499">
            <v>304755</v>
          </cell>
          <cell r="G1499">
            <v>-383053</v>
          </cell>
          <cell r="H1499">
            <v>658156</v>
          </cell>
          <cell r="I1499">
            <v>546632</v>
          </cell>
          <cell r="J1499">
            <v>510297</v>
          </cell>
          <cell r="K1499">
            <v>539132</v>
          </cell>
          <cell r="L1499">
            <v>510297</v>
          </cell>
          <cell r="M1499">
            <v>517796</v>
          </cell>
          <cell r="N1499">
            <v>545298</v>
          </cell>
          <cell r="O1499">
            <v>545298</v>
          </cell>
          <cell r="P1499">
            <v>545298</v>
          </cell>
          <cell r="Q1499">
            <v>5064414</v>
          </cell>
          <cell r="R1499" t="str">
            <v>Variance: Fav/(Unfav)</v>
          </cell>
          <cell r="S1499">
            <v>0</v>
          </cell>
          <cell r="T1499" t="str">
            <v>Variance: Fav/(Unfav)</v>
          </cell>
          <cell r="U1499">
            <v>224507</v>
          </cell>
          <cell r="V1499">
            <v>529262</v>
          </cell>
          <cell r="W1499">
            <v>146209</v>
          </cell>
          <cell r="X1499">
            <v>804365</v>
          </cell>
          <cell r="Y1499">
            <v>1350997</v>
          </cell>
          <cell r="Z1499">
            <v>1861294</v>
          </cell>
          <cell r="AA1499">
            <v>2400426</v>
          </cell>
          <cell r="AB1499">
            <v>2910723</v>
          </cell>
          <cell r="AC1499">
            <v>3428519</v>
          </cell>
          <cell r="AD1499">
            <v>3973817</v>
          </cell>
          <cell r="AE1499">
            <v>4519115</v>
          </cell>
          <cell r="AF1499">
            <v>5064413</v>
          </cell>
        </row>
        <row r="1500">
          <cell r="A1500" t="str">
            <v>NORTH COASTAL REGIONBudget:Streetlight Construction</v>
          </cell>
          <cell r="B1500" t="str">
            <v>NORTH COASTAL REGION</v>
          </cell>
          <cell r="C1500" t="str">
            <v>Streetlight Construction</v>
          </cell>
          <cell r="D1500" t="str">
            <v>Budget:</v>
          </cell>
          <cell r="E1500">
            <v>132130</v>
          </cell>
          <cell r="F1500">
            <v>139910</v>
          </cell>
          <cell r="G1500">
            <v>147691</v>
          </cell>
          <cell r="H1500">
            <v>155470</v>
          </cell>
          <cell r="I1500">
            <v>151648</v>
          </cell>
          <cell r="J1500">
            <v>140704</v>
          </cell>
          <cell r="K1500">
            <v>148483</v>
          </cell>
          <cell r="L1500">
            <v>140704</v>
          </cell>
          <cell r="M1500">
            <v>143866</v>
          </cell>
          <cell r="N1500">
            <v>155470</v>
          </cell>
          <cell r="O1500">
            <v>155470</v>
          </cell>
          <cell r="P1500">
            <v>155470</v>
          </cell>
          <cell r="Q1500">
            <v>1767018</v>
          </cell>
          <cell r="R1500" t="str">
            <v>Budget:</v>
          </cell>
          <cell r="S1500">
            <v>1767018</v>
          </cell>
          <cell r="T1500" t="str">
            <v>Budget:</v>
          </cell>
          <cell r="U1500">
            <v>132130</v>
          </cell>
          <cell r="V1500">
            <v>272040</v>
          </cell>
          <cell r="W1500">
            <v>419731</v>
          </cell>
          <cell r="X1500">
            <v>575201</v>
          </cell>
          <cell r="Y1500">
            <v>726849</v>
          </cell>
          <cell r="Z1500">
            <v>867553</v>
          </cell>
          <cell r="AA1500">
            <v>1016036</v>
          </cell>
          <cell r="AB1500">
            <v>1156740</v>
          </cell>
          <cell r="AC1500">
            <v>1300606</v>
          </cell>
          <cell r="AD1500">
            <v>1456076</v>
          </cell>
          <cell r="AE1500">
            <v>1611546</v>
          </cell>
          <cell r="AF1500">
            <v>1767016</v>
          </cell>
        </row>
        <row r="1501">
          <cell r="A1501" t="str">
            <v>NORTH COASTAL REGIONActual:Streetlight Construction</v>
          </cell>
          <cell r="D1501" t="str">
            <v>Actual:</v>
          </cell>
          <cell r="E1501">
            <v>179723</v>
          </cell>
          <cell r="F1501">
            <v>179388</v>
          </cell>
          <cell r="G1501">
            <v>172304</v>
          </cell>
          <cell r="H1501">
            <v>70497</v>
          </cell>
          <cell r="I1501">
            <v>79972</v>
          </cell>
          <cell r="J1501">
            <v>128097</v>
          </cell>
          <cell r="K1501">
            <v>176485</v>
          </cell>
          <cell r="L1501">
            <v>118574</v>
          </cell>
          <cell r="M1501">
            <v>141734</v>
          </cell>
          <cell r="N1501">
            <v>79065</v>
          </cell>
          <cell r="O1501">
            <v>1038</v>
          </cell>
          <cell r="P1501">
            <v>267206</v>
          </cell>
          <cell r="Q1501">
            <v>1594083</v>
          </cell>
          <cell r="R1501" t="str">
            <v>Projection:</v>
          </cell>
          <cell r="S1501">
            <v>1767018</v>
          </cell>
          <cell r="T1501" t="str">
            <v>Actual:</v>
          </cell>
          <cell r="U1501">
            <v>179723</v>
          </cell>
          <cell r="V1501">
            <v>359111</v>
          </cell>
          <cell r="W1501">
            <v>531415</v>
          </cell>
          <cell r="X1501">
            <v>601912</v>
          </cell>
          <cell r="Y1501">
            <v>681884</v>
          </cell>
          <cell r="Z1501">
            <v>809981</v>
          </cell>
          <cell r="AA1501">
            <v>986466</v>
          </cell>
          <cell r="AB1501">
            <v>1105040</v>
          </cell>
          <cell r="AC1501">
            <v>1246774</v>
          </cell>
          <cell r="AD1501">
            <v>1325839</v>
          </cell>
          <cell r="AE1501">
            <v>1326877</v>
          </cell>
          <cell r="AF1501">
            <v>1594083</v>
          </cell>
        </row>
        <row r="1502">
          <cell r="A1502" t="str">
            <v>NORTH COASTAL REGIONVariance: Fav/(Unfav)</v>
          </cell>
          <cell r="D1502" t="str">
            <v>Variance: Fav/(Unfav)</v>
          </cell>
          <cell r="E1502">
            <v>-47593</v>
          </cell>
          <cell r="F1502">
            <v>-39478</v>
          </cell>
          <cell r="G1502">
            <v>-24613</v>
          </cell>
          <cell r="H1502">
            <v>110110</v>
          </cell>
          <cell r="I1502">
            <v>151648</v>
          </cell>
          <cell r="J1502">
            <v>140704</v>
          </cell>
          <cell r="K1502">
            <v>148483</v>
          </cell>
          <cell r="L1502">
            <v>140704</v>
          </cell>
          <cell r="M1502">
            <v>143866</v>
          </cell>
          <cell r="N1502">
            <v>155470</v>
          </cell>
          <cell r="O1502">
            <v>155470</v>
          </cell>
          <cell r="P1502">
            <v>155470</v>
          </cell>
          <cell r="Q1502">
            <v>1190243</v>
          </cell>
          <cell r="R1502" t="str">
            <v>Variance: Fav/(Unfav)</v>
          </cell>
          <cell r="S1502">
            <v>0</v>
          </cell>
          <cell r="T1502" t="str">
            <v>Variance: Fav/(Unfav)</v>
          </cell>
          <cell r="U1502">
            <v>-47593</v>
          </cell>
          <cell r="V1502">
            <v>-87071</v>
          </cell>
          <cell r="W1502">
            <v>-111684</v>
          </cell>
          <cell r="X1502">
            <v>-1574</v>
          </cell>
          <cell r="Y1502">
            <v>150074</v>
          </cell>
          <cell r="Z1502">
            <v>290778</v>
          </cell>
          <cell r="AA1502">
            <v>439261</v>
          </cell>
          <cell r="AB1502">
            <v>579965</v>
          </cell>
          <cell r="AC1502">
            <v>723831</v>
          </cell>
          <cell r="AD1502">
            <v>879301</v>
          </cell>
          <cell r="AE1502">
            <v>1034771</v>
          </cell>
          <cell r="AF1502">
            <v>1190241</v>
          </cell>
        </row>
        <row r="1503">
          <cell r="A1503" t="str">
            <v>NORTH COASTAL REGIONBudget:Overhead Replace/Repair</v>
          </cell>
          <cell r="B1503" t="str">
            <v>NORTH COASTAL REGION</v>
          </cell>
          <cell r="C1503" t="str">
            <v>Overhead Replace/Repair</v>
          </cell>
          <cell r="D1503" t="str">
            <v>Budget:</v>
          </cell>
          <cell r="E1503">
            <v>37190</v>
          </cell>
          <cell r="F1503">
            <v>37190</v>
          </cell>
          <cell r="G1503">
            <v>37190</v>
          </cell>
          <cell r="H1503">
            <v>37190</v>
          </cell>
          <cell r="I1503">
            <v>185949</v>
          </cell>
          <cell r="J1503">
            <v>278924</v>
          </cell>
          <cell r="K1503">
            <v>371899</v>
          </cell>
          <cell r="L1503">
            <v>464873</v>
          </cell>
          <cell r="M1503">
            <v>278924</v>
          </cell>
          <cell r="N1503">
            <v>37190</v>
          </cell>
          <cell r="O1503">
            <v>55784</v>
          </cell>
          <cell r="P1503">
            <v>37190</v>
          </cell>
          <cell r="Q1503">
            <v>1859493</v>
          </cell>
          <cell r="R1503" t="str">
            <v>Budget:</v>
          </cell>
          <cell r="S1503">
            <v>1859493</v>
          </cell>
          <cell r="T1503" t="str">
            <v>Budget:</v>
          </cell>
          <cell r="U1503">
            <v>37190</v>
          </cell>
          <cell r="V1503">
            <v>74380</v>
          </cell>
          <cell r="W1503">
            <v>111570</v>
          </cell>
          <cell r="X1503">
            <v>148760</v>
          </cell>
          <cell r="Y1503">
            <v>334709</v>
          </cell>
          <cell r="Z1503">
            <v>613633</v>
          </cell>
          <cell r="AA1503">
            <v>985532</v>
          </cell>
          <cell r="AB1503">
            <v>1450405</v>
          </cell>
          <cell r="AC1503">
            <v>1729329</v>
          </cell>
          <cell r="AD1503">
            <v>1766519</v>
          </cell>
          <cell r="AE1503">
            <v>1822303</v>
          </cell>
          <cell r="AF1503">
            <v>1859493</v>
          </cell>
        </row>
        <row r="1504">
          <cell r="A1504" t="str">
            <v>NORTH COASTAL REGIONActual:Overhead Replace/Repair</v>
          </cell>
          <cell r="D1504" t="str">
            <v>Actual:</v>
          </cell>
          <cell r="E1504">
            <v>157874</v>
          </cell>
          <cell r="F1504">
            <v>139163</v>
          </cell>
          <cell r="G1504">
            <v>139836</v>
          </cell>
          <cell r="H1504">
            <v>110135</v>
          </cell>
          <cell r="I1504">
            <v>171900</v>
          </cell>
          <cell r="J1504">
            <v>214788</v>
          </cell>
          <cell r="K1504">
            <v>274757</v>
          </cell>
          <cell r="L1504">
            <v>387603</v>
          </cell>
          <cell r="M1504">
            <v>168020</v>
          </cell>
          <cell r="N1504">
            <v>166336</v>
          </cell>
          <cell r="O1504">
            <v>160162</v>
          </cell>
          <cell r="P1504">
            <v>242015</v>
          </cell>
          <cell r="Q1504">
            <v>2332589</v>
          </cell>
          <cell r="R1504" t="str">
            <v>Projection:</v>
          </cell>
          <cell r="S1504">
            <v>1859493</v>
          </cell>
          <cell r="T1504" t="str">
            <v>Actual:</v>
          </cell>
          <cell r="U1504">
            <v>157874</v>
          </cell>
          <cell r="V1504">
            <v>297037</v>
          </cell>
          <cell r="W1504">
            <v>436873</v>
          </cell>
          <cell r="X1504">
            <v>547008</v>
          </cell>
          <cell r="Y1504">
            <v>718908</v>
          </cell>
          <cell r="Z1504">
            <v>933696</v>
          </cell>
          <cell r="AA1504">
            <v>1208453</v>
          </cell>
          <cell r="AB1504">
            <v>1596056</v>
          </cell>
          <cell r="AC1504">
            <v>1764076</v>
          </cell>
          <cell r="AD1504">
            <v>1930412</v>
          </cell>
          <cell r="AE1504">
            <v>2090574</v>
          </cell>
          <cell r="AF1504">
            <v>2332589</v>
          </cell>
        </row>
        <row r="1505">
          <cell r="A1505" t="str">
            <v>NORTH COASTAL REGIONVariance: Fav/(Unfav)</v>
          </cell>
          <cell r="D1505" t="str">
            <v>Variance: Fav/(Unfav)</v>
          </cell>
          <cell r="E1505">
            <v>-120684</v>
          </cell>
          <cell r="F1505">
            <v>-101973</v>
          </cell>
          <cell r="G1505">
            <v>-102646</v>
          </cell>
          <cell r="H1505">
            <v>-29613</v>
          </cell>
          <cell r="I1505">
            <v>185949</v>
          </cell>
          <cell r="J1505">
            <v>278924</v>
          </cell>
          <cell r="K1505">
            <v>371899</v>
          </cell>
          <cell r="L1505">
            <v>464873</v>
          </cell>
          <cell r="M1505">
            <v>278924</v>
          </cell>
          <cell r="N1505">
            <v>37190</v>
          </cell>
          <cell r="O1505">
            <v>55784</v>
          </cell>
          <cell r="P1505">
            <v>37190</v>
          </cell>
          <cell r="Q1505">
            <v>1355818</v>
          </cell>
          <cell r="R1505" t="str">
            <v>Variance: Fav/(Unfav)</v>
          </cell>
          <cell r="S1505">
            <v>0</v>
          </cell>
          <cell r="T1505" t="str">
            <v>Variance: Fav/(Unfav)</v>
          </cell>
          <cell r="U1505">
            <v>-120684</v>
          </cell>
          <cell r="V1505">
            <v>-222657</v>
          </cell>
          <cell r="W1505">
            <v>-325303</v>
          </cell>
          <cell r="X1505">
            <v>-354916</v>
          </cell>
          <cell r="Y1505">
            <v>-168967</v>
          </cell>
          <cell r="Z1505">
            <v>109957</v>
          </cell>
          <cell r="AA1505">
            <v>481856</v>
          </cell>
          <cell r="AB1505">
            <v>946729</v>
          </cell>
          <cell r="AC1505">
            <v>1225653</v>
          </cell>
          <cell r="AD1505">
            <v>1262843</v>
          </cell>
          <cell r="AE1505">
            <v>1318627</v>
          </cell>
          <cell r="AF1505">
            <v>1355817</v>
          </cell>
        </row>
        <row r="1506">
          <cell r="A1506" t="str">
            <v>NORTH COASTAL REGIONBudget:Underground Replace/Repair</v>
          </cell>
          <cell r="B1506" t="str">
            <v>NORTH COASTAL REGION</v>
          </cell>
          <cell r="C1506" t="str">
            <v>Underground Replace/Repair</v>
          </cell>
          <cell r="D1506" t="str">
            <v>Budget:</v>
          </cell>
          <cell r="E1506">
            <v>7207</v>
          </cell>
          <cell r="F1506">
            <v>7207</v>
          </cell>
          <cell r="G1506">
            <v>7207</v>
          </cell>
          <cell r="H1506">
            <v>7207</v>
          </cell>
          <cell r="I1506">
            <v>36032</v>
          </cell>
          <cell r="J1506">
            <v>54051</v>
          </cell>
          <cell r="K1506">
            <v>72066</v>
          </cell>
          <cell r="L1506">
            <v>90083</v>
          </cell>
          <cell r="M1506">
            <v>54051</v>
          </cell>
          <cell r="N1506">
            <v>7207</v>
          </cell>
          <cell r="O1506">
            <v>10810</v>
          </cell>
          <cell r="P1506">
            <v>7207</v>
          </cell>
          <cell r="Q1506">
            <v>360335</v>
          </cell>
          <cell r="R1506" t="str">
            <v>Budget:</v>
          </cell>
          <cell r="S1506">
            <v>360335</v>
          </cell>
          <cell r="T1506" t="str">
            <v>Budget:</v>
          </cell>
          <cell r="U1506">
            <v>7207</v>
          </cell>
          <cell r="V1506">
            <v>14414</v>
          </cell>
          <cell r="W1506">
            <v>21621</v>
          </cell>
          <cell r="X1506">
            <v>28828</v>
          </cell>
          <cell r="Y1506">
            <v>64860</v>
          </cell>
          <cell r="Z1506">
            <v>118911</v>
          </cell>
          <cell r="AA1506">
            <v>190977</v>
          </cell>
          <cell r="AB1506">
            <v>281060</v>
          </cell>
          <cell r="AC1506">
            <v>335111</v>
          </cell>
          <cell r="AD1506">
            <v>342318</v>
          </cell>
          <cell r="AE1506">
            <v>353128</v>
          </cell>
          <cell r="AF1506">
            <v>360335</v>
          </cell>
        </row>
        <row r="1507">
          <cell r="A1507" t="str">
            <v>NORTH COASTAL REGIONActual:Underground Replace/Repair</v>
          </cell>
          <cell r="D1507" t="str">
            <v>Actual:</v>
          </cell>
          <cell r="E1507">
            <v>140964</v>
          </cell>
          <cell r="F1507">
            <v>121353</v>
          </cell>
          <cell r="G1507">
            <v>98762</v>
          </cell>
          <cell r="H1507">
            <v>84714</v>
          </cell>
          <cell r="I1507">
            <v>108602</v>
          </cell>
          <cell r="J1507">
            <v>96638</v>
          </cell>
          <cell r="K1507">
            <v>153018</v>
          </cell>
          <cell r="L1507">
            <v>165822</v>
          </cell>
          <cell r="M1507">
            <v>134174</v>
          </cell>
          <cell r="N1507">
            <v>122659</v>
          </cell>
          <cell r="O1507">
            <v>86288</v>
          </cell>
          <cell r="P1507">
            <v>104807</v>
          </cell>
          <cell r="Q1507">
            <v>1417801</v>
          </cell>
          <cell r="R1507" t="str">
            <v>Projection:</v>
          </cell>
          <cell r="S1507">
            <v>360335</v>
          </cell>
          <cell r="T1507" t="str">
            <v>Actual:</v>
          </cell>
          <cell r="U1507">
            <v>140964</v>
          </cell>
          <cell r="V1507">
            <v>262317</v>
          </cell>
          <cell r="W1507">
            <v>361079</v>
          </cell>
          <cell r="X1507">
            <v>445793</v>
          </cell>
          <cell r="Y1507">
            <v>554395</v>
          </cell>
          <cell r="Z1507">
            <v>651033</v>
          </cell>
          <cell r="AA1507">
            <v>804051</v>
          </cell>
          <cell r="AB1507">
            <v>969873</v>
          </cell>
          <cell r="AC1507">
            <v>1104047</v>
          </cell>
          <cell r="AD1507">
            <v>1226706</v>
          </cell>
          <cell r="AE1507">
            <v>1312994</v>
          </cell>
          <cell r="AF1507">
            <v>1417801</v>
          </cell>
        </row>
        <row r="1508">
          <cell r="A1508" t="str">
            <v>NORTH COASTAL REGIONVariance: Fav/(Unfav)</v>
          </cell>
          <cell r="D1508" t="str">
            <v>Variance: Fav/(Unfav)</v>
          </cell>
          <cell r="E1508">
            <v>-133757</v>
          </cell>
          <cell r="F1508">
            <v>-114146</v>
          </cell>
          <cell r="G1508">
            <v>-91555</v>
          </cell>
          <cell r="H1508">
            <v>-9057</v>
          </cell>
          <cell r="I1508">
            <v>36032</v>
          </cell>
          <cell r="J1508">
            <v>54051</v>
          </cell>
          <cell r="K1508">
            <v>72066</v>
          </cell>
          <cell r="L1508">
            <v>90083</v>
          </cell>
          <cell r="M1508">
            <v>54051</v>
          </cell>
          <cell r="N1508">
            <v>7207</v>
          </cell>
          <cell r="O1508">
            <v>10810</v>
          </cell>
          <cell r="P1508">
            <v>7207</v>
          </cell>
          <cell r="Q1508">
            <v>-17008</v>
          </cell>
          <cell r="R1508" t="str">
            <v>Variance: Fav/(Unfav)</v>
          </cell>
          <cell r="S1508">
            <v>0</v>
          </cell>
          <cell r="T1508" t="str">
            <v>Variance: Fav/(Unfav)</v>
          </cell>
          <cell r="U1508">
            <v>-133757</v>
          </cell>
          <cell r="V1508">
            <v>-247903</v>
          </cell>
          <cell r="W1508">
            <v>-339458</v>
          </cell>
          <cell r="X1508">
            <v>-348515</v>
          </cell>
          <cell r="Y1508">
            <v>-312483</v>
          </cell>
          <cell r="Z1508">
            <v>-258432</v>
          </cell>
          <cell r="AA1508">
            <v>-186366</v>
          </cell>
          <cell r="AB1508">
            <v>-96283</v>
          </cell>
          <cell r="AC1508">
            <v>-42232</v>
          </cell>
          <cell r="AD1508">
            <v>-35025</v>
          </cell>
          <cell r="AE1508">
            <v>-24215</v>
          </cell>
          <cell r="AF1508">
            <v>-17008</v>
          </cell>
        </row>
        <row r="1509">
          <cell r="A1509" t="str">
            <v>NORTH COASTAL REGIONBudget:Streetlight Maintenance</v>
          </cell>
          <cell r="B1509" t="str">
            <v>NORTH COASTAL REGION</v>
          </cell>
          <cell r="C1509" t="str">
            <v>Streetlight Maintenance</v>
          </cell>
          <cell r="D1509" t="str">
            <v>Budget:</v>
          </cell>
          <cell r="E1509">
            <v>6908</v>
          </cell>
          <cell r="F1509">
            <v>6908</v>
          </cell>
          <cell r="G1509">
            <v>5373</v>
          </cell>
          <cell r="H1509">
            <v>5373</v>
          </cell>
          <cell r="I1509">
            <v>5373</v>
          </cell>
          <cell r="J1509">
            <v>3837</v>
          </cell>
          <cell r="K1509">
            <v>3837</v>
          </cell>
          <cell r="L1509">
            <v>3837</v>
          </cell>
          <cell r="M1509">
            <v>9210</v>
          </cell>
          <cell r="N1509">
            <v>9210</v>
          </cell>
          <cell r="O1509">
            <v>9210</v>
          </cell>
          <cell r="P1509">
            <v>7675</v>
          </cell>
          <cell r="Q1509">
            <v>76751</v>
          </cell>
          <cell r="R1509" t="str">
            <v>Budget:</v>
          </cell>
          <cell r="S1509">
            <v>76751</v>
          </cell>
          <cell r="T1509" t="str">
            <v>Budget:</v>
          </cell>
          <cell r="U1509">
            <v>6908</v>
          </cell>
          <cell r="V1509">
            <v>13816</v>
          </cell>
          <cell r="W1509">
            <v>19189</v>
          </cell>
          <cell r="X1509">
            <v>24562</v>
          </cell>
          <cell r="Y1509">
            <v>29935</v>
          </cell>
          <cell r="Z1509">
            <v>33772</v>
          </cell>
          <cell r="AA1509">
            <v>37609</v>
          </cell>
          <cell r="AB1509">
            <v>41446</v>
          </cell>
          <cell r="AC1509">
            <v>50656</v>
          </cell>
          <cell r="AD1509">
            <v>59866</v>
          </cell>
          <cell r="AE1509">
            <v>69076</v>
          </cell>
          <cell r="AF1509">
            <v>76751</v>
          </cell>
        </row>
        <row r="1510">
          <cell r="A1510" t="str">
            <v>NORTH COASTAL REGIONActual:Streetlight Maintenance</v>
          </cell>
          <cell r="D1510" t="str">
            <v>Actual:</v>
          </cell>
          <cell r="E1510">
            <v>23644</v>
          </cell>
          <cell r="F1510">
            <v>19314</v>
          </cell>
          <cell r="G1510">
            <v>18058</v>
          </cell>
          <cell r="H1510">
            <v>59404</v>
          </cell>
          <cell r="I1510">
            <v>28105</v>
          </cell>
          <cell r="J1510">
            <v>20425</v>
          </cell>
          <cell r="K1510">
            <v>20351</v>
          </cell>
          <cell r="L1510">
            <v>37243</v>
          </cell>
          <cell r="M1510">
            <v>21976</v>
          </cell>
          <cell r="N1510">
            <v>33157</v>
          </cell>
          <cell r="O1510">
            <v>24595</v>
          </cell>
          <cell r="P1510">
            <v>22084</v>
          </cell>
          <cell r="Q1510">
            <v>328356</v>
          </cell>
          <cell r="R1510" t="str">
            <v>Projection:</v>
          </cell>
          <cell r="S1510">
            <v>76751</v>
          </cell>
          <cell r="T1510" t="str">
            <v>Actual:</v>
          </cell>
          <cell r="U1510">
            <v>23644</v>
          </cell>
          <cell r="V1510">
            <v>42958</v>
          </cell>
          <cell r="W1510">
            <v>61016</v>
          </cell>
          <cell r="X1510">
            <v>120420</v>
          </cell>
          <cell r="Y1510">
            <v>148525</v>
          </cell>
          <cell r="Z1510">
            <v>168950</v>
          </cell>
          <cell r="AA1510">
            <v>189301</v>
          </cell>
          <cell r="AB1510">
            <v>226544</v>
          </cell>
          <cell r="AC1510">
            <v>248520</v>
          </cell>
          <cell r="AD1510">
            <v>281677</v>
          </cell>
          <cell r="AE1510">
            <v>306272</v>
          </cell>
          <cell r="AF1510">
            <v>328356</v>
          </cell>
        </row>
        <row r="1511">
          <cell r="A1511" t="str">
            <v>NORTH COASTAL REGIONVariance: Fav/(Unfav)</v>
          </cell>
          <cell r="D1511" t="str">
            <v>Variance: Fav/(Unfav)</v>
          </cell>
          <cell r="E1511">
            <v>-16736</v>
          </cell>
          <cell r="F1511">
            <v>-12406</v>
          </cell>
          <cell r="G1511">
            <v>-12685</v>
          </cell>
          <cell r="H1511">
            <v>5915</v>
          </cell>
          <cell r="I1511">
            <v>5373</v>
          </cell>
          <cell r="J1511">
            <v>3837</v>
          </cell>
          <cell r="K1511">
            <v>3837</v>
          </cell>
          <cell r="L1511">
            <v>3837</v>
          </cell>
          <cell r="M1511">
            <v>9210</v>
          </cell>
          <cell r="N1511">
            <v>9210</v>
          </cell>
          <cell r="O1511">
            <v>9210</v>
          </cell>
          <cell r="P1511">
            <v>7675</v>
          </cell>
          <cell r="Q1511">
            <v>16276</v>
          </cell>
          <cell r="R1511" t="str">
            <v>Variance: Fav/(Unfav)</v>
          </cell>
          <cell r="S1511">
            <v>0</v>
          </cell>
          <cell r="T1511" t="str">
            <v>Variance: Fav/(Unfav)</v>
          </cell>
          <cell r="U1511">
            <v>-16736</v>
          </cell>
          <cell r="V1511">
            <v>-29142</v>
          </cell>
          <cell r="W1511">
            <v>-41827</v>
          </cell>
          <cell r="X1511">
            <v>-35912</v>
          </cell>
          <cell r="Y1511">
            <v>-30539</v>
          </cell>
          <cell r="Z1511">
            <v>-26702</v>
          </cell>
          <cell r="AA1511">
            <v>-22865</v>
          </cell>
          <cell r="AB1511">
            <v>-19028</v>
          </cell>
          <cell r="AC1511">
            <v>-9818</v>
          </cell>
          <cell r="AD1511">
            <v>-608</v>
          </cell>
          <cell r="AE1511">
            <v>8602</v>
          </cell>
          <cell r="AF1511">
            <v>16277</v>
          </cell>
        </row>
        <row r="1512">
          <cell r="A1512" t="str">
            <v>NORTH COASTAL REGIONBudget:Other</v>
          </cell>
          <cell r="B1512" t="str">
            <v>NORTH COASTAL REGION</v>
          </cell>
          <cell r="C1512" t="str">
            <v>Other</v>
          </cell>
          <cell r="D1512" t="str">
            <v>Budget:</v>
          </cell>
          <cell r="E1512">
            <v>41809</v>
          </cell>
          <cell r="F1512">
            <v>41809</v>
          </cell>
          <cell r="G1512">
            <v>507181</v>
          </cell>
          <cell r="H1512">
            <v>38507</v>
          </cell>
          <cell r="I1512">
            <v>38507</v>
          </cell>
          <cell r="J1512">
            <v>34206</v>
          </cell>
          <cell r="K1512">
            <v>43943</v>
          </cell>
          <cell r="L1512">
            <v>34211</v>
          </cell>
          <cell r="M1512">
            <v>48542</v>
          </cell>
          <cell r="N1512">
            <v>49260</v>
          </cell>
          <cell r="O1512">
            <v>48901</v>
          </cell>
          <cell r="P1512">
            <v>54368</v>
          </cell>
          <cell r="Q1512">
            <v>981244</v>
          </cell>
          <cell r="R1512" t="str">
            <v>Budget:</v>
          </cell>
          <cell r="S1512">
            <v>981244</v>
          </cell>
          <cell r="T1512" t="str">
            <v>Budget:</v>
          </cell>
          <cell r="U1512">
            <v>41809</v>
          </cell>
          <cell r="V1512">
            <v>83618</v>
          </cell>
          <cell r="W1512">
            <v>590799</v>
          </cell>
          <cell r="X1512">
            <v>629306</v>
          </cell>
          <cell r="Y1512">
            <v>667813</v>
          </cell>
          <cell r="Z1512">
            <v>702019</v>
          </cell>
          <cell r="AA1512">
            <v>745962</v>
          </cell>
          <cell r="AB1512">
            <v>780173</v>
          </cell>
          <cell r="AC1512">
            <v>828715</v>
          </cell>
          <cell r="AD1512">
            <v>877975</v>
          </cell>
          <cell r="AE1512">
            <v>926876</v>
          </cell>
          <cell r="AF1512">
            <v>981244</v>
          </cell>
        </row>
        <row r="1513">
          <cell r="A1513" t="str">
            <v>NORTH COASTAL REGIONActual:Other</v>
          </cell>
          <cell r="D1513" t="str">
            <v>Actual:</v>
          </cell>
          <cell r="E1513">
            <v>101891</v>
          </cell>
          <cell r="F1513">
            <v>126873</v>
          </cell>
          <cell r="G1513">
            <v>927542</v>
          </cell>
          <cell r="H1513">
            <v>73992</v>
          </cell>
          <cell r="I1513">
            <v>213900</v>
          </cell>
          <cell r="J1513">
            <v>214401.5</v>
          </cell>
          <cell r="K1513">
            <v>148311</v>
          </cell>
          <cell r="L1513">
            <v>201284</v>
          </cell>
          <cell r="M1513">
            <v>243120</v>
          </cell>
          <cell r="N1513">
            <v>75819</v>
          </cell>
          <cell r="O1513">
            <v>44939</v>
          </cell>
          <cell r="P1513">
            <v>30727</v>
          </cell>
          <cell r="Q1513">
            <v>2402799.5</v>
          </cell>
          <cell r="R1513" t="str">
            <v>Projection:</v>
          </cell>
          <cell r="S1513">
            <v>981244</v>
          </cell>
          <cell r="T1513" t="str">
            <v>Actual:</v>
          </cell>
          <cell r="U1513">
            <v>101891</v>
          </cell>
          <cell r="V1513">
            <v>228764</v>
          </cell>
          <cell r="W1513">
            <v>1156306</v>
          </cell>
          <cell r="X1513">
            <v>1230298</v>
          </cell>
          <cell r="Y1513">
            <v>1444198</v>
          </cell>
          <cell r="Z1513">
            <v>1658599.5</v>
          </cell>
          <cell r="AA1513">
            <v>1806910.5</v>
          </cell>
          <cell r="AB1513">
            <v>2008194.5</v>
          </cell>
          <cell r="AC1513">
            <v>2251314.5</v>
          </cell>
          <cell r="AD1513">
            <v>2327133.5</v>
          </cell>
          <cell r="AE1513">
            <v>2372072.5</v>
          </cell>
          <cell r="AF1513">
            <v>2402799.5</v>
          </cell>
        </row>
        <row r="1514">
          <cell r="A1514" t="str">
            <v>NORTH COASTAL REGIONVariance: Fav/(Unfav)</v>
          </cell>
          <cell r="D1514" t="str">
            <v>Variance: Fav/(Unfav)</v>
          </cell>
          <cell r="E1514">
            <v>-60082</v>
          </cell>
          <cell r="F1514">
            <v>-85064</v>
          </cell>
          <cell r="G1514">
            <v>-420361</v>
          </cell>
          <cell r="H1514">
            <v>19060</v>
          </cell>
          <cell r="I1514">
            <v>38507</v>
          </cell>
          <cell r="J1514">
            <v>34206</v>
          </cell>
          <cell r="K1514">
            <v>43943</v>
          </cell>
          <cell r="L1514">
            <v>34211</v>
          </cell>
          <cell r="M1514">
            <v>48542</v>
          </cell>
          <cell r="N1514">
            <v>49260</v>
          </cell>
          <cell r="O1514">
            <v>48901</v>
          </cell>
          <cell r="P1514">
            <v>54368</v>
          </cell>
          <cell r="Q1514">
            <v>-194510</v>
          </cell>
          <cell r="R1514" t="str">
            <v>Variance: Fav/(Unfav)</v>
          </cell>
          <cell r="S1514">
            <v>0</v>
          </cell>
          <cell r="T1514" t="str">
            <v>Variance: Fav/(Unfav)</v>
          </cell>
          <cell r="U1514">
            <v>-60082</v>
          </cell>
          <cell r="V1514">
            <v>-145146</v>
          </cell>
          <cell r="W1514">
            <v>-565507</v>
          </cell>
          <cell r="X1514">
            <v>-546447</v>
          </cell>
          <cell r="Y1514">
            <v>-507940</v>
          </cell>
          <cell r="Z1514">
            <v>-473734</v>
          </cell>
          <cell r="AA1514">
            <v>-429791</v>
          </cell>
          <cell r="AB1514">
            <v>-395580</v>
          </cell>
          <cell r="AC1514">
            <v>-347038</v>
          </cell>
          <cell r="AD1514">
            <v>-297778</v>
          </cell>
          <cell r="AE1514">
            <v>-248877</v>
          </cell>
          <cell r="AF1514">
            <v>-194509</v>
          </cell>
        </row>
        <row r="1515">
          <cell r="A1515" t="str">
            <v>NORTH COASTAL REGIONBudget:Burdens - Payroll &amp; Materials</v>
          </cell>
          <cell r="B1515" t="str">
            <v>NORTH COASTAL REGION</v>
          </cell>
          <cell r="C1515" t="str">
            <v>Burdens - Payroll &amp; Materials</v>
          </cell>
          <cell r="D1515" t="str">
            <v>Budget:</v>
          </cell>
          <cell r="E1515">
            <v>236129</v>
          </cell>
          <cell r="F1515">
            <v>247184</v>
          </cell>
          <cell r="G1515">
            <v>257318</v>
          </cell>
          <cell r="H1515">
            <v>270198</v>
          </cell>
          <cell r="I1515">
            <v>321680</v>
          </cell>
          <cell r="J1515">
            <v>336390</v>
          </cell>
          <cell r="K1515">
            <v>405090</v>
          </cell>
          <cell r="L1515">
            <v>391955</v>
          </cell>
          <cell r="M1515">
            <v>340728</v>
          </cell>
          <cell r="N1515">
            <v>272513</v>
          </cell>
          <cell r="O1515">
            <v>278069</v>
          </cell>
          <cell r="P1515">
            <v>301524</v>
          </cell>
          <cell r="Q1515">
            <v>3658776</v>
          </cell>
          <cell r="R1515" t="str">
            <v>Budget:</v>
          </cell>
          <cell r="S1515">
            <v>3658776</v>
          </cell>
          <cell r="T1515" t="str">
            <v>Budget:</v>
          </cell>
          <cell r="U1515">
            <v>236129</v>
          </cell>
          <cell r="V1515">
            <v>483313</v>
          </cell>
          <cell r="W1515">
            <v>740631</v>
          </cell>
          <cell r="X1515">
            <v>1010829</v>
          </cell>
          <cell r="Y1515">
            <v>1332509</v>
          </cell>
          <cell r="Z1515">
            <v>1668899</v>
          </cell>
          <cell r="AA1515">
            <v>2073989</v>
          </cell>
          <cell r="AB1515">
            <v>2465944</v>
          </cell>
          <cell r="AC1515">
            <v>2806672</v>
          </cell>
          <cell r="AD1515">
            <v>3079185</v>
          </cell>
          <cell r="AE1515">
            <v>3357254</v>
          </cell>
          <cell r="AF1515">
            <v>3658778</v>
          </cell>
        </row>
        <row r="1516">
          <cell r="A1516" t="str">
            <v>NORTH COASTAL REGIONActual:Burdens - Payroll &amp; Materials</v>
          </cell>
          <cell r="D1516" t="str">
            <v>Actual:</v>
          </cell>
          <cell r="E1516">
            <v>311704</v>
          </cell>
          <cell r="F1516">
            <v>322221</v>
          </cell>
          <cell r="G1516">
            <v>348430</v>
          </cell>
          <cell r="H1516">
            <v>224428</v>
          </cell>
          <cell r="I1516">
            <v>279760</v>
          </cell>
          <cell r="J1516">
            <v>291489</v>
          </cell>
          <cell r="K1516">
            <v>311680</v>
          </cell>
          <cell r="L1516">
            <v>408172</v>
          </cell>
          <cell r="M1516">
            <v>282932</v>
          </cell>
          <cell r="N1516">
            <v>268572</v>
          </cell>
          <cell r="O1516">
            <v>220834</v>
          </cell>
          <cell r="P1516">
            <v>324182</v>
          </cell>
          <cell r="Q1516">
            <v>3594404</v>
          </cell>
          <cell r="R1516" t="str">
            <v>Projection:</v>
          </cell>
          <cell r="S1516">
            <v>3451327</v>
          </cell>
          <cell r="T1516" t="str">
            <v>Actual:</v>
          </cell>
          <cell r="U1516">
            <v>311704</v>
          </cell>
          <cell r="V1516">
            <v>633925</v>
          </cell>
          <cell r="W1516">
            <v>982355</v>
          </cell>
          <cell r="X1516">
            <v>1206783</v>
          </cell>
          <cell r="Y1516">
            <v>1486543</v>
          </cell>
          <cell r="Z1516">
            <v>1778032</v>
          </cell>
          <cell r="AA1516">
            <v>2089712</v>
          </cell>
          <cell r="AB1516">
            <v>2497884</v>
          </cell>
          <cell r="AC1516">
            <v>2780816</v>
          </cell>
          <cell r="AD1516">
            <v>3049388</v>
          </cell>
          <cell r="AE1516">
            <v>3270222</v>
          </cell>
          <cell r="AF1516">
            <v>3594404</v>
          </cell>
        </row>
        <row r="1517">
          <cell r="A1517" t="str">
            <v>NORTH COASTAL REGIONVariance: Fav/(Unfav)</v>
          </cell>
          <cell r="D1517" t="str">
            <v>Variance: Fav/(Unfav)</v>
          </cell>
          <cell r="E1517">
            <v>-75575</v>
          </cell>
          <cell r="F1517">
            <v>-75037</v>
          </cell>
          <cell r="G1517">
            <v>-91112</v>
          </cell>
          <cell r="H1517">
            <v>115136</v>
          </cell>
          <cell r="I1517">
            <v>321680</v>
          </cell>
          <cell r="J1517">
            <v>336390</v>
          </cell>
          <cell r="K1517">
            <v>405090</v>
          </cell>
          <cell r="L1517">
            <v>391955</v>
          </cell>
          <cell r="M1517">
            <v>340728</v>
          </cell>
          <cell r="N1517">
            <v>272513</v>
          </cell>
          <cell r="O1517">
            <v>278069</v>
          </cell>
          <cell r="P1517">
            <v>301524</v>
          </cell>
          <cell r="Q1517">
            <v>2521361</v>
          </cell>
          <cell r="R1517" t="str">
            <v>Variance: Fav/(Unfav)</v>
          </cell>
          <cell r="S1517">
            <v>207449</v>
          </cell>
          <cell r="T1517" t="str">
            <v>Variance: Fav/(Unfav)</v>
          </cell>
          <cell r="U1517">
            <v>-75575</v>
          </cell>
          <cell r="V1517">
            <v>-150612</v>
          </cell>
          <cell r="W1517">
            <v>-241724</v>
          </cell>
          <cell r="X1517">
            <v>-126588</v>
          </cell>
          <cell r="Y1517">
            <v>195092</v>
          </cell>
          <cell r="Z1517">
            <v>531482</v>
          </cell>
          <cell r="AA1517">
            <v>936572</v>
          </cell>
          <cell r="AB1517">
            <v>1328527</v>
          </cell>
          <cell r="AC1517">
            <v>1669255</v>
          </cell>
          <cell r="AD1517">
            <v>1941768</v>
          </cell>
          <cell r="AE1517">
            <v>2219837</v>
          </cell>
          <cell r="AF1517">
            <v>2521361</v>
          </cell>
        </row>
        <row r="1518">
          <cell r="A1518" t="str">
            <v>NORTH COASTAL REGIONBudget:Indirects</v>
          </cell>
          <cell r="B1518" t="str">
            <v>NORTH COASTAL REGION</v>
          </cell>
          <cell r="C1518" t="str">
            <v>Indirects</v>
          </cell>
          <cell r="D1518" t="str">
            <v>Budget:</v>
          </cell>
          <cell r="E1518">
            <v>116310</v>
          </cell>
          <cell r="F1518">
            <v>117362</v>
          </cell>
          <cell r="G1518">
            <v>156306</v>
          </cell>
          <cell r="H1518">
            <v>119197</v>
          </cell>
          <cell r="I1518">
            <v>117853</v>
          </cell>
          <cell r="J1518">
            <v>115820</v>
          </cell>
          <cell r="K1518">
            <v>166445</v>
          </cell>
          <cell r="L1518">
            <v>111297</v>
          </cell>
          <cell r="M1518">
            <v>113301</v>
          </cell>
          <cell r="N1518">
            <v>122086</v>
          </cell>
          <cell r="O1518">
            <v>115518</v>
          </cell>
          <cell r="P1518">
            <v>169701</v>
          </cell>
          <cell r="Q1518">
            <v>1541197</v>
          </cell>
          <cell r="R1518" t="str">
            <v>Budget:</v>
          </cell>
          <cell r="S1518">
            <v>1541197</v>
          </cell>
          <cell r="T1518" t="str">
            <v>Budget:</v>
          </cell>
          <cell r="U1518">
            <v>116310</v>
          </cell>
          <cell r="V1518">
            <v>233672</v>
          </cell>
          <cell r="W1518">
            <v>389978</v>
          </cell>
          <cell r="X1518">
            <v>509175</v>
          </cell>
          <cell r="Y1518">
            <v>627028</v>
          </cell>
          <cell r="Z1518">
            <v>742848</v>
          </cell>
          <cell r="AA1518">
            <v>909293</v>
          </cell>
          <cell r="AB1518">
            <v>1020590</v>
          </cell>
          <cell r="AC1518">
            <v>1133891</v>
          </cell>
          <cell r="AD1518">
            <v>1255977</v>
          </cell>
          <cell r="AE1518">
            <v>1371495</v>
          </cell>
          <cell r="AF1518">
            <v>1541196</v>
          </cell>
        </row>
        <row r="1519">
          <cell r="A1519" t="str">
            <v>NORTH COASTAL REGIONActual:Indirects</v>
          </cell>
          <cell r="D1519" t="str">
            <v>Actual:</v>
          </cell>
          <cell r="E1519">
            <v>68439</v>
          </cell>
          <cell r="F1519">
            <v>102146</v>
          </cell>
          <cell r="G1519">
            <v>1782</v>
          </cell>
          <cell r="H1519">
            <v>139204</v>
          </cell>
          <cell r="I1519">
            <v>180917.5</v>
          </cell>
          <cell r="J1519">
            <v>384652</v>
          </cell>
          <cell r="K1519">
            <v>310458</v>
          </cell>
          <cell r="L1519">
            <v>269284.5</v>
          </cell>
          <cell r="M1519">
            <v>178518.5</v>
          </cell>
          <cell r="N1519">
            <v>115974.5</v>
          </cell>
          <cell r="O1519">
            <v>200834</v>
          </cell>
          <cell r="P1519">
            <v>225788</v>
          </cell>
          <cell r="Q1519">
            <v>2177998</v>
          </cell>
          <cell r="R1519" t="str">
            <v>Projection:</v>
          </cell>
          <cell r="S1519">
            <v>1537010</v>
          </cell>
          <cell r="T1519" t="str">
            <v>Actual:</v>
          </cell>
          <cell r="U1519">
            <v>68439</v>
          </cell>
          <cell r="V1519">
            <v>170585</v>
          </cell>
          <cell r="W1519">
            <v>172367</v>
          </cell>
          <cell r="X1519">
            <v>311571</v>
          </cell>
          <cell r="Y1519">
            <v>492488.5</v>
          </cell>
          <cell r="Z1519">
            <v>877140.5</v>
          </cell>
          <cell r="AA1519">
            <v>1187598.5</v>
          </cell>
          <cell r="AB1519">
            <v>1456883</v>
          </cell>
          <cell r="AC1519">
            <v>1635401.5</v>
          </cell>
          <cell r="AD1519">
            <v>1751376</v>
          </cell>
          <cell r="AE1519">
            <v>1952210</v>
          </cell>
          <cell r="AF1519">
            <v>2177998</v>
          </cell>
        </row>
        <row r="1520">
          <cell r="A1520" t="str">
            <v>NORTH COASTAL REGIONVariance: Fav/(Unfav)</v>
          </cell>
          <cell r="D1520" t="str">
            <v>Variance: Fav/(Unfav)</v>
          </cell>
          <cell r="E1520">
            <v>47872</v>
          </cell>
          <cell r="F1520">
            <v>15216</v>
          </cell>
          <cell r="G1520">
            <v>154523</v>
          </cell>
          <cell r="H1520">
            <v>79619</v>
          </cell>
          <cell r="I1520">
            <v>117853</v>
          </cell>
          <cell r="J1520">
            <v>115820</v>
          </cell>
          <cell r="K1520">
            <v>166445</v>
          </cell>
          <cell r="L1520">
            <v>111297</v>
          </cell>
          <cell r="M1520">
            <v>113301</v>
          </cell>
          <cell r="N1520">
            <v>122086</v>
          </cell>
          <cell r="O1520">
            <v>115518</v>
          </cell>
          <cell r="P1520">
            <v>169701</v>
          </cell>
          <cell r="Q1520">
            <v>1329250</v>
          </cell>
          <cell r="R1520" t="str">
            <v>Variance: Fav/(Unfav)</v>
          </cell>
          <cell r="S1520">
            <v>4187</v>
          </cell>
          <cell r="T1520" t="str">
            <v>Variance: Fav/(Unfav)</v>
          </cell>
          <cell r="U1520">
            <v>47872</v>
          </cell>
          <cell r="V1520">
            <v>63088</v>
          </cell>
          <cell r="W1520">
            <v>217611</v>
          </cell>
          <cell r="X1520">
            <v>297230</v>
          </cell>
          <cell r="Y1520">
            <v>415083</v>
          </cell>
          <cell r="Z1520">
            <v>530903</v>
          </cell>
          <cell r="AA1520">
            <v>697348</v>
          </cell>
          <cell r="AB1520">
            <v>808645</v>
          </cell>
          <cell r="AC1520">
            <v>921946</v>
          </cell>
          <cell r="AD1520">
            <v>1044032</v>
          </cell>
          <cell r="AE1520">
            <v>1159550</v>
          </cell>
          <cell r="AF1520">
            <v>1329251</v>
          </cell>
        </row>
        <row r="1521">
          <cell r="A1521" t="str">
            <v>Budget:</v>
          </cell>
          <cell r="D1521" t="str">
            <v>Budget:</v>
          </cell>
          <cell r="E1521">
            <v>1036455</v>
          </cell>
          <cell r="F1521">
            <v>1085182</v>
          </cell>
          <cell r="G1521">
            <v>1634726</v>
          </cell>
          <cell r="H1521">
            <v>1178441</v>
          </cell>
          <cell r="I1521">
            <v>1403674</v>
          </cell>
          <cell r="J1521">
            <v>1474229</v>
          </cell>
          <cell r="K1521">
            <v>1750895</v>
          </cell>
          <cell r="L1521">
            <v>1747257</v>
          </cell>
          <cell r="M1521">
            <v>1506419</v>
          </cell>
          <cell r="N1521">
            <v>1198234</v>
          </cell>
          <cell r="O1521">
            <v>1219061</v>
          </cell>
          <cell r="P1521">
            <v>1278434</v>
          </cell>
          <cell r="Q1521">
            <v>16513007</v>
          </cell>
          <cell r="S1521">
            <v>16513007</v>
          </cell>
          <cell r="T1521" t="str">
            <v>Budget:</v>
          </cell>
          <cell r="U1521">
            <v>1036455</v>
          </cell>
          <cell r="V1521">
            <v>2121637</v>
          </cell>
          <cell r="W1521">
            <v>3756363</v>
          </cell>
          <cell r="X1521">
            <v>4934804</v>
          </cell>
          <cell r="Y1521">
            <v>6338478</v>
          </cell>
          <cell r="Z1521">
            <v>7812707</v>
          </cell>
          <cell r="AA1521">
            <v>9563602</v>
          </cell>
          <cell r="AB1521">
            <v>11310859</v>
          </cell>
          <cell r="AC1521">
            <v>12817278</v>
          </cell>
          <cell r="AD1521">
            <v>14015512</v>
          </cell>
          <cell r="AE1521">
            <v>15234573</v>
          </cell>
          <cell r="AF1521">
            <v>16513007</v>
          </cell>
        </row>
        <row r="1522">
          <cell r="A1522" t="str">
            <v>Actual:</v>
          </cell>
          <cell r="D1522" t="str">
            <v>Actual:</v>
          </cell>
          <cell r="E1522">
            <v>1218504</v>
          </cell>
          <cell r="F1522">
            <v>1193315</v>
          </cell>
          <cell r="G1522">
            <v>2606229</v>
          </cell>
          <cell r="H1522">
            <v>229115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5247164</v>
          </cell>
          <cell r="T1522" t="str">
            <v>Actual:</v>
          </cell>
          <cell r="U1522">
            <v>1218504</v>
          </cell>
          <cell r="V1522">
            <v>2411819</v>
          </cell>
          <cell r="W1522">
            <v>5018048</v>
          </cell>
          <cell r="X1522">
            <v>5247163</v>
          </cell>
          <cell r="Y1522">
            <v>5247163</v>
          </cell>
          <cell r="Z1522">
            <v>5247163</v>
          </cell>
          <cell r="AA1522">
            <v>5247163</v>
          </cell>
          <cell r="AB1522">
            <v>5247163</v>
          </cell>
          <cell r="AC1522">
            <v>5247163</v>
          </cell>
          <cell r="AD1522">
            <v>5247163</v>
          </cell>
          <cell r="AE1522">
            <v>5247163</v>
          </cell>
          <cell r="AF1522">
            <v>5247163</v>
          </cell>
        </row>
        <row r="1523">
          <cell r="A1523" t="str">
            <v>Variance: Fav/(Unfav)</v>
          </cell>
          <cell r="D1523" t="str">
            <v>Variance: Fav/(Unfav)</v>
          </cell>
          <cell r="E1523">
            <v>-182049</v>
          </cell>
          <cell r="F1523">
            <v>-108133</v>
          </cell>
          <cell r="G1523">
            <v>-971503</v>
          </cell>
          <cell r="H1523">
            <v>949326</v>
          </cell>
          <cell r="I1523">
            <v>1403674</v>
          </cell>
          <cell r="J1523">
            <v>1474229</v>
          </cell>
          <cell r="K1523">
            <v>1750895</v>
          </cell>
          <cell r="L1523">
            <v>1747257</v>
          </cell>
          <cell r="M1523">
            <v>1506419</v>
          </cell>
          <cell r="N1523">
            <v>1198234</v>
          </cell>
          <cell r="O1523">
            <v>1219061</v>
          </cell>
          <cell r="P1523">
            <v>1278434</v>
          </cell>
          <cell r="Q1523">
            <v>11265843</v>
          </cell>
          <cell r="S1523" t="str">
            <v xml:space="preserve"> </v>
          </cell>
          <cell r="T1523" t="str">
            <v>Variance: Fav/(Unfav)</v>
          </cell>
          <cell r="U1523">
            <v>-182049</v>
          </cell>
          <cell r="V1523">
            <v>-290182</v>
          </cell>
          <cell r="W1523">
            <v>-1261685</v>
          </cell>
          <cell r="X1523">
            <v>-312359</v>
          </cell>
          <cell r="Y1523">
            <v>1091315</v>
          </cell>
          <cell r="Z1523">
            <v>2565544</v>
          </cell>
          <cell r="AA1523">
            <v>4316439</v>
          </cell>
          <cell r="AB1523">
            <v>6063696</v>
          </cell>
          <cell r="AC1523">
            <v>7570115</v>
          </cell>
          <cell r="AD1523">
            <v>8768349</v>
          </cell>
          <cell r="AE1523">
            <v>9987410</v>
          </cell>
          <cell r="AF1523">
            <v>11265844</v>
          </cell>
        </row>
        <row r="1524"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A1525" t="str">
            <v>SOUTH CENTRAL REGIONBudget:New Service Construction</v>
          </cell>
          <cell r="B1525" t="str">
            <v>SOUTH CENTRAL REGION</v>
          </cell>
          <cell r="C1525" t="str">
            <v>New Service Construction</v>
          </cell>
          <cell r="D1525" t="str">
            <v>Budget:</v>
          </cell>
          <cell r="E1525">
            <v>886393</v>
          </cell>
          <cell r="F1525">
            <v>944908</v>
          </cell>
          <cell r="G1525">
            <v>1065857</v>
          </cell>
          <cell r="H1525">
            <v>982710</v>
          </cell>
          <cell r="I1525">
            <v>875707</v>
          </cell>
          <cell r="J1525">
            <v>872338</v>
          </cell>
          <cell r="K1525">
            <v>1004705</v>
          </cell>
          <cell r="L1525">
            <v>1011962</v>
          </cell>
          <cell r="M1525">
            <v>886393</v>
          </cell>
          <cell r="N1525">
            <v>882092</v>
          </cell>
          <cell r="O1525">
            <v>811732</v>
          </cell>
          <cell r="P1525">
            <v>793051</v>
          </cell>
          <cell r="Q1525">
            <v>11017851</v>
          </cell>
          <cell r="R1525" t="str">
            <v>Budget:</v>
          </cell>
          <cell r="S1525">
            <v>11017851</v>
          </cell>
          <cell r="U1525">
            <v>886393</v>
          </cell>
          <cell r="V1525">
            <v>1831301</v>
          </cell>
          <cell r="W1525">
            <v>2897158</v>
          </cell>
          <cell r="X1525">
            <v>3879868</v>
          </cell>
          <cell r="Y1525">
            <v>4755575</v>
          </cell>
          <cell r="Z1525">
            <v>5627913</v>
          </cell>
          <cell r="AA1525">
            <v>6632618</v>
          </cell>
          <cell r="AB1525">
            <v>7644580</v>
          </cell>
          <cell r="AC1525">
            <v>8530973</v>
          </cell>
          <cell r="AD1525">
            <v>9413065</v>
          </cell>
          <cell r="AE1525">
            <v>10224797</v>
          </cell>
          <cell r="AF1525">
            <v>11017848</v>
          </cell>
        </row>
        <row r="1526">
          <cell r="A1526" t="str">
            <v>SOUTH CENTRAL REGIONActual:New Service Construction</v>
          </cell>
          <cell r="D1526" t="str">
            <v>Actual:</v>
          </cell>
          <cell r="E1526">
            <v>413361</v>
          </cell>
          <cell r="F1526">
            <v>595945</v>
          </cell>
          <cell r="G1526">
            <v>1472970</v>
          </cell>
          <cell r="H1526">
            <v>1390303</v>
          </cell>
          <cell r="I1526">
            <v>786197</v>
          </cell>
          <cell r="J1526">
            <v>895123</v>
          </cell>
          <cell r="K1526">
            <v>1130827</v>
          </cell>
          <cell r="L1526">
            <v>1015765</v>
          </cell>
          <cell r="M1526">
            <v>1081743</v>
          </cell>
          <cell r="N1526">
            <v>851491</v>
          </cell>
          <cell r="O1526">
            <v>592051</v>
          </cell>
          <cell r="P1526">
            <v>525293</v>
          </cell>
          <cell r="Q1526">
            <v>10751069</v>
          </cell>
          <cell r="R1526" t="str">
            <v>Projection:</v>
          </cell>
          <cell r="S1526">
            <v>11017851</v>
          </cell>
          <cell r="U1526">
            <v>413361</v>
          </cell>
          <cell r="V1526">
            <v>1009306</v>
          </cell>
          <cell r="W1526">
            <v>2482276</v>
          </cell>
          <cell r="X1526">
            <v>3872579</v>
          </cell>
          <cell r="Y1526">
            <v>4658776</v>
          </cell>
          <cell r="Z1526">
            <v>5553899</v>
          </cell>
          <cell r="AA1526">
            <v>6684726</v>
          </cell>
          <cell r="AB1526">
            <v>7700491</v>
          </cell>
          <cell r="AC1526">
            <v>8782234</v>
          </cell>
          <cell r="AD1526">
            <v>9633725</v>
          </cell>
          <cell r="AE1526">
            <v>10225776</v>
          </cell>
          <cell r="AF1526">
            <v>10751069</v>
          </cell>
        </row>
        <row r="1527">
          <cell r="A1527" t="str">
            <v>SOUTH CENTRAL REGIONVariance: Fav/(Unfav)</v>
          </cell>
          <cell r="D1527" t="str">
            <v>Variance: Fav/(Unfav)</v>
          </cell>
          <cell r="E1527">
            <v>473032</v>
          </cell>
          <cell r="F1527">
            <v>348964</v>
          </cell>
          <cell r="G1527">
            <v>-407113</v>
          </cell>
          <cell r="H1527">
            <v>1796831</v>
          </cell>
          <cell r="I1527">
            <v>875707</v>
          </cell>
          <cell r="J1527">
            <v>872338</v>
          </cell>
          <cell r="K1527">
            <v>1004705</v>
          </cell>
          <cell r="L1527">
            <v>1011962</v>
          </cell>
          <cell r="M1527">
            <v>886393</v>
          </cell>
          <cell r="N1527">
            <v>882092</v>
          </cell>
          <cell r="O1527">
            <v>811732</v>
          </cell>
          <cell r="P1527">
            <v>793051</v>
          </cell>
          <cell r="Q1527">
            <v>9349695</v>
          </cell>
          <cell r="R1527" t="str">
            <v>Variance: Fav/(Unfav)</v>
          </cell>
          <cell r="S1527">
            <v>0</v>
          </cell>
          <cell r="U1527">
            <v>473032</v>
          </cell>
          <cell r="V1527">
            <v>821996</v>
          </cell>
          <cell r="W1527">
            <v>414883</v>
          </cell>
          <cell r="X1527">
            <v>2211714</v>
          </cell>
          <cell r="Y1527">
            <v>3087421</v>
          </cell>
          <cell r="Z1527">
            <v>3959759</v>
          </cell>
          <cell r="AA1527">
            <v>4964464</v>
          </cell>
          <cell r="AB1527">
            <v>5976426</v>
          </cell>
          <cell r="AC1527">
            <v>6862819</v>
          </cell>
          <cell r="AD1527">
            <v>7744911</v>
          </cell>
          <cell r="AE1527">
            <v>8556643</v>
          </cell>
          <cell r="AF1527">
            <v>9349694</v>
          </cell>
        </row>
        <row r="1528">
          <cell r="A1528" t="str">
            <v>SOUTH CENTRAL REGIONBudget:Streetlight Construction</v>
          </cell>
          <cell r="B1528" t="str">
            <v>SOUTH CENTRAL REGION</v>
          </cell>
          <cell r="C1528" t="str">
            <v>Streetlight Construction</v>
          </cell>
          <cell r="D1528" t="str">
            <v>Budget:</v>
          </cell>
          <cell r="E1528">
            <v>656115</v>
          </cell>
          <cell r="F1528">
            <v>656289</v>
          </cell>
          <cell r="G1528">
            <v>631633</v>
          </cell>
          <cell r="H1528">
            <v>605689</v>
          </cell>
          <cell r="I1528">
            <v>605518</v>
          </cell>
          <cell r="J1528">
            <v>605689</v>
          </cell>
          <cell r="K1528">
            <v>621276</v>
          </cell>
          <cell r="L1528">
            <v>605344</v>
          </cell>
          <cell r="M1528">
            <v>605170</v>
          </cell>
          <cell r="N1528">
            <v>605170</v>
          </cell>
          <cell r="O1528">
            <v>545463</v>
          </cell>
          <cell r="P1528">
            <v>580465</v>
          </cell>
          <cell r="Q1528">
            <v>7323822</v>
          </cell>
          <cell r="R1528" t="str">
            <v>Budget:</v>
          </cell>
          <cell r="S1528">
            <v>7323822</v>
          </cell>
          <cell r="T1528" t="str">
            <v>Budget:</v>
          </cell>
          <cell r="U1528">
            <v>656115</v>
          </cell>
          <cell r="V1528">
            <v>1312404</v>
          </cell>
          <cell r="W1528">
            <v>1944037</v>
          </cell>
          <cell r="X1528">
            <v>2549726</v>
          </cell>
          <cell r="Y1528">
            <v>3155244</v>
          </cell>
          <cell r="Z1528">
            <v>3760933</v>
          </cell>
          <cell r="AA1528">
            <v>4382209</v>
          </cell>
          <cell r="AB1528">
            <v>4987553</v>
          </cell>
          <cell r="AC1528">
            <v>5592723</v>
          </cell>
          <cell r="AD1528">
            <v>6197893</v>
          </cell>
          <cell r="AE1528">
            <v>6743356</v>
          </cell>
          <cell r="AF1528">
            <v>7323821</v>
          </cell>
        </row>
        <row r="1529">
          <cell r="A1529" t="str">
            <v>SOUTH CENTRAL REGIONActual:Streetlight Construction</v>
          </cell>
          <cell r="D1529" t="str">
            <v>Actual:</v>
          </cell>
          <cell r="E1529">
            <v>490405</v>
          </cell>
          <cell r="F1529">
            <v>656706</v>
          </cell>
          <cell r="G1529">
            <v>321409</v>
          </cell>
          <cell r="H1529">
            <v>553072</v>
          </cell>
          <cell r="I1529">
            <v>65650</v>
          </cell>
          <cell r="J1529">
            <v>452965</v>
          </cell>
          <cell r="K1529">
            <v>573596</v>
          </cell>
          <cell r="L1529">
            <v>444928</v>
          </cell>
          <cell r="M1529">
            <v>573869</v>
          </cell>
          <cell r="N1529">
            <v>343277</v>
          </cell>
          <cell r="O1529">
            <v>733005</v>
          </cell>
          <cell r="P1529">
            <v>629353</v>
          </cell>
          <cell r="Q1529">
            <v>5838235</v>
          </cell>
          <cell r="R1529" t="str">
            <v>Projection:</v>
          </cell>
          <cell r="S1529">
            <v>7323822</v>
          </cell>
          <cell r="T1529" t="str">
            <v>Actual:</v>
          </cell>
          <cell r="U1529">
            <v>490405</v>
          </cell>
          <cell r="V1529">
            <v>1147111</v>
          </cell>
          <cell r="W1529">
            <v>1468520</v>
          </cell>
          <cell r="X1529">
            <v>2021592</v>
          </cell>
          <cell r="Y1529">
            <v>2087242</v>
          </cell>
          <cell r="Z1529">
            <v>2540207</v>
          </cell>
          <cell r="AA1529">
            <v>3113803</v>
          </cell>
          <cell r="AB1529">
            <v>3558731</v>
          </cell>
          <cell r="AC1529">
            <v>4132600</v>
          </cell>
          <cell r="AD1529">
            <v>4475877</v>
          </cell>
          <cell r="AE1529">
            <v>5208882</v>
          </cell>
          <cell r="AF1529">
            <v>5838235</v>
          </cell>
        </row>
        <row r="1530">
          <cell r="A1530" t="str">
            <v>SOUTH CENTRAL REGIONVariance: Fav/(Unfav)</v>
          </cell>
          <cell r="D1530" t="str">
            <v>Variance: Fav/(Unfav)</v>
          </cell>
          <cell r="E1530">
            <v>165709</v>
          </cell>
          <cell r="F1530">
            <v>-417</v>
          </cell>
          <cell r="G1530">
            <v>310225</v>
          </cell>
          <cell r="H1530">
            <v>842223</v>
          </cell>
          <cell r="I1530">
            <v>605518</v>
          </cell>
          <cell r="J1530">
            <v>605689</v>
          </cell>
          <cell r="K1530">
            <v>621276</v>
          </cell>
          <cell r="L1530">
            <v>605344</v>
          </cell>
          <cell r="M1530">
            <v>605170</v>
          </cell>
          <cell r="N1530">
            <v>605170</v>
          </cell>
          <cell r="O1530">
            <v>545463</v>
          </cell>
          <cell r="P1530">
            <v>580465</v>
          </cell>
          <cell r="Q1530">
            <v>6091836</v>
          </cell>
          <cell r="R1530" t="str">
            <v>Variance: Fav/(Unfav)</v>
          </cell>
          <cell r="S1530">
            <v>0</v>
          </cell>
          <cell r="T1530" t="str">
            <v>Variance: Fav/(Unfav)</v>
          </cell>
          <cell r="U1530">
            <v>165709</v>
          </cell>
          <cell r="V1530">
            <v>165292</v>
          </cell>
          <cell r="W1530">
            <v>475517</v>
          </cell>
          <cell r="X1530">
            <v>1317740</v>
          </cell>
          <cell r="Y1530">
            <v>1923258</v>
          </cell>
          <cell r="Z1530">
            <v>2528947</v>
          </cell>
          <cell r="AA1530">
            <v>3150223</v>
          </cell>
          <cell r="AB1530">
            <v>3755567</v>
          </cell>
          <cell r="AC1530">
            <v>4360737</v>
          </cell>
          <cell r="AD1530">
            <v>4965907</v>
          </cell>
          <cell r="AE1530">
            <v>5511370</v>
          </cell>
          <cell r="AF1530">
            <v>6091835</v>
          </cell>
        </row>
        <row r="1531">
          <cell r="A1531" t="str">
            <v>SOUTH CENTRAL REGIONBudget:Overhead Replace/Repair</v>
          </cell>
          <cell r="B1531" t="str">
            <v>SOUTH CENTRAL REGION</v>
          </cell>
          <cell r="C1531" t="str">
            <v>Overhead Replace/Repair</v>
          </cell>
          <cell r="D1531" t="str">
            <v>Budget:</v>
          </cell>
          <cell r="E1531">
            <v>239322</v>
          </cell>
          <cell r="F1531">
            <v>232251</v>
          </cell>
          <cell r="G1531">
            <v>215570</v>
          </cell>
          <cell r="H1531">
            <v>246843</v>
          </cell>
          <cell r="I1531">
            <v>251890</v>
          </cell>
          <cell r="J1531">
            <v>279509</v>
          </cell>
          <cell r="K1531">
            <v>318502</v>
          </cell>
          <cell r="L1531">
            <v>322994</v>
          </cell>
          <cell r="M1531">
            <v>268065</v>
          </cell>
          <cell r="N1531">
            <v>230669</v>
          </cell>
          <cell r="O1531">
            <v>230669</v>
          </cell>
          <cell r="P1531">
            <v>248889</v>
          </cell>
          <cell r="Q1531">
            <v>3085173</v>
          </cell>
          <cell r="R1531" t="str">
            <v>Budget:</v>
          </cell>
          <cell r="S1531">
            <v>3085173</v>
          </cell>
          <cell r="T1531" t="str">
            <v>Budget:</v>
          </cell>
          <cell r="U1531">
            <v>239322</v>
          </cell>
          <cell r="V1531">
            <v>471573</v>
          </cell>
          <cell r="W1531">
            <v>687143</v>
          </cell>
          <cell r="X1531">
            <v>933986</v>
          </cell>
          <cell r="Y1531">
            <v>1185876</v>
          </cell>
          <cell r="Z1531">
            <v>1465385</v>
          </cell>
          <cell r="AA1531">
            <v>1783887</v>
          </cell>
          <cell r="AB1531">
            <v>2106881</v>
          </cell>
          <cell r="AC1531">
            <v>2374946</v>
          </cell>
          <cell r="AD1531">
            <v>2605615</v>
          </cell>
          <cell r="AE1531">
            <v>2836284</v>
          </cell>
          <cell r="AF1531">
            <v>3085173</v>
          </cell>
        </row>
        <row r="1532">
          <cell r="A1532" t="str">
            <v>SOUTH CENTRAL REGIONActual:Overhead Replace/Repair</v>
          </cell>
          <cell r="D1532" t="str">
            <v>Actual:</v>
          </cell>
          <cell r="E1532">
            <v>324373</v>
          </cell>
          <cell r="F1532">
            <v>318864</v>
          </cell>
          <cell r="G1532">
            <v>255716</v>
          </cell>
          <cell r="H1532">
            <v>220279</v>
          </cell>
          <cell r="I1532">
            <v>317249</v>
          </cell>
          <cell r="J1532">
            <v>298326</v>
          </cell>
          <cell r="K1532">
            <v>369944</v>
          </cell>
          <cell r="L1532">
            <v>822009</v>
          </cell>
          <cell r="M1532">
            <v>282309</v>
          </cell>
          <cell r="N1532">
            <v>253545</v>
          </cell>
          <cell r="O1532">
            <v>225832</v>
          </cell>
          <cell r="P1532">
            <v>394458</v>
          </cell>
          <cell r="Q1532">
            <v>4082904</v>
          </cell>
          <cell r="R1532" t="str">
            <v>Projection:</v>
          </cell>
          <cell r="S1532">
            <v>3085173</v>
          </cell>
          <cell r="T1532" t="str">
            <v>Actual:</v>
          </cell>
          <cell r="U1532">
            <v>324373</v>
          </cell>
          <cell r="V1532">
            <v>643237</v>
          </cell>
          <cell r="W1532">
            <v>898953</v>
          </cell>
          <cell r="X1532">
            <v>1119232</v>
          </cell>
          <cell r="Y1532">
            <v>1436481</v>
          </cell>
          <cell r="Z1532">
            <v>1734807</v>
          </cell>
          <cell r="AA1532">
            <v>2104751</v>
          </cell>
          <cell r="AB1532">
            <v>2926760</v>
          </cell>
          <cell r="AC1532">
            <v>3209069</v>
          </cell>
          <cell r="AD1532">
            <v>3462614</v>
          </cell>
          <cell r="AE1532">
            <v>3688446</v>
          </cell>
          <cell r="AF1532">
            <v>4082904</v>
          </cell>
        </row>
        <row r="1533">
          <cell r="A1533" t="str">
            <v>SOUTH CENTRAL REGIONVariance: Fav/(Unfav)</v>
          </cell>
          <cell r="D1533" t="str">
            <v>Variance: Fav/(Unfav)</v>
          </cell>
          <cell r="E1533">
            <v>-85051</v>
          </cell>
          <cell r="F1533">
            <v>-86613</v>
          </cell>
          <cell r="G1533">
            <v>-40146</v>
          </cell>
          <cell r="H1533">
            <v>105633</v>
          </cell>
          <cell r="I1533">
            <v>251890</v>
          </cell>
          <cell r="J1533">
            <v>279509</v>
          </cell>
          <cell r="K1533">
            <v>318502</v>
          </cell>
          <cell r="L1533">
            <v>322994</v>
          </cell>
          <cell r="M1533">
            <v>268065</v>
          </cell>
          <cell r="N1533">
            <v>230669</v>
          </cell>
          <cell r="O1533">
            <v>230669</v>
          </cell>
          <cell r="P1533">
            <v>248889</v>
          </cell>
          <cell r="Q1533">
            <v>2045009</v>
          </cell>
          <cell r="R1533" t="str">
            <v>Variance: Fav/(Unfav)</v>
          </cell>
          <cell r="S1533">
            <v>0</v>
          </cell>
          <cell r="T1533" t="str">
            <v>Variance: Fav/(Unfav)</v>
          </cell>
          <cell r="U1533">
            <v>-85051</v>
          </cell>
          <cell r="V1533">
            <v>-171664</v>
          </cell>
          <cell r="W1533">
            <v>-211810</v>
          </cell>
          <cell r="X1533">
            <v>-106177</v>
          </cell>
          <cell r="Y1533">
            <v>145713</v>
          </cell>
          <cell r="Z1533">
            <v>425222</v>
          </cell>
          <cell r="AA1533">
            <v>743724</v>
          </cell>
          <cell r="AB1533">
            <v>1066718</v>
          </cell>
          <cell r="AC1533">
            <v>1334783</v>
          </cell>
          <cell r="AD1533">
            <v>1565452</v>
          </cell>
          <cell r="AE1533">
            <v>1796121</v>
          </cell>
          <cell r="AF1533">
            <v>2045010</v>
          </cell>
        </row>
        <row r="1534">
          <cell r="A1534" t="str">
            <v>SOUTH CENTRAL REGIONBudget:Underground Replace/Repair</v>
          </cell>
          <cell r="B1534" t="str">
            <v>SOUTH CENTRAL REGION</v>
          </cell>
          <cell r="C1534" t="str">
            <v>Underground Replace/Repair</v>
          </cell>
          <cell r="D1534" t="str">
            <v>Budget:</v>
          </cell>
          <cell r="E1534">
            <v>183148</v>
          </cell>
          <cell r="F1534">
            <v>175633</v>
          </cell>
          <cell r="G1534">
            <v>158868</v>
          </cell>
          <cell r="H1534">
            <v>190975</v>
          </cell>
          <cell r="I1534">
            <v>194415</v>
          </cell>
          <cell r="J1534">
            <v>215931</v>
          </cell>
          <cell r="K1534">
            <v>241749</v>
          </cell>
          <cell r="L1534">
            <v>253654</v>
          </cell>
          <cell r="M1534">
            <v>213528</v>
          </cell>
          <cell r="N1534">
            <v>171857</v>
          </cell>
          <cell r="O1534">
            <v>171857</v>
          </cell>
          <cell r="P1534">
            <v>180820</v>
          </cell>
          <cell r="Q1534">
            <v>2352435</v>
          </cell>
          <cell r="R1534" t="str">
            <v>Budget:</v>
          </cell>
          <cell r="S1534">
            <v>2352435</v>
          </cell>
          <cell r="T1534" t="str">
            <v>Budget:</v>
          </cell>
          <cell r="U1534">
            <v>183148</v>
          </cell>
          <cell r="V1534">
            <v>358781</v>
          </cell>
          <cell r="W1534">
            <v>517649</v>
          </cell>
          <cell r="X1534">
            <v>708624</v>
          </cell>
          <cell r="Y1534">
            <v>903039</v>
          </cell>
          <cell r="Z1534">
            <v>1118970</v>
          </cell>
          <cell r="AA1534">
            <v>1360719</v>
          </cell>
          <cell r="AB1534">
            <v>1614373</v>
          </cell>
          <cell r="AC1534">
            <v>1827901</v>
          </cell>
          <cell r="AD1534">
            <v>1999758</v>
          </cell>
          <cell r="AE1534">
            <v>2171615</v>
          </cell>
          <cell r="AF1534">
            <v>2352435</v>
          </cell>
        </row>
        <row r="1535">
          <cell r="A1535" t="str">
            <v>SOUTH CENTRAL REGIONActual:Underground Replace/Repair</v>
          </cell>
          <cell r="D1535" t="str">
            <v>Actual:</v>
          </cell>
          <cell r="E1535">
            <v>197457</v>
          </cell>
          <cell r="F1535">
            <v>236538</v>
          </cell>
          <cell r="G1535">
            <v>265465</v>
          </cell>
          <cell r="H1535">
            <v>307196</v>
          </cell>
          <cell r="I1535">
            <v>213044</v>
          </cell>
          <cell r="J1535">
            <v>256689</v>
          </cell>
          <cell r="K1535">
            <v>166237</v>
          </cell>
          <cell r="L1535">
            <v>195421</v>
          </cell>
          <cell r="M1535">
            <v>225281</v>
          </cell>
          <cell r="N1535">
            <v>225315</v>
          </cell>
          <cell r="O1535">
            <v>143238</v>
          </cell>
          <cell r="P1535">
            <v>243329</v>
          </cell>
          <cell r="Q1535">
            <v>2675210</v>
          </cell>
          <cell r="R1535" t="str">
            <v>Projection:</v>
          </cell>
          <cell r="S1535">
            <v>2352435</v>
          </cell>
          <cell r="T1535" t="str">
            <v>Actual:</v>
          </cell>
          <cell r="U1535">
            <v>197457</v>
          </cell>
          <cell r="V1535">
            <v>433995</v>
          </cell>
          <cell r="W1535">
            <v>699460</v>
          </cell>
          <cell r="X1535">
            <v>1006656</v>
          </cell>
          <cell r="Y1535">
            <v>1219700</v>
          </cell>
          <cell r="Z1535">
            <v>1476389</v>
          </cell>
          <cell r="AA1535">
            <v>1642626</v>
          </cell>
          <cell r="AB1535">
            <v>1838047</v>
          </cell>
          <cell r="AC1535">
            <v>2063328</v>
          </cell>
          <cell r="AD1535">
            <v>2288643</v>
          </cell>
          <cell r="AE1535">
            <v>2431881</v>
          </cell>
          <cell r="AF1535">
            <v>2675210</v>
          </cell>
        </row>
        <row r="1536">
          <cell r="A1536" t="str">
            <v>SOUTH CENTRAL REGIONVariance: Fav/(Unfav)</v>
          </cell>
          <cell r="D1536" t="str">
            <v>Variance: Fav/(Unfav)</v>
          </cell>
          <cell r="E1536">
            <v>-14309</v>
          </cell>
          <cell r="F1536">
            <v>-60905</v>
          </cell>
          <cell r="G1536">
            <v>-106597</v>
          </cell>
          <cell r="H1536">
            <v>187955</v>
          </cell>
          <cell r="I1536">
            <v>194415</v>
          </cell>
          <cell r="J1536">
            <v>215931</v>
          </cell>
          <cell r="K1536">
            <v>241749</v>
          </cell>
          <cell r="L1536">
            <v>253654</v>
          </cell>
          <cell r="M1536">
            <v>213528</v>
          </cell>
          <cell r="N1536">
            <v>171857</v>
          </cell>
          <cell r="O1536">
            <v>171857</v>
          </cell>
          <cell r="P1536">
            <v>180820</v>
          </cell>
          <cell r="Q1536">
            <v>1649955</v>
          </cell>
          <cell r="R1536" t="str">
            <v>Variance: Fav/(Unfav)</v>
          </cell>
          <cell r="S1536">
            <v>0</v>
          </cell>
          <cell r="T1536" t="str">
            <v>Variance: Fav/(Unfav)</v>
          </cell>
          <cell r="U1536">
            <v>-14309</v>
          </cell>
          <cell r="V1536">
            <v>-75214</v>
          </cell>
          <cell r="W1536">
            <v>-181811</v>
          </cell>
          <cell r="X1536">
            <v>6144</v>
          </cell>
          <cell r="Y1536">
            <v>200559</v>
          </cell>
          <cell r="Z1536">
            <v>416490</v>
          </cell>
          <cell r="AA1536">
            <v>658239</v>
          </cell>
          <cell r="AB1536">
            <v>911893</v>
          </cell>
          <cell r="AC1536">
            <v>1125421</v>
          </cell>
          <cell r="AD1536">
            <v>1297278</v>
          </cell>
          <cell r="AE1536">
            <v>1469135</v>
          </cell>
          <cell r="AF1536">
            <v>1649955</v>
          </cell>
        </row>
        <row r="1537">
          <cell r="A1537" t="str">
            <v>SOUTH CENTRAL REGIONBudget:Streetlight Maintenance</v>
          </cell>
          <cell r="B1537" t="str">
            <v>SOUTH CENTRAL REGION</v>
          </cell>
          <cell r="C1537" t="str">
            <v>Streetlight Maintenance</v>
          </cell>
          <cell r="D1537" t="str">
            <v>Budget:</v>
          </cell>
          <cell r="E1537">
            <v>37686</v>
          </cell>
          <cell r="F1537">
            <v>37179</v>
          </cell>
          <cell r="G1537">
            <v>35377</v>
          </cell>
          <cell r="H1537">
            <v>39771</v>
          </cell>
          <cell r="I1537">
            <v>39771</v>
          </cell>
          <cell r="J1537">
            <v>42086</v>
          </cell>
          <cell r="K1537">
            <v>50369</v>
          </cell>
          <cell r="L1537">
            <v>45972</v>
          </cell>
          <cell r="M1537">
            <v>43888</v>
          </cell>
          <cell r="N1537">
            <v>36673</v>
          </cell>
          <cell r="O1537">
            <v>35884</v>
          </cell>
          <cell r="P1537">
            <v>42871</v>
          </cell>
          <cell r="Q1537">
            <v>487527</v>
          </cell>
          <cell r="R1537" t="str">
            <v>Budget:</v>
          </cell>
          <cell r="S1537">
            <v>487527</v>
          </cell>
          <cell r="T1537" t="str">
            <v>Budget:</v>
          </cell>
          <cell r="U1537">
            <v>37686</v>
          </cell>
          <cell r="V1537">
            <v>74865</v>
          </cell>
          <cell r="W1537">
            <v>110242</v>
          </cell>
          <cell r="X1537">
            <v>150013</v>
          </cell>
          <cell r="Y1537">
            <v>189784</v>
          </cell>
          <cell r="Z1537">
            <v>231870</v>
          </cell>
          <cell r="AA1537">
            <v>282239</v>
          </cell>
          <cell r="AB1537">
            <v>328211</v>
          </cell>
          <cell r="AC1537">
            <v>372099</v>
          </cell>
          <cell r="AD1537">
            <v>408772</v>
          </cell>
          <cell r="AE1537">
            <v>444656</v>
          </cell>
          <cell r="AF1537">
            <v>487527</v>
          </cell>
        </row>
        <row r="1538">
          <cell r="A1538" t="str">
            <v>SOUTH CENTRAL REGIONActual:Streetlight Maintenance</v>
          </cell>
          <cell r="D1538" t="str">
            <v>Actual:</v>
          </cell>
          <cell r="E1538">
            <v>126841</v>
          </cell>
          <cell r="F1538">
            <v>96482</v>
          </cell>
          <cell r="G1538">
            <v>52175</v>
          </cell>
          <cell r="H1538">
            <v>53615</v>
          </cell>
          <cell r="I1538">
            <v>58992</v>
          </cell>
          <cell r="J1538">
            <v>50409</v>
          </cell>
          <cell r="K1538">
            <v>63275</v>
          </cell>
          <cell r="L1538">
            <v>68600</v>
          </cell>
          <cell r="M1538">
            <v>56284</v>
          </cell>
          <cell r="N1538">
            <v>44207</v>
          </cell>
          <cell r="O1538">
            <v>61460</v>
          </cell>
          <cell r="P1538">
            <v>114205</v>
          </cell>
          <cell r="Q1538">
            <v>846545</v>
          </cell>
          <cell r="R1538" t="str">
            <v>Projection:</v>
          </cell>
          <cell r="S1538">
            <v>487527</v>
          </cell>
          <cell r="T1538" t="str">
            <v>Actual:</v>
          </cell>
          <cell r="U1538">
            <v>126841</v>
          </cell>
          <cell r="V1538">
            <v>223323</v>
          </cell>
          <cell r="W1538">
            <v>275498</v>
          </cell>
          <cell r="X1538">
            <v>329113</v>
          </cell>
          <cell r="Y1538">
            <v>388105</v>
          </cell>
          <cell r="Z1538">
            <v>438514</v>
          </cell>
          <cell r="AA1538">
            <v>501789</v>
          </cell>
          <cell r="AB1538">
            <v>570389</v>
          </cell>
          <cell r="AC1538">
            <v>626673</v>
          </cell>
          <cell r="AD1538">
            <v>670880</v>
          </cell>
          <cell r="AE1538">
            <v>732340</v>
          </cell>
          <cell r="AF1538">
            <v>846545</v>
          </cell>
        </row>
        <row r="1539">
          <cell r="A1539" t="str">
            <v>SOUTH CENTRAL REGIONVariance: Fav/(Unfav)</v>
          </cell>
          <cell r="D1539" t="str">
            <v>Variance: Fav/(Unfav)</v>
          </cell>
          <cell r="E1539">
            <v>-89155</v>
          </cell>
          <cell r="F1539">
            <v>-59303</v>
          </cell>
          <cell r="G1539">
            <v>-16798</v>
          </cell>
          <cell r="H1539">
            <v>69237</v>
          </cell>
          <cell r="I1539">
            <v>39771</v>
          </cell>
          <cell r="J1539">
            <v>42086</v>
          </cell>
          <cell r="K1539">
            <v>50369</v>
          </cell>
          <cell r="L1539">
            <v>45972</v>
          </cell>
          <cell r="M1539">
            <v>43888</v>
          </cell>
          <cell r="N1539">
            <v>36673</v>
          </cell>
          <cell r="O1539">
            <v>35884</v>
          </cell>
          <cell r="P1539">
            <v>42871</v>
          </cell>
          <cell r="Q1539">
            <v>241495</v>
          </cell>
          <cell r="R1539" t="str">
            <v>Variance: Fav/(Unfav)</v>
          </cell>
          <cell r="S1539">
            <v>0</v>
          </cell>
          <cell r="T1539" t="str">
            <v>Variance: Fav/(Unfav)</v>
          </cell>
          <cell r="U1539">
            <v>-89155</v>
          </cell>
          <cell r="V1539">
            <v>-148458</v>
          </cell>
          <cell r="W1539">
            <v>-165256</v>
          </cell>
          <cell r="X1539">
            <v>-96019</v>
          </cell>
          <cell r="Y1539">
            <v>-56248</v>
          </cell>
          <cell r="Z1539">
            <v>-14162</v>
          </cell>
          <cell r="AA1539">
            <v>36207</v>
          </cell>
          <cell r="AB1539">
            <v>82179</v>
          </cell>
          <cell r="AC1539">
            <v>126067</v>
          </cell>
          <cell r="AD1539">
            <v>162740</v>
          </cell>
          <cell r="AE1539">
            <v>198624</v>
          </cell>
          <cell r="AF1539">
            <v>241495</v>
          </cell>
        </row>
        <row r="1540">
          <cell r="A1540" t="str">
            <v>SOUTH CENTRAL REGIONBudget:Other</v>
          </cell>
          <cell r="B1540" t="str">
            <v>SOUTH CENTRAL REGION</v>
          </cell>
          <cell r="C1540" t="str">
            <v>Other</v>
          </cell>
          <cell r="D1540" t="str">
            <v>Budget:</v>
          </cell>
          <cell r="E1540">
            <v>46449</v>
          </cell>
          <cell r="F1540">
            <v>44088</v>
          </cell>
          <cell r="G1540">
            <v>45876</v>
          </cell>
          <cell r="H1540">
            <v>43828</v>
          </cell>
          <cell r="I1540">
            <v>42179</v>
          </cell>
          <cell r="J1540">
            <v>49074</v>
          </cell>
          <cell r="K1540">
            <v>56116</v>
          </cell>
          <cell r="L1540">
            <v>53974</v>
          </cell>
          <cell r="M1540">
            <v>47324</v>
          </cell>
          <cell r="N1540">
            <v>52023</v>
          </cell>
          <cell r="O1540">
            <v>48498</v>
          </cell>
          <cell r="P1540">
            <v>59772</v>
          </cell>
          <cell r="Q1540">
            <v>589202</v>
          </cell>
          <cell r="R1540" t="str">
            <v>Budget:</v>
          </cell>
          <cell r="S1540">
            <v>589202</v>
          </cell>
          <cell r="T1540" t="str">
            <v>Budget:</v>
          </cell>
          <cell r="U1540">
            <v>46449</v>
          </cell>
          <cell r="V1540">
            <v>90537</v>
          </cell>
          <cell r="W1540">
            <v>136413</v>
          </cell>
          <cell r="X1540">
            <v>180241</v>
          </cell>
          <cell r="Y1540">
            <v>222420</v>
          </cell>
          <cell r="Z1540">
            <v>271494</v>
          </cell>
          <cell r="AA1540">
            <v>327610</v>
          </cell>
          <cell r="AB1540">
            <v>381584</v>
          </cell>
          <cell r="AC1540">
            <v>428908</v>
          </cell>
          <cell r="AD1540">
            <v>480931</v>
          </cell>
          <cell r="AE1540">
            <v>529429</v>
          </cell>
          <cell r="AF1540">
            <v>589201</v>
          </cell>
        </row>
        <row r="1541">
          <cell r="A1541" t="str">
            <v>SOUTH CENTRAL REGIONActual:Other</v>
          </cell>
          <cell r="D1541" t="str">
            <v>Actual:</v>
          </cell>
          <cell r="E1541">
            <v>47372</v>
          </cell>
          <cell r="F1541">
            <v>102939</v>
          </cell>
          <cell r="G1541">
            <v>46709</v>
          </cell>
          <cell r="H1541">
            <v>-5548</v>
          </cell>
          <cell r="I1541">
            <v>-41561</v>
          </cell>
          <cell r="J1541">
            <v>101958</v>
          </cell>
          <cell r="K1541">
            <v>149212</v>
          </cell>
          <cell r="L1541">
            <v>42809</v>
          </cell>
          <cell r="M1541">
            <v>70571</v>
          </cell>
          <cell r="N1541">
            <v>110339</v>
          </cell>
          <cell r="O1541">
            <v>109420</v>
          </cell>
          <cell r="P1541">
            <v>67671</v>
          </cell>
          <cell r="Q1541">
            <v>801891</v>
          </cell>
          <cell r="R1541" t="str">
            <v>Projection:</v>
          </cell>
          <cell r="S1541">
            <v>589202</v>
          </cell>
          <cell r="T1541" t="str">
            <v>Actual:</v>
          </cell>
          <cell r="U1541">
            <v>47372</v>
          </cell>
          <cell r="V1541">
            <v>150311</v>
          </cell>
          <cell r="W1541">
            <v>197020</v>
          </cell>
          <cell r="X1541">
            <v>191472</v>
          </cell>
          <cell r="Y1541">
            <v>149911</v>
          </cell>
          <cell r="Z1541">
            <v>251869</v>
          </cell>
          <cell r="AA1541">
            <v>401081</v>
          </cell>
          <cell r="AB1541">
            <v>443890</v>
          </cell>
          <cell r="AC1541">
            <v>514461</v>
          </cell>
          <cell r="AD1541">
            <v>624800</v>
          </cell>
          <cell r="AE1541">
            <v>734220</v>
          </cell>
          <cell r="AF1541">
            <v>801891</v>
          </cell>
        </row>
        <row r="1542">
          <cell r="A1542" t="str">
            <v>SOUTH CENTRAL REGIONVariance: Fav/(Unfav)</v>
          </cell>
          <cell r="D1542" t="str">
            <v>Variance: Fav/(Unfav)</v>
          </cell>
          <cell r="E1542">
            <v>-923</v>
          </cell>
          <cell r="F1542">
            <v>-58851</v>
          </cell>
          <cell r="G1542">
            <v>-833</v>
          </cell>
          <cell r="H1542">
            <v>36557</v>
          </cell>
          <cell r="I1542">
            <v>42179</v>
          </cell>
          <cell r="J1542">
            <v>49074</v>
          </cell>
          <cell r="K1542">
            <v>56116</v>
          </cell>
          <cell r="L1542">
            <v>53974</v>
          </cell>
          <cell r="M1542">
            <v>47324</v>
          </cell>
          <cell r="N1542">
            <v>52023</v>
          </cell>
          <cell r="O1542">
            <v>48498</v>
          </cell>
          <cell r="P1542">
            <v>59772</v>
          </cell>
          <cell r="Q1542">
            <v>384912</v>
          </cell>
          <cell r="R1542" t="str">
            <v>Variance: Fav/(Unfav)</v>
          </cell>
          <cell r="S1542">
            <v>0</v>
          </cell>
          <cell r="T1542" t="str">
            <v>Variance: Fav/(Unfav)</v>
          </cell>
          <cell r="U1542">
            <v>-923</v>
          </cell>
          <cell r="V1542">
            <v>-59774</v>
          </cell>
          <cell r="W1542">
            <v>-60607</v>
          </cell>
          <cell r="X1542">
            <v>-24050</v>
          </cell>
          <cell r="Y1542">
            <v>18129</v>
          </cell>
          <cell r="Z1542">
            <v>67203</v>
          </cell>
          <cell r="AA1542">
            <v>123319</v>
          </cell>
          <cell r="AB1542">
            <v>177293</v>
          </cell>
          <cell r="AC1542">
            <v>224617</v>
          </cell>
          <cell r="AD1542">
            <v>276640</v>
          </cell>
          <cell r="AE1542">
            <v>325138</v>
          </cell>
          <cell r="AF1542">
            <v>384910</v>
          </cell>
        </row>
        <row r="1543">
          <cell r="A1543" t="str">
            <v>SOUTH CENTRAL REGIONBudget:Burdens - Payroll &amp; Materials</v>
          </cell>
          <cell r="B1543" t="str">
            <v>SOUTH CENTRAL REGION</v>
          </cell>
          <cell r="C1543" t="str">
            <v>Burdens - Payroll &amp; Materials</v>
          </cell>
          <cell r="D1543" t="str">
            <v>Budget:</v>
          </cell>
          <cell r="E1543">
            <v>596981</v>
          </cell>
          <cell r="F1543">
            <v>600051</v>
          </cell>
          <cell r="G1543">
            <v>606467</v>
          </cell>
          <cell r="H1543">
            <v>616755</v>
          </cell>
          <cell r="I1543">
            <v>595251</v>
          </cell>
          <cell r="J1543">
            <v>619222</v>
          </cell>
          <cell r="K1543">
            <v>729832</v>
          </cell>
          <cell r="L1543">
            <v>680384</v>
          </cell>
          <cell r="M1543">
            <v>605261</v>
          </cell>
          <cell r="N1543">
            <v>596025</v>
          </cell>
          <cell r="O1543">
            <v>583881</v>
          </cell>
          <cell r="P1543">
            <v>664982</v>
          </cell>
          <cell r="Q1543">
            <v>7495093</v>
          </cell>
          <cell r="R1543" t="str">
            <v>Budget:</v>
          </cell>
          <cell r="S1543">
            <v>7495093</v>
          </cell>
          <cell r="T1543" t="str">
            <v>Budget:</v>
          </cell>
          <cell r="U1543">
            <v>596981</v>
          </cell>
          <cell r="V1543">
            <v>1197032</v>
          </cell>
          <cell r="W1543">
            <v>1803499</v>
          </cell>
          <cell r="X1543">
            <v>2420254</v>
          </cell>
          <cell r="Y1543">
            <v>3015505</v>
          </cell>
          <cell r="Z1543">
            <v>3634727</v>
          </cell>
          <cell r="AA1543">
            <v>4364559</v>
          </cell>
          <cell r="AB1543">
            <v>5044943</v>
          </cell>
          <cell r="AC1543">
            <v>5650204</v>
          </cell>
          <cell r="AD1543">
            <v>6246229</v>
          </cell>
          <cell r="AE1543">
            <v>6830110</v>
          </cell>
          <cell r="AF1543">
            <v>7495092</v>
          </cell>
        </row>
        <row r="1544">
          <cell r="A1544" t="str">
            <v>SOUTH CENTRAL REGIONActual:Burdens - Payroll &amp; Materials</v>
          </cell>
          <cell r="D1544" t="str">
            <v>Actual:</v>
          </cell>
          <cell r="E1544">
            <v>469926</v>
          </cell>
          <cell r="F1544">
            <v>553777</v>
          </cell>
          <cell r="G1544">
            <v>544894</v>
          </cell>
          <cell r="H1544">
            <v>396583</v>
          </cell>
          <cell r="I1544">
            <v>424398</v>
          </cell>
          <cell r="J1544">
            <v>434559</v>
          </cell>
          <cell r="K1544">
            <v>485262</v>
          </cell>
          <cell r="L1544">
            <v>615639</v>
          </cell>
          <cell r="M1544">
            <v>405948</v>
          </cell>
          <cell r="N1544">
            <v>465859</v>
          </cell>
          <cell r="O1544">
            <v>403479</v>
          </cell>
          <cell r="P1544">
            <v>505368</v>
          </cell>
          <cell r="Q1544">
            <v>5705692</v>
          </cell>
          <cell r="R1544" t="str">
            <v>Projection:</v>
          </cell>
          <cell r="S1544">
            <v>7102837</v>
          </cell>
          <cell r="T1544" t="str">
            <v>Actual:</v>
          </cell>
          <cell r="U1544">
            <v>469926</v>
          </cell>
          <cell r="V1544">
            <v>1023703</v>
          </cell>
          <cell r="W1544">
            <v>1568597</v>
          </cell>
          <cell r="X1544">
            <v>1965180</v>
          </cell>
          <cell r="Y1544">
            <v>2389578</v>
          </cell>
          <cell r="Z1544">
            <v>2824137</v>
          </cell>
          <cell r="AA1544">
            <v>3309399</v>
          </cell>
          <cell r="AB1544">
            <v>3925038</v>
          </cell>
          <cell r="AC1544">
            <v>4330986</v>
          </cell>
          <cell r="AD1544">
            <v>4796845</v>
          </cell>
          <cell r="AE1544">
            <v>5200324</v>
          </cell>
          <cell r="AF1544">
            <v>5705692</v>
          </cell>
        </row>
        <row r="1545">
          <cell r="A1545" t="str">
            <v>SOUTH CENTRAL REGIONVariance: Fav/(Unfav)</v>
          </cell>
          <cell r="D1545" t="str">
            <v>Variance: Fav/(Unfav)</v>
          </cell>
          <cell r="E1545">
            <v>127055</v>
          </cell>
          <cell r="F1545">
            <v>46274</v>
          </cell>
          <cell r="G1545">
            <v>61572</v>
          </cell>
          <cell r="H1545">
            <v>377082</v>
          </cell>
          <cell r="I1545">
            <v>595251</v>
          </cell>
          <cell r="J1545">
            <v>619222</v>
          </cell>
          <cell r="K1545">
            <v>729832</v>
          </cell>
          <cell r="L1545">
            <v>680384</v>
          </cell>
          <cell r="M1545">
            <v>605261</v>
          </cell>
          <cell r="N1545">
            <v>596025</v>
          </cell>
          <cell r="O1545">
            <v>583881</v>
          </cell>
          <cell r="P1545">
            <v>664982</v>
          </cell>
          <cell r="Q1545">
            <v>5686821</v>
          </cell>
          <cell r="R1545" t="str">
            <v>Variance: Fav/(Unfav)</v>
          </cell>
          <cell r="S1545">
            <v>392256</v>
          </cell>
          <cell r="T1545" t="str">
            <v>Variance: Fav/(Unfav)</v>
          </cell>
          <cell r="U1545">
            <v>127055</v>
          </cell>
          <cell r="V1545">
            <v>173329</v>
          </cell>
          <cell r="W1545">
            <v>234901</v>
          </cell>
          <cell r="X1545">
            <v>611983</v>
          </cell>
          <cell r="Y1545">
            <v>1207234</v>
          </cell>
          <cell r="Z1545">
            <v>1826456</v>
          </cell>
          <cell r="AA1545">
            <v>2556288</v>
          </cell>
          <cell r="AB1545">
            <v>3236672</v>
          </cell>
          <cell r="AC1545">
            <v>3841933</v>
          </cell>
          <cell r="AD1545">
            <v>4437958</v>
          </cell>
          <cell r="AE1545">
            <v>5021839</v>
          </cell>
          <cell r="AF1545">
            <v>5686821</v>
          </cell>
        </row>
        <row r="1546">
          <cell r="A1546" t="str">
            <v>SOUTH CENTRAL REGIONBudget:Indirects</v>
          </cell>
          <cell r="B1546" t="str">
            <v>SOUTH CENTRAL REGION</v>
          </cell>
          <cell r="C1546" t="str">
            <v>Indirects</v>
          </cell>
          <cell r="D1546" t="str">
            <v>Budget:</v>
          </cell>
          <cell r="E1546">
            <v>589587</v>
          </cell>
          <cell r="F1546">
            <v>597694</v>
          </cell>
          <cell r="G1546">
            <v>1385149</v>
          </cell>
          <cell r="H1546">
            <v>596037</v>
          </cell>
          <cell r="I1546">
            <v>611229</v>
          </cell>
          <cell r="J1546">
            <v>607062</v>
          </cell>
          <cell r="K1546">
            <v>858334</v>
          </cell>
          <cell r="L1546">
            <v>634710</v>
          </cell>
          <cell r="M1546">
            <v>611040</v>
          </cell>
          <cell r="N1546">
            <v>608835</v>
          </cell>
          <cell r="O1546">
            <v>597511</v>
          </cell>
          <cell r="P1546">
            <v>819460</v>
          </cell>
          <cell r="Q1546">
            <v>8516646</v>
          </cell>
          <cell r="R1546" t="str">
            <v>Budget:</v>
          </cell>
          <cell r="S1546">
            <v>8516646</v>
          </cell>
          <cell r="T1546" t="str">
            <v>Budget:</v>
          </cell>
          <cell r="U1546">
            <v>589587</v>
          </cell>
          <cell r="V1546">
            <v>1187281</v>
          </cell>
          <cell r="W1546">
            <v>2572430</v>
          </cell>
          <cell r="X1546">
            <v>3168467</v>
          </cell>
          <cell r="Y1546">
            <v>3779696</v>
          </cell>
          <cell r="Z1546">
            <v>4386758</v>
          </cell>
          <cell r="AA1546">
            <v>5245092</v>
          </cell>
          <cell r="AB1546">
            <v>5879802</v>
          </cell>
          <cell r="AC1546">
            <v>6490842</v>
          </cell>
          <cell r="AD1546">
            <v>7099677</v>
          </cell>
          <cell r="AE1546">
            <v>7697188</v>
          </cell>
          <cell r="AF1546">
            <v>8516648</v>
          </cell>
        </row>
        <row r="1547">
          <cell r="A1547" t="str">
            <v>SOUTH CENTRAL REGIONActual:Indirects</v>
          </cell>
          <cell r="D1547" t="str">
            <v>Actual:</v>
          </cell>
          <cell r="E1547">
            <v>341074</v>
          </cell>
          <cell r="F1547">
            <v>355827</v>
          </cell>
          <cell r="G1547">
            <v>1599981</v>
          </cell>
          <cell r="H1547">
            <v>450180</v>
          </cell>
          <cell r="I1547">
            <v>724042</v>
          </cell>
          <cell r="J1547">
            <v>472299</v>
          </cell>
          <cell r="K1547">
            <v>664527</v>
          </cell>
          <cell r="L1547">
            <v>552848</v>
          </cell>
          <cell r="M1547">
            <v>351332</v>
          </cell>
          <cell r="N1547">
            <v>407818</v>
          </cell>
          <cell r="O1547">
            <v>132127</v>
          </cell>
          <cell r="P1547">
            <v>428469</v>
          </cell>
          <cell r="Q1547">
            <v>6480524</v>
          </cell>
          <cell r="R1547" t="str">
            <v>Projection:</v>
          </cell>
          <cell r="S1547">
            <v>8413735</v>
          </cell>
          <cell r="T1547" t="str">
            <v>Actual:</v>
          </cell>
          <cell r="U1547">
            <v>341074</v>
          </cell>
          <cell r="V1547">
            <v>696901</v>
          </cell>
          <cell r="W1547">
            <v>2296882</v>
          </cell>
          <cell r="X1547">
            <v>2747062</v>
          </cell>
          <cell r="Y1547">
            <v>3471104</v>
          </cell>
          <cell r="Z1547">
            <v>3943403</v>
          </cell>
          <cell r="AA1547">
            <v>4607930</v>
          </cell>
          <cell r="AB1547">
            <v>5160778</v>
          </cell>
          <cell r="AC1547">
            <v>5512110</v>
          </cell>
          <cell r="AD1547">
            <v>5919928</v>
          </cell>
          <cell r="AE1547">
            <v>6052055</v>
          </cell>
          <cell r="AF1547">
            <v>6480524</v>
          </cell>
        </row>
        <row r="1548">
          <cell r="A1548" t="str">
            <v>SOUTH CENTRAL REGIONVariance: Fav/(Unfav)</v>
          </cell>
          <cell r="D1548" t="str">
            <v>Variance: Fav/(Unfav)</v>
          </cell>
          <cell r="E1548">
            <v>248512</v>
          </cell>
          <cell r="F1548">
            <v>241866</v>
          </cell>
          <cell r="G1548">
            <v>-214833</v>
          </cell>
          <cell r="H1548">
            <v>596037</v>
          </cell>
          <cell r="I1548">
            <v>611229</v>
          </cell>
          <cell r="J1548">
            <v>607062</v>
          </cell>
          <cell r="K1548">
            <v>858334</v>
          </cell>
          <cell r="L1548">
            <v>634710</v>
          </cell>
          <cell r="M1548">
            <v>611040</v>
          </cell>
          <cell r="N1548">
            <v>608835</v>
          </cell>
          <cell r="O1548">
            <v>597511</v>
          </cell>
          <cell r="P1548">
            <v>819460</v>
          </cell>
          <cell r="Q1548">
            <v>6219763</v>
          </cell>
          <cell r="R1548" t="str">
            <v>Variance: Fav/(Unfav)</v>
          </cell>
          <cell r="S1548">
            <v>102911</v>
          </cell>
          <cell r="T1548" t="str">
            <v>Variance: Fav/(Unfav)</v>
          </cell>
          <cell r="U1548">
            <v>248512</v>
          </cell>
          <cell r="V1548">
            <v>490378</v>
          </cell>
          <cell r="W1548">
            <v>275545</v>
          </cell>
          <cell r="X1548">
            <v>871582</v>
          </cell>
          <cell r="Y1548">
            <v>1482811</v>
          </cell>
          <cell r="Z1548">
            <v>2089873</v>
          </cell>
          <cell r="AA1548">
            <v>2948207</v>
          </cell>
          <cell r="AB1548">
            <v>3582917</v>
          </cell>
          <cell r="AC1548">
            <v>4193957</v>
          </cell>
          <cell r="AD1548">
            <v>4802792</v>
          </cell>
          <cell r="AE1548">
            <v>5400303</v>
          </cell>
          <cell r="AF1548">
            <v>6219763</v>
          </cell>
        </row>
        <row r="1549">
          <cell r="A1549" t="str">
            <v>Budget:</v>
          </cell>
          <cell r="D1549" t="str">
            <v>Budget:</v>
          </cell>
          <cell r="E1549">
            <v>3235680</v>
          </cell>
          <cell r="F1549">
            <v>3288094</v>
          </cell>
          <cell r="G1549">
            <v>4144797</v>
          </cell>
          <cell r="H1549">
            <v>3322609</v>
          </cell>
          <cell r="I1549">
            <v>3215961</v>
          </cell>
          <cell r="J1549">
            <v>3290912</v>
          </cell>
          <cell r="K1549">
            <v>3880884</v>
          </cell>
          <cell r="L1549">
            <v>3608994</v>
          </cell>
          <cell r="M1549">
            <v>3280670</v>
          </cell>
          <cell r="N1549">
            <v>3183344</v>
          </cell>
          <cell r="O1549">
            <v>3025494</v>
          </cell>
          <cell r="P1549">
            <v>3390309</v>
          </cell>
          <cell r="Q1549">
            <v>40867749</v>
          </cell>
          <cell r="S1549">
            <v>40867749</v>
          </cell>
          <cell r="T1549" t="str">
            <v>Budget:</v>
          </cell>
          <cell r="U1549">
            <v>3235680</v>
          </cell>
          <cell r="V1549">
            <v>6523774</v>
          </cell>
          <cell r="W1549">
            <v>10668571</v>
          </cell>
          <cell r="X1549">
            <v>13991180</v>
          </cell>
          <cell r="Y1549">
            <v>17207141</v>
          </cell>
          <cell r="Z1549">
            <v>20498053</v>
          </cell>
          <cell r="AA1549">
            <v>24378937</v>
          </cell>
          <cell r="AB1549">
            <v>27987931</v>
          </cell>
          <cell r="AC1549">
            <v>31268601</v>
          </cell>
          <cell r="AD1549">
            <v>34451945</v>
          </cell>
          <cell r="AE1549">
            <v>37477439</v>
          </cell>
          <cell r="AF1549">
            <v>40867748</v>
          </cell>
        </row>
        <row r="1550">
          <cell r="A1550" t="str">
            <v>Actual:</v>
          </cell>
          <cell r="D1550" t="str">
            <v>Actual:</v>
          </cell>
          <cell r="E1550">
            <v>2410810</v>
          </cell>
          <cell r="F1550">
            <v>2917078</v>
          </cell>
          <cell r="G1550">
            <v>4559320</v>
          </cell>
          <cell r="H1550">
            <v>3365682</v>
          </cell>
          <cell r="I1550">
            <v>2548011</v>
          </cell>
          <cell r="J1550">
            <v>2962328</v>
          </cell>
          <cell r="K1550">
            <v>3602880</v>
          </cell>
          <cell r="L1550">
            <v>3758020</v>
          </cell>
          <cell r="M1550">
            <v>3047337</v>
          </cell>
          <cell r="N1550">
            <v>2701851</v>
          </cell>
          <cell r="O1550">
            <v>2400614</v>
          </cell>
          <cell r="P1550">
            <v>2908146</v>
          </cell>
          <cell r="Q1550">
            <v>37182077</v>
          </cell>
          <cell r="T1550" t="str">
            <v>Actual:</v>
          </cell>
          <cell r="U1550">
            <v>2410810</v>
          </cell>
          <cell r="V1550">
            <v>5327888</v>
          </cell>
          <cell r="W1550">
            <v>9887208</v>
          </cell>
          <cell r="X1550">
            <v>13252890</v>
          </cell>
          <cell r="Y1550">
            <v>15800901</v>
          </cell>
          <cell r="Z1550">
            <v>18763229</v>
          </cell>
          <cell r="AA1550">
            <v>22366109</v>
          </cell>
          <cell r="AB1550">
            <v>26124129</v>
          </cell>
          <cell r="AC1550">
            <v>29171466</v>
          </cell>
          <cell r="AD1550">
            <v>31873317</v>
          </cell>
          <cell r="AE1550">
            <v>34273931</v>
          </cell>
          <cell r="AF1550">
            <v>37182077</v>
          </cell>
        </row>
        <row r="1551">
          <cell r="A1551" t="str">
            <v>Variance: Fav/(Unfav)</v>
          </cell>
          <cell r="D1551" t="str">
            <v>Variance: Fav/(Unfav)</v>
          </cell>
          <cell r="E1551">
            <v>824870</v>
          </cell>
          <cell r="F1551">
            <v>371015</v>
          </cell>
          <cell r="G1551">
            <v>-414524</v>
          </cell>
          <cell r="H1551">
            <v>4011555</v>
          </cell>
          <cell r="I1551">
            <v>3215961</v>
          </cell>
          <cell r="J1551">
            <v>3290912</v>
          </cell>
          <cell r="K1551">
            <v>3880884</v>
          </cell>
          <cell r="L1551">
            <v>3608994</v>
          </cell>
          <cell r="M1551">
            <v>3280670</v>
          </cell>
          <cell r="N1551">
            <v>3183344</v>
          </cell>
          <cell r="O1551">
            <v>3025494</v>
          </cell>
          <cell r="P1551">
            <v>3390309</v>
          </cell>
          <cell r="Q1551">
            <v>31669486</v>
          </cell>
          <cell r="S1551" t="str">
            <v xml:space="preserve"> </v>
          </cell>
          <cell r="T1551" t="str">
            <v>Variance: Fav/(Unfav)</v>
          </cell>
          <cell r="U1551">
            <v>824870</v>
          </cell>
          <cell r="V1551">
            <v>1195885</v>
          </cell>
          <cell r="W1551">
            <v>781361</v>
          </cell>
          <cell r="X1551">
            <v>4792916</v>
          </cell>
          <cell r="Y1551">
            <v>8008877</v>
          </cell>
          <cell r="Z1551">
            <v>11299789</v>
          </cell>
          <cell r="AA1551">
            <v>15180673</v>
          </cell>
          <cell r="AB1551">
            <v>18789667</v>
          </cell>
          <cell r="AC1551">
            <v>22070337</v>
          </cell>
          <cell r="AD1551">
            <v>25253681</v>
          </cell>
          <cell r="AE1551">
            <v>28279175</v>
          </cell>
          <cell r="AF1551">
            <v>31669484</v>
          </cell>
        </row>
        <row r="1552"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B1553" t="str">
            <v>Grand</v>
          </cell>
          <cell r="D1553" t="str">
            <v>Budget:</v>
          </cell>
          <cell r="E1553">
            <v>8887942</v>
          </cell>
          <cell r="F1553">
            <v>9032086</v>
          </cell>
          <cell r="G1553">
            <v>12020388</v>
          </cell>
          <cell r="H1553">
            <v>9687566</v>
          </cell>
          <cell r="I1553">
            <v>9912192</v>
          </cell>
          <cell r="J1553">
            <v>10217069</v>
          </cell>
          <cell r="K1553">
            <v>12221906</v>
          </cell>
          <cell r="L1553">
            <v>11299847</v>
          </cell>
          <cell r="M1553">
            <v>10474051</v>
          </cell>
          <cell r="N1553">
            <v>9123345</v>
          </cell>
          <cell r="O1553">
            <v>9539033</v>
          </cell>
          <cell r="P1553">
            <v>10698961</v>
          </cell>
          <cell r="Q1553">
            <v>123114384</v>
          </cell>
          <cell r="R1553" t="str">
            <v>Budget:</v>
          </cell>
          <cell r="S1553">
            <v>123114384</v>
          </cell>
          <cell r="U1553">
            <v>8887942</v>
          </cell>
          <cell r="V1553">
            <v>17920028</v>
          </cell>
          <cell r="W1553">
            <v>29940416</v>
          </cell>
          <cell r="X1553">
            <v>39627982</v>
          </cell>
          <cell r="Y1553">
            <v>49540174</v>
          </cell>
          <cell r="Z1553">
            <v>59757243</v>
          </cell>
          <cell r="AA1553">
            <v>71979149</v>
          </cell>
          <cell r="AB1553">
            <v>83278996</v>
          </cell>
          <cell r="AC1553">
            <v>93753047</v>
          </cell>
          <cell r="AD1553">
            <v>102876392</v>
          </cell>
          <cell r="AE1553">
            <v>112415425</v>
          </cell>
          <cell r="AF1553">
            <v>123114386</v>
          </cell>
        </row>
        <row r="1554">
          <cell r="B1554" t="str">
            <v>Total</v>
          </cell>
          <cell r="D1554" t="str">
            <v>Actual:</v>
          </cell>
          <cell r="E1554">
            <v>6964538</v>
          </cell>
          <cell r="F1554">
            <v>7653271</v>
          </cell>
          <cell r="G1554">
            <v>14269307</v>
          </cell>
          <cell r="H1554">
            <v>311507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29198624</v>
          </cell>
          <cell r="R1554" t="str">
            <v>Projection:</v>
          </cell>
          <cell r="S1554">
            <v>121580340</v>
          </cell>
          <cell r="U1554">
            <v>6964538</v>
          </cell>
          <cell r="V1554">
            <v>14617809</v>
          </cell>
          <cell r="W1554">
            <v>28887116</v>
          </cell>
          <cell r="X1554">
            <v>29198623</v>
          </cell>
          <cell r="Y1554">
            <v>29198623</v>
          </cell>
          <cell r="Z1554">
            <v>29198623</v>
          </cell>
          <cell r="AA1554">
            <v>29198623</v>
          </cell>
          <cell r="AB1554">
            <v>29198623</v>
          </cell>
          <cell r="AC1554">
            <v>29198623</v>
          </cell>
          <cell r="AD1554">
            <v>29198623</v>
          </cell>
          <cell r="AE1554">
            <v>29198623</v>
          </cell>
          <cell r="AF1554">
            <v>29198623</v>
          </cell>
        </row>
        <row r="1555">
          <cell r="D1555" t="str">
            <v>Variance: Fav/(Unfav)</v>
          </cell>
          <cell r="E1555">
            <v>1923403</v>
          </cell>
          <cell r="F1555">
            <v>1378814</v>
          </cell>
          <cell r="G1555">
            <v>-2248919</v>
          </cell>
          <cell r="H1555">
            <v>9376059</v>
          </cell>
          <cell r="I1555">
            <v>9912192</v>
          </cell>
          <cell r="J1555">
            <v>10217069</v>
          </cell>
          <cell r="K1555">
            <v>12221906</v>
          </cell>
          <cell r="L1555">
            <v>11299847</v>
          </cell>
          <cell r="M1555">
            <v>10474051</v>
          </cell>
          <cell r="N1555">
            <v>9123345</v>
          </cell>
          <cell r="O1555">
            <v>9539033</v>
          </cell>
          <cell r="P1555">
            <v>10698961</v>
          </cell>
          <cell r="Q1555">
            <v>93915760</v>
          </cell>
          <cell r="R1555" t="str">
            <v>Variance: Fav/(Unfav)</v>
          </cell>
          <cell r="S1555">
            <v>1534044</v>
          </cell>
          <cell r="U1555">
            <v>1923403</v>
          </cell>
          <cell r="V1555">
            <v>3302217</v>
          </cell>
          <cell r="W1555">
            <v>1053298</v>
          </cell>
          <cell r="X1555">
            <v>10429357</v>
          </cell>
          <cell r="Y1555">
            <v>20341549</v>
          </cell>
          <cell r="Z1555">
            <v>30558618</v>
          </cell>
          <cell r="AA1555">
            <v>42780524</v>
          </cell>
          <cell r="AB1555">
            <v>54080371</v>
          </cell>
          <cell r="AC1555">
            <v>64554422</v>
          </cell>
          <cell r="AD1555">
            <v>73677767</v>
          </cell>
          <cell r="AE1555">
            <v>83216800</v>
          </cell>
          <cell r="AF1555">
            <v>93915761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FAC"/>
      <sheetName val="FUEL VAR p1"/>
      <sheetName val="FUEL VAR p2"/>
      <sheetName val="FUEL VAR P1-apr"/>
      <sheetName val="FUEL VAR P2-apr"/>
      <sheetName val="UNBILLED"/>
      <sheetName val="GEN EXP ADJ"/>
      <sheetName val="FUEL REV"/>
      <sheetName val="CCR"/>
      <sheetName val="COGEN"/>
      <sheetName val="Jan"/>
      <sheetName val="Feb"/>
      <sheetName val="Mar"/>
      <sheetName val="Apr"/>
      <sheetName val="May"/>
      <sheetName val="Module2"/>
      <sheetName val="1"/>
      <sheetName val="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 Outage Restoration"/>
      <sheetName val="2003 Outage Restoration"/>
      <sheetName val="Metrics"/>
      <sheetName val="System - Actuals"/>
      <sheetName val="Coastal - Actuals"/>
      <sheetName val="NCR - Actuals"/>
      <sheetName val="SCR - Actuals"/>
      <sheetName val="System - Strikes"/>
      <sheetName val="Strikes"/>
      <sheetName val="2002 Table"/>
      <sheetName val="2003 Table"/>
      <sheetName val="Lightning Strik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1">
          <cell r="A61" t="str">
            <v>COASTAL REGION</v>
          </cell>
          <cell r="B61">
            <v>341529.08</v>
          </cell>
          <cell r="C61">
            <v>239055.2</v>
          </cell>
          <cell r="D61">
            <v>729670.49</v>
          </cell>
          <cell r="E61">
            <v>564027.03</v>
          </cell>
          <cell r="F61">
            <v>1166106.05</v>
          </cell>
          <cell r="G61">
            <v>995775.89000000013</v>
          </cell>
          <cell r="H61">
            <v>893699.56999999937</v>
          </cell>
          <cell r="I61">
            <v>1554280.5200000005</v>
          </cell>
          <cell r="J61">
            <v>1532377.9299999997</v>
          </cell>
          <cell r="K61">
            <v>905615.91999999993</v>
          </cell>
          <cell r="L61">
            <v>1021547.9700000007</v>
          </cell>
          <cell r="M61">
            <v>963208.77999999933</v>
          </cell>
          <cell r="N61">
            <v>10906894.43</v>
          </cell>
          <cell r="O61" t="str">
            <v xml:space="preserve"> </v>
          </cell>
          <cell r="P61" t="str">
            <v xml:space="preserve"> </v>
          </cell>
          <cell r="Q61">
            <v>341529.08</v>
          </cell>
          <cell r="R61">
            <v>580584.28</v>
          </cell>
          <cell r="S61">
            <v>1310254.77</v>
          </cell>
          <cell r="T61">
            <v>1874281.8</v>
          </cell>
          <cell r="U61">
            <v>3040387.85</v>
          </cell>
          <cell r="V61">
            <v>4036163.74</v>
          </cell>
          <cell r="W61">
            <v>4929863.3099999996</v>
          </cell>
          <cell r="X61">
            <v>6484143.8300000001</v>
          </cell>
          <cell r="Y61">
            <v>8016521.7599999998</v>
          </cell>
          <cell r="Z61">
            <v>8922137.6799999997</v>
          </cell>
          <cell r="AA61">
            <v>9943685.6500000004</v>
          </cell>
          <cell r="AB61">
            <v>10906894.43</v>
          </cell>
        </row>
        <row r="62">
          <cell r="A62" t="str">
            <v>NORTH CENTRAL REGION</v>
          </cell>
          <cell r="B62">
            <v>566252.59000000008</v>
          </cell>
          <cell r="C62">
            <v>365757.77</v>
          </cell>
          <cell r="D62">
            <v>232731.92999999993</v>
          </cell>
          <cell r="E62">
            <v>740215.23</v>
          </cell>
          <cell r="F62">
            <v>1073797.0399999996</v>
          </cell>
          <cell r="G62">
            <v>557803.04</v>
          </cell>
          <cell r="H62">
            <v>791658.30000000075</v>
          </cell>
          <cell r="I62">
            <v>1248391.33</v>
          </cell>
          <cell r="J62">
            <v>1481904.1799999997</v>
          </cell>
          <cell r="K62">
            <v>567363.94999999925</v>
          </cell>
          <cell r="L62">
            <v>670679.35000000149</v>
          </cell>
          <cell r="M62">
            <v>1057679.0599999987</v>
          </cell>
          <cell r="N62">
            <v>9354233.7699999996</v>
          </cell>
          <cell r="Q62">
            <v>566252.59000000008</v>
          </cell>
          <cell r="R62">
            <v>932010.3600000001</v>
          </cell>
          <cell r="S62">
            <v>1164742.29</v>
          </cell>
          <cell r="T62">
            <v>1904957.52</v>
          </cell>
          <cell r="U62">
            <v>2978754.5599999996</v>
          </cell>
          <cell r="V62">
            <v>3536557.5999999996</v>
          </cell>
          <cell r="W62">
            <v>4328215.9000000004</v>
          </cell>
          <cell r="X62">
            <v>5576607.2300000004</v>
          </cell>
          <cell r="Y62">
            <v>7058511.4100000001</v>
          </cell>
          <cell r="Z62">
            <v>7625875.3599999994</v>
          </cell>
          <cell r="AA62">
            <v>8296554.7100000009</v>
          </cell>
          <cell r="AB62">
            <v>9354233.7699999996</v>
          </cell>
        </row>
        <row r="63">
          <cell r="A63" t="str">
            <v>SOUTH CENTRAL REGION</v>
          </cell>
          <cell r="B63">
            <v>135155.06</v>
          </cell>
          <cell r="C63">
            <v>152555.77999999997</v>
          </cell>
          <cell r="D63">
            <v>383542.47000000009</v>
          </cell>
          <cell r="E63">
            <v>288299.81999999995</v>
          </cell>
          <cell r="F63">
            <v>710763.46000000008</v>
          </cell>
          <cell r="G63">
            <v>422188.30999999982</v>
          </cell>
          <cell r="H63">
            <v>555083.5299999998</v>
          </cell>
          <cell r="I63">
            <v>593734.51000000024</v>
          </cell>
          <cell r="J63">
            <v>1355246.7900000005</v>
          </cell>
          <cell r="K63">
            <v>596492.08999999985</v>
          </cell>
          <cell r="L63">
            <v>428021.6099999994</v>
          </cell>
          <cell r="M63">
            <v>536923.8200000003</v>
          </cell>
          <cell r="N63">
            <v>6158007.25</v>
          </cell>
          <cell r="Q63">
            <v>135155.06</v>
          </cell>
          <cell r="R63">
            <v>287710.83999999997</v>
          </cell>
          <cell r="S63">
            <v>671253.31</v>
          </cell>
          <cell r="T63">
            <v>959553.13</v>
          </cell>
          <cell r="U63">
            <v>1670316.59</v>
          </cell>
          <cell r="V63">
            <v>2092504.9</v>
          </cell>
          <cell r="W63">
            <v>2647588.4299999997</v>
          </cell>
          <cell r="X63">
            <v>3241322.94</v>
          </cell>
          <cell r="Y63">
            <v>4596569.7300000004</v>
          </cell>
          <cell r="Z63">
            <v>5193061.82</v>
          </cell>
          <cell r="AA63">
            <v>5621083.4299999997</v>
          </cell>
          <cell r="AB63">
            <v>6158007.25</v>
          </cell>
        </row>
        <row r="64">
          <cell r="A64" t="str">
            <v>SYSTEM</v>
          </cell>
          <cell r="B64">
            <v>1042936.7300000002</v>
          </cell>
          <cell r="C64">
            <v>757368.75</v>
          </cell>
          <cell r="D64">
            <v>1345944.8900000001</v>
          </cell>
          <cell r="E64">
            <v>1592542.08</v>
          </cell>
          <cell r="F64">
            <v>2950666.55</v>
          </cell>
          <cell r="G64">
            <v>1975767.24</v>
          </cell>
          <cell r="H64">
            <v>2240441.4</v>
          </cell>
          <cell r="I64">
            <v>3396406.3600000008</v>
          </cell>
          <cell r="J64">
            <v>4369528.9000000004</v>
          </cell>
          <cell r="K64">
            <v>2069471.959999999</v>
          </cell>
          <cell r="L64">
            <v>2120248.9300000016</v>
          </cell>
          <cell r="M64">
            <v>2557811.6599999983</v>
          </cell>
          <cell r="N64">
            <v>26419135.449999999</v>
          </cell>
          <cell r="Q64">
            <v>1042936.7300000002</v>
          </cell>
          <cell r="R64">
            <v>1800305.48</v>
          </cell>
          <cell r="S64">
            <v>3146250.37</v>
          </cell>
          <cell r="T64">
            <v>4738792.45</v>
          </cell>
          <cell r="U64">
            <v>7689459</v>
          </cell>
          <cell r="V64">
            <v>9665226.2400000002</v>
          </cell>
          <cell r="W64">
            <v>11905667.640000001</v>
          </cell>
          <cell r="X64">
            <v>15302074</v>
          </cell>
          <cell r="Y64">
            <v>19671602.899999999</v>
          </cell>
          <cell r="Z64">
            <v>21741074.859999999</v>
          </cell>
          <cell r="AA64">
            <v>23861323.789999999</v>
          </cell>
          <cell r="AB64">
            <v>26419135.449999999</v>
          </cell>
        </row>
        <row r="68">
          <cell r="A68" t="str">
            <v>COASTAL REGION</v>
          </cell>
          <cell r="B68">
            <v>365843.32</v>
          </cell>
          <cell r="C68">
            <v>352227.35</v>
          </cell>
          <cell r="D68">
            <v>369689.18</v>
          </cell>
          <cell r="E68">
            <v>360751.34</v>
          </cell>
          <cell r="F68">
            <v>508629.73</v>
          </cell>
          <cell r="G68">
            <v>469284.89</v>
          </cell>
          <cell r="H68">
            <v>587960.53</v>
          </cell>
          <cell r="I68">
            <v>713127.15</v>
          </cell>
          <cell r="J68">
            <v>538906.5</v>
          </cell>
          <cell r="K68">
            <v>441637.92</v>
          </cell>
          <cell r="L68">
            <v>389967.91</v>
          </cell>
          <cell r="M68">
            <v>515710.39999999944</v>
          </cell>
          <cell r="N68">
            <v>5613736.2199999997</v>
          </cell>
          <cell r="Q68">
            <v>365843.32</v>
          </cell>
          <cell r="R68">
            <v>718070.66999999993</v>
          </cell>
          <cell r="S68">
            <v>1087759.8499999999</v>
          </cell>
          <cell r="T68">
            <v>1448511.19</v>
          </cell>
          <cell r="U68">
            <v>1957140.92</v>
          </cell>
          <cell r="V68">
            <v>2426425.81</v>
          </cell>
          <cell r="W68">
            <v>3014386.34</v>
          </cell>
          <cell r="X68">
            <v>3727513.4899999998</v>
          </cell>
          <cell r="Y68">
            <v>4266419.99</v>
          </cell>
          <cell r="Z68">
            <v>4708057.91</v>
          </cell>
          <cell r="AA68">
            <v>5098025.82</v>
          </cell>
          <cell r="AB68">
            <v>5613736.2199999997</v>
          </cell>
        </row>
        <row r="69">
          <cell r="A69" t="str">
            <v>NORTH CENTRAL REGION</v>
          </cell>
          <cell r="B69">
            <v>333934.59000000003</v>
          </cell>
          <cell r="C69">
            <v>379405.59</v>
          </cell>
          <cell r="D69">
            <v>487800.57</v>
          </cell>
          <cell r="E69">
            <v>312844.55</v>
          </cell>
          <cell r="F69">
            <v>1578061.55</v>
          </cell>
          <cell r="G69">
            <v>570757.14</v>
          </cell>
          <cell r="H69">
            <v>583239.14</v>
          </cell>
          <cell r="I69">
            <v>756839.02</v>
          </cell>
          <cell r="J69">
            <v>680276.75</v>
          </cell>
          <cell r="K69">
            <v>441417.98</v>
          </cell>
          <cell r="L69">
            <v>506339.85000000056</v>
          </cell>
          <cell r="M69">
            <v>671390.69999999925</v>
          </cell>
          <cell r="N69">
            <v>7302307.4299999997</v>
          </cell>
          <cell r="Q69">
            <v>333934.59000000003</v>
          </cell>
          <cell r="R69">
            <v>713340.18</v>
          </cell>
          <cell r="S69">
            <v>1201140.75</v>
          </cell>
          <cell r="T69">
            <v>1513985.3</v>
          </cell>
          <cell r="U69">
            <v>3092046.85</v>
          </cell>
          <cell r="V69">
            <v>3662803.99</v>
          </cell>
          <cell r="W69">
            <v>4246043.13</v>
          </cell>
          <cell r="X69">
            <v>5002882.1500000004</v>
          </cell>
          <cell r="Y69">
            <v>5683158.9000000004</v>
          </cell>
          <cell r="Z69">
            <v>6124576.8800000008</v>
          </cell>
          <cell r="AA69">
            <v>6630916.7300000014</v>
          </cell>
          <cell r="AB69">
            <v>7302307.4300000006</v>
          </cell>
        </row>
        <row r="70">
          <cell r="A70" t="str">
            <v>SOUTH CENTRAL REGION</v>
          </cell>
          <cell r="B70">
            <v>142649.23000000001</v>
          </cell>
          <cell r="C70">
            <v>139918.76</v>
          </cell>
          <cell r="D70">
            <v>163987.66</v>
          </cell>
          <cell r="E70">
            <v>149913.29999999999</v>
          </cell>
          <cell r="F70">
            <v>666106.48</v>
          </cell>
          <cell r="G70">
            <v>347361.34</v>
          </cell>
          <cell r="H70">
            <v>350715.54</v>
          </cell>
          <cell r="I70">
            <v>644411.16</v>
          </cell>
          <cell r="J70">
            <v>307959.07</v>
          </cell>
          <cell r="K70">
            <v>247562.33</v>
          </cell>
          <cell r="L70">
            <v>241909.17</v>
          </cell>
          <cell r="M70">
            <v>247076.2</v>
          </cell>
          <cell r="N70">
            <v>3649570.24</v>
          </cell>
          <cell r="Q70">
            <v>142649.23000000001</v>
          </cell>
          <cell r="R70">
            <v>282567.99</v>
          </cell>
          <cell r="S70">
            <v>446555.65</v>
          </cell>
          <cell r="T70">
            <v>596468.94999999995</v>
          </cell>
          <cell r="U70">
            <v>1262575.43</v>
          </cell>
          <cell r="V70">
            <v>1609936.77</v>
          </cell>
          <cell r="W70">
            <v>1960652.31</v>
          </cell>
          <cell r="X70">
            <v>2605063.4700000002</v>
          </cell>
          <cell r="Y70">
            <v>2913022.54</v>
          </cell>
          <cell r="Z70">
            <v>3160584.87</v>
          </cell>
          <cell r="AA70">
            <v>3402494.04</v>
          </cell>
          <cell r="AB70">
            <v>3649570.24</v>
          </cell>
        </row>
        <row r="71">
          <cell r="A71" t="str">
            <v>SYSTEM</v>
          </cell>
          <cell r="B71">
            <v>842427.14</v>
          </cell>
          <cell r="C71">
            <v>871551.7</v>
          </cell>
          <cell r="D71">
            <v>1021477.41</v>
          </cell>
          <cell r="E71">
            <v>823509.19</v>
          </cell>
          <cell r="F71">
            <v>2752797.76</v>
          </cell>
          <cell r="G71">
            <v>1387403.37</v>
          </cell>
          <cell r="H71">
            <v>1521915.21</v>
          </cell>
          <cell r="I71">
            <v>2114377.33</v>
          </cell>
          <cell r="J71">
            <v>1527142.32</v>
          </cell>
          <cell r="K71">
            <v>1130618.23</v>
          </cell>
          <cell r="L71">
            <v>1138216.9300000004</v>
          </cell>
          <cell r="M71">
            <v>1434177.2999999986</v>
          </cell>
          <cell r="N71">
            <v>16565613.889999999</v>
          </cell>
          <cell r="Q71">
            <v>842427.14</v>
          </cell>
          <cell r="R71">
            <v>1713978.84</v>
          </cell>
          <cell r="S71">
            <v>2735456.2499999995</v>
          </cell>
          <cell r="T71">
            <v>3558965.4400000004</v>
          </cell>
          <cell r="U71">
            <v>6311763.1999999993</v>
          </cell>
          <cell r="V71">
            <v>7699166.5700000003</v>
          </cell>
          <cell r="W71">
            <v>9221081.7799999993</v>
          </cell>
          <cell r="X71">
            <v>11335459.110000001</v>
          </cell>
          <cell r="Y71">
            <v>12862601.43</v>
          </cell>
          <cell r="Z71">
            <v>13993219.66</v>
          </cell>
          <cell r="AA71">
            <v>15131436.59</v>
          </cell>
          <cell r="AB71">
            <v>16565613.890000001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2A-complete"/>
      <sheetName val="95ALND"/>
      <sheetName val="92BLND"/>
      <sheetName val="93ALND"/>
      <sheetName val="93BLND"/>
      <sheetName val="94ALND"/>
      <sheetName val="94BLND"/>
      <sheetName val="Pool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-High Risk"/>
      <sheetName val="Legend"/>
      <sheetName val="Input"/>
      <sheetName val="RETAIL FAC"/>
      <sheetName val="VARIANCE-ORIG PROJ"/>
      <sheetName val="UNBILLED"/>
      <sheetName val="GEN EXP ADJ"/>
      <sheetName val="FUEL REV"/>
      <sheetName val="CCR"/>
      <sheetName val="COGEN"/>
      <sheetName val="CCR - Sch A12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YTD"/>
    </sheetNames>
    <sheetDataSet>
      <sheetData sheetId="0"/>
      <sheetData sheetId="1"/>
      <sheetData sheetId="2"/>
      <sheetData sheetId="3"/>
      <sheetData sheetId="4">
        <row r="1">
          <cell r="A1" t="str">
            <v>Progress Energy Florida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 Up by Program"/>
      <sheetName val="Roll Up by Resource Type"/>
      <sheetName val="Base Programs"/>
      <sheetName val="CTE Programs"/>
      <sheetName val="DOT Projects"/>
      <sheetName val="Load Growth Projects"/>
      <sheetName val="New Customer Work"/>
      <sheetName val="New Service Connection Data"/>
      <sheetName val="Other"/>
      <sheetName val="Restoration"/>
      <sheetName val="Street Lights"/>
      <sheetName val="Street Light Maintenance"/>
      <sheetName val="Street Light Unit Data"/>
      <sheetName val="2003 Data"/>
      <sheetName val="2004 Data"/>
      <sheetName val="BASE 2004"/>
      <sheetName val="CTE 2004"/>
      <sheetName val="DOT 2004"/>
      <sheetName val="LOAD GROWTH 2004"/>
      <sheetName val="NEW CUSTOMER WORK 2004"/>
      <sheetName val="RESTORATION 2004"/>
      <sheetName val="STREET LIGHTS 2004"/>
      <sheetName val="STREET LIGHT MAINT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 t="str">
            <v>Org #</v>
          </cell>
          <cell r="C2" t="str">
            <v>Charge By Org</v>
          </cell>
          <cell r="F2" t="str">
            <v>Jan</v>
          </cell>
          <cell r="G2" t="str">
            <v>Feb</v>
          </cell>
          <cell r="H2" t="str">
            <v>Mar</v>
          </cell>
          <cell r="I2" t="str">
            <v>Apr</v>
          </cell>
          <cell r="J2" t="str">
            <v>May</v>
          </cell>
          <cell r="K2" t="str">
            <v>Jun</v>
          </cell>
          <cell r="L2" t="str">
            <v>Jul</v>
          </cell>
          <cell r="M2" t="str">
            <v>Aug</v>
          </cell>
          <cell r="N2" t="str">
            <v>Sep</v>
          </cell>
          <cell r="O2" t="str">
            <v>Oct</v>
          </cell>
          <cell r="P2" t="str">
            <v>Nov</v>
          </cell>
          <cell r="Q2" t="str">
            <v>Dec</v>
          </cell>
          <cell r="R2" t="str">
            <v>YTD</v>
          </cell>
          <cell r="S2" t="str">
            <v>Projection</v>
          </cell>
          <cell r="T2" t="str">
            <v>Sum:</v>
          </cell>
        </row>
        <row r="3">
          <cell r="A3" t="str">
            <v xml:space="preserve">60379S - SOUTH COASTALPayroll </v>
          </cell>
          <cell r="B3" t="str">
            <v>60379S</v>
          </cell>
          <cell r="C3" t="str">
            <v>60379S - SOUTH COASTAL</v>
          </cell>
          <cell r="D3" t="str">
            <v xml:space="preserve">Payroll </v>
          </cell>
          <cell r="E3" t="str">
            <v>Actual:</v>
          </cell>
          <cell r="F3">
            <v>1062</v>
          </cell>
          <cell r="G3">
            <v>661</v>
          </cell>
          <cell r="H3">
            <v>1937</v>
          </cell>
          <cell r="I3">
            <v>7937</v>
          </cell>
          <cell r="J3">
            <v>1761</v>
          </cell>
          <cell r="K3">
            <v>1550</v>
          </cell>
          <cell r="L3">
            <v>1716</v>
          </cell>
          <cell r="M3">
            <v>1652</v>
          </cell>
          <cell r="N3">
            <v>0</v>
          </cell>
          <cell r="O3">
            <v>0</v>
          </cell>
          <cell r="P3">
            <v>0</v>
          </cell>
          <cell r="Q3">
            <v>938</v>
          </cell>
          <cell r="R3">
            <v>23291</v>
          </cell>
          <cell r="S3">
            <v>11305.88</v>
          </cell>
          <cell r="T3">
            <v>19213</v>
          </cell>
        </row>
        <row r="4">
          <cell r="A4" t="str">
            <v>60379S - SOUTH COASTALPayroll OT</v>
          </cell>
          <cell r="C4" t="str">
            <v>60379S - SOUTH COASTAL</v>
          </cell>
          <cell r="D4" t="str">
            <v>Payroll OT</v>
          </cell>
          <cell r="E4" t="str">
            <v>Actual:</v>
          </cell>
          <cell r="F4">
            <v>250</v>
          </cell>
          <cell r="G4">
            <v>162</v>
          </cell>
          <cell r="H4">
            <v>253</v>
          </cell>
          <cell r="I4">
            <v>3118</v>
          </cell>
          <cell r="J4">
            <v>346</v>
          </cell>
          <cell r="K4">
            <v>237</v>
          </cell>
          <cell r="L4">
            <v>470</v>
          </cell>
          <cell r="M4">
            <v>201</v>
          </cell>
          <cell r="N4">
            <v>0</v>
          </cell>
          <cell r="O4">
            <v>0</v>
          </cell>
          <cell r="P4">
            <v>0</v>
          </cell>
          <cell r="Q4">
            <v>224</v>
          </cell>
          <cell r="R4">
            <v>0</v>
          </cell>
          <cell r="S4">
            <v>0</v>
          </cell>
          <cell r="T4">
            <v>5261</v>
          </cell>
        </row>
        <row r="5">
          <cell r="A5" t="str">
            <v>60379S - SOUTH COASTALBargaining Unit</v>
          </cell>
          <cell r="C5" t="str">
            <v>60379S - SOUTH COASTAL</v>
          </cell>
          <cell r="D5" t="str">
            <v>Bargaining Unit</v>
          </cell>
          <cell r="E5" t="str">
            <v>Actual:</v>
          </cell>
          <cell r="F5">
            <v>6688</v>
          </cell>
          <cell r="G5">
            <v>4400</v>
          </cell>
          <cell r="H5">
            <v>9863</v>
          </cell>
          <cell r="I5">
            <v>24920</v>
          </cell>
          <cell r="J5">
            <v>19912</v>
          </cell>
          <cell r="K5">
            <v>11042</v>
          </cell>
          <cell r="L5">
            <v>5359</v>
          </cell>
          <cell r="M5">
            <v>9608</v>
          </cell>
          <cell r="N5">
            <v>193</v>
          </cell>
          <cell r="O5">
            <v>3029</v>
          </cell>
          <cell r="P5">
            <v>2749</v>
          </cell>
          <cell r="Q5">
            <v>4615</v>
          </cell>
          <cell r="R5">
            <v>101330</v>
          </cell>
          <cell r="S5">
            <v>89896.9</v>
          </cell>
          <cell r="T5">
            <v>102378</v>
          </cell>
        </row>
        <row r="6">
          <cell r="A6" t="str">
            <v>60379S - SOUTH COASTALBargaining Unit OT</v>
          </cell>
          <cell r="C6" t="str">
            <v>60379S - SOUTH COASTAL</v>
          </cell>
          <cell r="D6" t="str">
            <v>Bargaining Unit OT</v>
          </cell>
          <cell r="E6" t="str">
            <v>Actual:</v>
          </cell>
          <cell r="F6">
            <v>922</v>
          </cell>
          <cell r="G6">
            <v>2282</v>
          </cell>
          <cell r="H6">
            <v>4270</v>
          </cell>
          <cell r="I6">
            <v>24858</v>
          </cell>
          <cell r="J6">
            <v>7183</v>
          </cell>
          <cell r="K6">
            <v>6866</v>
          </cell>
          <cell r="L6">
            <v>4647</v>
          </cell>
          <cell r="M6">
            <v>4319</v>
          </cell>
          <cell r="N6">
            <v>0</v>
          </cell>
          <cell r="O6">
            <v>200</v>
          </cell>
          <cell r="P6">
            <v>879</v>
          </cell>
          <cell r="Q6">
            <v>2878</v>
          </cell>
          <cell r="R6">
            <v>0</v>
          </cell>
          <cell r="S6">
            <v>0</v>
          </cell>
          <cell r="T6">
            <v>59303</v>
          </cell>
        </row>
        <row r="7">
          <cell r="A7" t="str">
            <v>60379S - SOUTH COASTALContractors</v>
          </cell>
          <cell r="C7" t="str">
            <v>60379S - SOUTH COASTAL</v>
          </cell>
          <cell r="D7" t="str">
            <v>Contractors</v>
          </cell>
          <cell r="E7" t="str">
            <v>Actual:</v>
          </cell>
          <cell r="F7">
            <v>-82001</v>
          </cell>
          <cell r="G7">
            <v>541290</v>
          </cell>
          <cell r="H7">
            <v>384782</v>
          </cell>
          <cell r="I7">
            <v>165824</v>
          </cell>
          <cell r="J7">
            <v>97778</v>
          </cell>
          <cell r="K7">
            <v>177924</v>
          </cell>
          <cell r="L7">
            <v>27176</v>
          </cell>
          <cell r="M7">
            <v>16980</v>
          </cell>
          <cell r="N7">
            <v>25892</v>
          </cell>
          <cell r="O7">
            <v>80995</v>
          </cell>
          <cell r="P7">
            <v>94319</v>
          </cell>
          <cell r="Q7">
            <v>410474</v>
          </cell>
          <cell r="R7">
            <v>2202184</v>
          </cell>
          <cell r="S7">
            <v>1688777.4</v>
          </cell>
          <cell r="T7">
            <v>1941433</v>
          </cell>
        </row>
        <row r="8">
          <cell r="A8" t="str">
            <v>60379S - SOUTH COASTALMaterials w/ burdens</v>
          </cell>
          <cell r="C8" t="str">
            <v>60379S - SOUTH COASTAL</v>
          </cell>
          <cell r="D8" t="str">
            <v>Materials w/ burdens</v>
          </cell>
          <cell r="E8" t="str">
            <v>Actual:</v>
          </cell>
          <cell r="F8">
            <v>106797</v>
          </cell>
          <cell r="G8">
            <v>25437</v>
          </cell>
          <cell r="H8">
            <v>63909</v>
          </cell>
          <cell r="I8">
            <v>56920</v>
          </cell>
          <cell r="J8">
            <v>40590</v>
          </cell>
          <cell r="K8">
            <v>24824</v>
          </cell>
          <cell r="L8">
            <v>46287</v>
          </cell>
          <cell r="M8">
            <v>26444</v>
          </cell>
          <cell r="N8">
            <v>-2162</v>
          </cell>
          <cell r="O8">
            <v>-31745</v>
          </cell>
          <cell r="P8">
            <v>23541</v>
          </cell>
          <cell r="Q8">
            <v>58426</v>
          </cell>
          <cell r="R8">
            <v>1052488</v>
          </cell>
          <cell r="S8">
            <v>921547.19</v>
          </cell>
          <cell r="T8">
            <v>439268</v>
          </cell>
        </row>
        <row r="9">
          <cell r="A9" t="str">
            <v>60379S - SOUTH COASTALFleet</v>
          </cell>
          <cell r="C9" t="str">
            <v>60379S - SOUTH COASTAL</v>
          </cell>
          <cell r="D9" t="str">
            <v>Fleet</v>
          </cell>
          <cell r="E9" t="str">
            <v>Actual:</v>
          </cell>
          <cell r="F9">
            <v>2715</v>
          </cell>
          <cell r="G9">
            <v>1847</v>
          </cell>
          <cell r="H9">
            <v>4671</v>
          </cell>
          <cell r="I9">
            <v>15424</v>
          </cell>
          <cell r="J9">
            <v>8342</v>
          </cell>
          <cell r="K9">
            <v>5564</v>
          </cell>
          <cell r="L9">
            <v>3225</v>
          </cell>
          <cell r="M9">
            <v>5375</v>
          </cell>
          <cell r="N9">
            <v>65</v>
          </cell>
          <cell r="O9">
            <v>1128</v>
          </cell>
          <cell r="P9">
            <v>1066</v>
          </cell>
          <cell r="Q9">
            <v>2697</v>
          </cell>
          <cell r="R9">
            <v>0</v>
          </cell>
          <cell r="S9">
            <v>0</v>
          </cell>
          <cell r="T9">
            <v>52119</v>
          </cell>
        </row>
        <row r="10">
          <cell r="A10" t="str">
            <v>60379S - SOUTH COASTALOther</v>
          </cell>
          <cell r="C10" t="str">
            <v>60379S - SOUTH COASTAL</v>
          </cell>
          <cell r="D10" t="str">
            <v>Other</v>
          </cell>
          <cell r="E10" t="str">
            <v>Actual:</v>
          </cell>
          <cell r="F10">
            <v>0</v>
          </cell>
          <cell r="G10">
            <v>435</v>
          </cell>
          <cell r="H10">
            <v>77</v>
          </cell>
          <cell r="I10">
            <v>1446</v>
          </cell>
          <cell r="J10">
            <v>1674</v>
          </cell>
          <cell r="K10">
            <v>2118</v>
          </cell>
          <cell r="L10">
            <v>326</v>
          </cell>
          <cell r="M10">
            <v>1622</v>
          </cell>
          <cell r="N10">
            <v>0</v>
          </cell>
          <cell r="O10">
            <v>0</v>
          </cell>
          <cell r="P10">
            <v>2828</v>
          </cell>
          <cell r="Q10">
            <v>3444</v>
          </cell>
          <cell r="R10">
            <v>0</v>
          </cell>
          <cell r="S10">
            <v>4797</v>
          </cell>
          <cell r="T10">
            <v>13970</v>
          </cell>
        </row>
        <row r="11">
          <cell r="A11" t="str">
            <v>60379S - SOUTH COASTALBurdens</v>
          </cell>
          <cell r="C11" t="str">
            <v>60379S - SOUTH COASTAL</v>
          </cell>
          <cell r="D11" t="str">
            <v>Burdens</v>
          </cell>
          <cell r="E11" t="str">
            <v>Actual:</v>
          </cell>
          <cell r="F11">
            <v>2170</v>
          </cell>
          <cell r="G11">
            <v>1417</v>
          </cell>
          <cell r="H11">
            <v>3304</v>
          </cell>
          <cell r="I11">
            <v>9200</v>
          </cell>
          <cell r="J11">
            <v>6068</v>
          </cell>
          <cell r="K11">
            <v>3526</v>
          </cell>
          <cell r="L11">
            <v>1981</v>
          </cell>
          <cell r="M11">
            <v>3153</v>
          </cell>
          <cell r="N11">
            <v>54</v>
          </cell>
          <cell r="O11">
            <v>848</v>
          </cell>
          <cell r="P11">
            <v>770</v>
          </cell>
          <cell r="Q11">
            <v>1555</v>
          </cell>
          <cell r="R11">
            <v>34894</v>
          </cell>
          <cell r="S11">
            <v>28336.79</v>
          </cell>
          <cell r="T11">
            <v>34045</v>
          </cell>
        </row>
        <row r="12">
          <cell r="A12" t="str">
            <v>60379S - SOUTH COASTALExceptional Hrs</v>
          </cell>
          <cell r="C12" t="str">
            <v>60379S - SOUTH COASTAL</v>
          </cell>
          <cell r="D12" t="str">
            <v>Exceptional Hrs</v>
          </cell>
          <cell r="E12" t="str">
            <v>Actual:</v>
          </cell>
          <cell r="F12">
            <v>1231</v>
          </cell>
          <cell r="G12">
            <v>804</v>
          </cell>
          <cell r="H12">
            <v>1875</v>
          </cell>
          <cell r="I12">
            <v>5221</v>
          </cell>
          <cell r="J12">
            <v>3444</v>
          </cell>
          <cell r="K12">
            <v>2001</v>
          </cell>
          <cell r="L12">
            <v>1124</v>
          </cell>
          <cell r="M12">
            <v>1789</v>
          </cell>
          <cell r="N12">
            <v>31</v>
          </cell>
          <cell r="O12">
            <v>481</v>
          </cell>
          <cell r="P12">
            <v>437</v>
          </cell>
          <cell r="Q12">
            <v>882</v>
          </cell>
          <cell r="R12">
            <v>19802</v>
          </cell>
          <cell r="S12">
            <v>16081.13</v>
          </cell>
          <cell r="T12">
            <v>19321</v>
          </cell>
        </row>
        <row r="13">
          <cell r="A13" t="str">
            <v>60379S - SOUTH COASTALPayroll Taxes</v>
          </cell>
          <cell r="C13" t="str">
            <v>60379S - SOUTH COASTAL</v>
          </cell>
          <cell r="D13" t="str">
            <v>Payroll Taxes</v>
          </cell>
          <cell r="E13" t="str">
            <v>Actual:</v>
          </cell>
          <cell r="F13">
            <v>801</v>
          </cell>
          <cell r="G13">
            <v>674</v>
          </cell>
          <cell r="H13">
            <v>1466</v>
          </cell>
          <cell r="I13">
            <v>5463</v>
          </cell>
          <cell r="J13">
            <v>2622</v>
          </cell>
          <cell r="K13">
            <v>1769</v>
          </cell>
          <cell r="L13">
            <v>1095</v>
          </cell>
          <cell r="M13">
            <v>1417</v>
          </cell>
          <cell r="N13">
            <v>17</v>
          </cell>
          <cell r="O13">
            <v>290</v>
          </cell>
          <cell r="P13">
            <v>326</v>
          </cell>
          <cell r="Q13">
            <v>777</v>
          </cell>
          <cell r="R13">
            <v>11191</v>
          </cell>
          <cell r="S13">
            <v>9088</v>
          </cell>
          <cell r="T13">
            <v>16717</v>
          </cell>
        </row>
        <row r="14">
          <cell r="A14"/>
          <cell r="B14" t="str">
            <v>60379S</v>
          </cell>
          <cell r="E14" t="str">
            <v>Sum:</v>
          </cell>
          <cell r="F14">
            <v>40637</v>
          </cell>
          <cell r="G14">
            <v>579409</v>
          </cell>
          <cell r="H14">
            <v>476407</v>
          </cell>
          <cell r="I14">
            <v>320330</v>
          </cell>
          <cell r="J14">
            <v>189719</v>
          </cell>
          <cell r="K14">
            <v>237420</v>
          </cell>
          <cell r="L14">
            <v>93407</v>
          </cell>
          <cell r="M14">
            <v>72560</v>
          </cell>
          <cell r="N14">
            <v>24090</v>
          </cell>
          <cell r="O14">
            <v>55226</v>
          </cell>
          <cell r="P14">
            <v>126915</v>
          </cell>
          <cell r="Q14">
            <v>486909</v>
          </cell>
          <cell r="R14">
            <v>3445179</v>
          </cell>
          <cell r="S14">
            <v>2769830</v>
          </cell>
          <cell r="T14">
            <v>2703028</v>
          </cell>
        </row>
        <row r="15">
          <cell r="A15"/>
        </row>
        <row r="16">
          <cell r="A16" t="str">
            <v xml:space="preserve">60413S - NORTH CENT FL ADMINPayroll </v>
          </cell>
          <cell r="B16" t="str">
            <v>60413S</v>
          </cell>
          <cell r="C16" t="str">
            <v>60413S - NORTH CENT FL ADMIN</v>
          </cell>
          <cell r="D16" t="str">
            <v xml:space="preserve">Payroll </v>
          </cell>
          <cell r="E16" t="str">
            <v>Actual:</v>
          </cell>
          <cell r="F16">
            <v>7422</v>
          </cell>
          <cell r="G16">
            <v>5114</v>
          </cell>
          <cell r="H16">
            <v>2137</v>
          </cell>
          <cell r="I16">
            <v>4386</v>
          </cell>
          <cell r="J16">
            <v>2423</v>
          </cell>
          <cell r="K16">
            <v>1858</v>
          </cell>
          <cell r="L16">
            <v>909</v>
          </cell>
          <cell r="M16">
            <v>1463</v>
          </cell>
          <cell r="N16">
            <v>1251</v>
          </cell>
          <cell r="O16">
            <v>3408</v>
          </cell>
          <cell r="P16">
            <v>5528</v>
          </cell>
          <cell r="Q16">
            <v>4566</v>
          </cell>
          <cell r="R16">
            <v>286022</v>
          </cell>
          <cell r="S16">
            <v>289640.17</v>
          </cell>
          <cell r="T16">
            <v>40463</v>
          </cell>
        </row>
        <row r="17">
          <cell r="A17" t="str">
            <v>60413S - NORTH CENT FL ADMINPayroll OT</v>
          </cell>
          <cell r="C17" t="str">
            <v>60413S - NORTH CENT FL ADMIN</v>
          </cell>
          <cell r="D17" t="str">
            <v>Payroll OT</v>
          </cell>
          <cell r="E17" t="str">
            <v>Actual:</v>
          </cell>
          <cell r="F17">
            <v>551</v>
          </cell>
          <cell r="G17">
            <v>1037</v>
          </cell>
          <cell r="H17">
            <v>413</v>
          </cell>
          <cell r="I17">
            <v>401</v>
          </cell>
          <cell r="J17">
            <v>314</v>
          </cell>
          <cell r="K17">
            <v>388</v>
          </cell>
          <cell r="L17">
            <v>291</v>
          </cell>
          <cell r="M17">
            <v>295</v>
          </cell>
          <cell r="N17">
            <v>124</v>
          </cell>
          <cell r="O17">
            <v>319</v>
          </cell>
          <cell r="P17">
            <v>1691</v>
          </cell>
          <cell r="Q17">
            <v>1564</v>
          </cell>
          <cell r="R17">
            <v>0</v>
          </cell>
          <cell r="S17">
            <v>0</v>
          </cell>
          <cell r="T17">
            <v>7388</v>
          </cell>
        </row>
        <row r="18">
          <cell r="A18" t="str">
            <v>60413S - NORTH CENT FL ADMINBargaining Unit</v>
          </cell>
          <cell r="C18" t="str">
            <v>60413S - NORTH CENT FL ADMIN</v>
          </cell>
          <cell r="D18" t="str">
            <v>Bargaining Unit</v>
          </cell>
          <cell r="E18" t="str">
            <v>Actual:</v>
          </cell>
          <cell r="F18">
            <v>39991</v>
          </cell>
          <cell r="G18">
            <v>35488</v>
          </cell>
          <cell r="H18">
            <v>33951</v>
          </cell>
          <cell r="I18">
            <v>32760</v>
          </cell>
          <cell r="J18">
            <v>25384</v>
          </cell>
          <cell r="K18">
            <v>22979</v>
          </cell>
          <cell r="L18">
            <v>17262</v>
          </cell>
          <cell r="M18">
            <v>15747</v>
          </cell>
          <cell r="N18">
            <v>20548</v>
          </cell>
          <cell r="O18">
            <v>20991</v>
          </cell>
          <cell r="P18">
            <v>30847</v>
          </cell>
          <cell r="Q18">
            <v>47285</v>
          </cell>
          <cell r="R18">
            <v>241978</v>
          </cell>
          <cell r="S18">
            <v>220774.38</v>
          </cell>
          <cell r="T18">
            <v>343234</v>
          </cell>
        </row>
        <row r="19">
          <cell r="A19" t="str">
            <v>60413S - NORTH CENT FL ADMINBargaining Unit OT</v>
          </cell>
          <cell r="C19" t="str">
            <v>60413S - NORTH CENT FL ADMIN</v>
          </cell>
          <cell r="D19" t="str">
            <v>Bargaining Unit OT</v>
          </cell>
          <cell r="E19" t="str">
            <v>Actual:</v>
          </cell>
          <cell r="F19">
            <v>9662</v>
          </cell>
          <cell r="G19">
            <v>2832</v>
          </cell>
          <cell r="H19">
            <v>3164</v>
          </cell>
          <cell r="I19">
            <v>8527</v>
          </cell>
          <cell r="J19">
            <v>10266</v>
          </cell>
          <cell r="K19">
            <v>11785</v>
          </cell>
          <cell r="L19">
            <v>4279</v>
          </cell>
          <cell r="M19">
            <v>6016</v>
          </cell>
          <cell r="N19">
            <v>4925</v>
          </cell>
          <cell r="O19">
            <v>3936</v>
          </cell>
          <cell r="P19">
            <v>18978</v>
          </cell>
          <cell r="Q19">
            <v>21640</v>
          </cell>
          <cell r="R19">
            <v>0</v>
          </cell>
          <cell r="S19">
            <v>0</v>
          </cell>
          <cell r="T19">
            <v>106012</v>
          </cell>
        </row>
        <row r="20">
          <cell r="A20" t="str">
            <v>60413S - NORTH CENT FL ADMINContractors</v>
          </cell>
          <cell r="C20" t="str">
            <v>60413S - NORTH CENT FL ADMIN</v>
          </cell>
          <cell r="D20" t="str">
            <v>Contractors</v>
          </cell>
          <cell r="E20" t="str">
            <v>Actual:</v>
          </cell>
          <cell r="F20">
            <v>488048</v>
          </cell>
          <cell r="G20">
            <v>685226</v>
          </cell>
          <cell r="H20">
            <v>55346</v>
          </cell>
          <cell r="I20">
            <v>554065</v>
          </cell>
          <cell r="J20">
            <v>14517</v>
          </cell>
          <cell r="K20">
            <v>101527</v>
          </cell>
          <cell r="L20">
            <v>129781</v>
          </cell>
          <cell r="M20">
            <v>127733</v>
          </cell>
          <cell r="N20">
            <v>68848</v>
          </cell>
          <cell r="O20">
            <v>87753</v>
          </cell>
          <cell r="P20">
            <v>71017</v>
          </cell>
          <cell r="Q20">
            <v>59112</v>
          </cell>
          <cell r="R20">
            <v>2160050</v>
          </cell>
          <cell r="S20">
            <v>1927483.16</v>
          </cell>
          <cell r="T20">
            <v>2442974</v>
          </cell>
        </row>
        <row r="21">
          <cell r="A21" t="str">
            <v>60413S - NORTH CENT FL ADMINMaterials w/ burdens</v>
          </cell>
          <cell r="C21" t="str">
            <v>60413S - NORTH CENT FL ADMIN</v>
          </cell>
          <cell r="D21" t="str">
            <v>Materials w/ burdens</v>
          </cell>
          <cell r="E21" t="str">
            <v>Actual:</v>
          </cell>
          <cell r="F21">
            <v>96823</v>
          </cell>
          <cell r="G21">
            <v>66827</v>
          </cell>
          <cell r="H21">
            <v>139158</v>
          </cell>
          <cell r="I21">
            <v>167691</v>
          </cell>
          <cell r="J21">
            <v>26429</v>
          </cell>
          <cell r="K21">
            <v>147820</v>
          </cell>
          <cell r="L21">
            <v>15685</v>
          </cell>
          <cell r="M21">
            <v>21277</v>
          </cell>
          <cell r="N21">
            <v>10503</v>
          </cell>
          <cell r="O21">
            <v>26855</v>
          </cell>
          <cell r="P21">
            <v>21788</v>
          </cell>
          <cell r="Q21">
            <v>57974</v>
          </cell>
          <cell r="R21">
            <v>1135048</v>
          </cell>
          <cell r="S21">
            <v>1240307.8899999999</v>
          </cell>
          <cell r="T21">
            <v>798828</v>
          </cell>
        </row>
        <row r="22">
          <cell r="A22" t="str">
            <v>60413S - NORTH CENT FL ADMINFleet</v>
          </cell>
          <cell r="C22" t="str">
            <v>60413S - NORTH CENT FL ADMIN</v>
          </cell>
          <cell r="D22" t="str">
            <v>Fleet</v>
          </cell>
          <cell r="E22" t="str">
            <v>Actual:</v>
          </cell>
          <cell r="F22">
            <v>14568</v>
          </cell>
          <cell r="G22">
            <v>13708</v>
          </cell>
          <cell r="H22">
            <v>9730</v>
          </cell>
          <cell r="I22">
            <v>14693</v>
          </cell>
          <cell r="J22">
            <v>10697</v>
          </cell>
          <cell r="K22">
            <v>10312</v>
          </cell>
          <cell r="L22">
            <v>4560</v>
          </cell>
          <cell r="M22">
            <v>5393</v>
          </cell>
          <cell r="N22">
            <v>8298</v>
          </cell>
          <cell r="O22">
            <v>7912</v>
          </cell>
          <cell r="P22">
            <v>15398</v>
          </cell>
          <cell r="Q22">
            <v>23825</v>
          </cell>
          <cell r="R22">
            <v>0</v>
          </cell>
          <cell r="S22">
            <v>0</v>
          </cell>
          <cell r="T22">
            <v>139095</v>
          </cell>
        </row>
        <row r="23">
          <cell r="A23" t="str">
            <v>60413S - NORTH CENT FL ADMINOther</v>
          </cell>
          <cell r="C23" t="str">
            <v>60413S - NORTH CENT FL ADMIN</v>
          </cell>
          <cell r="D23" t="str">
            <v>Other</v>
          </cell>
          <cell r="E23" t="str">
            <v>Actual:</v>
          </cell>
          <cell r="F23">
            <v>9101</v>
          </cell>
          <cell r="G23">
            <v>325</v>
          </cell>
          <cell r="H23">
            <v>271</v>
          </cell>
          <cell r="I23">
            <v>454</v>
          </cell>
          <cell r="J23">
            <v>755</v>
          </cell>
          <cell r="K23">
            <v>4756</v>
          </cell>
          <cell r="L23">
            <v>204</v>
          </cell>
          <cell r="M23">
            <v>561</v>
          </cell>
          <cell r="N23">
            <v>821</v>
          </cell>
          <cell r="O23">
            <v>204</v>
          </cell>
          <cell r="P23">
            <v>319</v>
          </cell>
          <cell r="Q23">
            <v>1292</v>
          </cell>
          <cell r="R23">
            <v>0</v>
          </cell>
          <cell r="S23">
            <v>3757.65</v>
          </cell>
          <cell r="T23">
            <v>19063</v>
          </cell>
        </row>
        <row r="24">
          <cell r="A24" t="str">
            <v>60413S - NORTH CENT FL ADMINBurdens</v>
          </cell>
          <cell r="C24" t="str">
            <v>60413S - NORTH CENT FL ADMIN</v>
          </cell>
          <cell r="D24" t="str">
            <v>Burdens</v>
          </cell>
          <cell r="E24" t="str">
            <v>Actual:</v>
          </cell>
          <cell r="F24">
            <v>13275</v>
          </cell>
          <cell r="G24">
            <v>11368</v>
          </cell>
          <cell r="H24">
            <v>10105</v>
          </cell>
          <cell r="I24">
            <v>10401</v>
          </cell>
          <cell r="J24">
            <v>7786</v>
          </cell>
          <cell r="K24">
            <v>6954</v>
          </cell>
          <cell r="L24">
            <v>5088</v>
          </cell>
          <cell r="M24">
            <v>4819</v>
          </cell>
          <cell r="N24">
            <v>6104</v>
          </cell>
          <cell r="O24">
            <v>6832</v>
          </cell>
          <cell r="P24">
            <v>10185</v>
          </cell>
          <cell r="Q24">
            <v>14518</v>
          </cell>
          <cell r="R24">
            <v>147840</v>
          </cell>
          <cell r="S24">
            <v>142916.06</v>
          </cell>
          <cell r="T24">
            <v>107435</v>
          </cell>
        </row>
        <row r="25">
          <cell r="A25" t="str">
            <v>60413S - NORTH CENT FL ADMINExceptional Hrs</v>
          </cell>
          <cell r="C25" t="str">
            <v>60413S - NORTH CENT FL ADMIN</v>
          </cell>
          <cell r="D25" t="str">
            <v>Exceptional Hrs</v>
          </cell>
          <cell r="E25" t="str">
            <v>Actual:</v>
          </cell>
          <cell r="F25">
            <v>7534</v>
          </cell>
          <cell r="G25">
            <v>6452</v>
          </cell>
          <cell r="H25">
            <v>5734</v>
          </cell>
          <cell r="I25">
            <v>5902</v>
          </cell>
          <cell r="J25">
            <v>4418</v>
          </cell>
          <cell r="K25">
            <v>3947</v>
          </cell>
          <cell r="L25">
            <v>2887</v>
          </cell>
          <cell r="M25">
            <v>2735</v>
          </cell>
          <cell r="N25">
            <v>3464</v>
          </cell>
          <cell r="O25">
            <v>3877</v>
          </cell>
          <cell r="P25">
            <v>5780</v>
          </cell>
          <cell r="Q25">
            <v>8239</v>
          </cell>
          <cell r="R25">
            <v>83899</v>
          </cell>
          <cell r="S25">
            <v>81104.83</v>
          </cell>
          <cell r="T25">
            <v>60969</v>
          </cell>
        </row>
        <row r="26">
          <cell r="A26" t="str">
            <v>60413S - NORTH CENT FL ADMINPayroll Taxes</v>
          </cell>
          <cell r="C26" t="str">
            <v>60413S - NORTH CENT FL ADMIN</v>
          </cell>
          <cell r="D26" t="str">
            <v>Payroll Taxes</v>
          </cell>
          <cell r="E26" t="str">
            <v>Actual:</v>
          </cell>
          <cell r="F26">
            <v>5175</v>
          </cell>
          <cell r="G26">
            <v>3993</v>
          </cell>
          <cell r="H26">
            <v>3562</v>
          </cell>
          <cell r="I26">
            <v>4137</v>
          </cell>
          <cell r="J26">
            <v>3447</v>
          </cell>
          <cell r="K26">
            <v>3324</v>
          </cell>
          <cell r="L26">
            <v>2042</v>
          </cell>
          <cell r="M26">
            <v>2112</v>
          </cell>
          <cell r="N26">
            <v>2411</v>
          </cell>
          <cell r="O26">
            <v>2573</v>
          </cell>
          <cell r="P26">
            <v>5123</v>
          </cell>
          <cell r="Q26">
            <v>6740</v>
          </cell>
          <cell r="R26">
            <v>47414</v>
          </cell>
          <cell r="S26">
            <v>45835.15</v>
          </cell>
          <cell r="T26">
            <v>44639</v>
          </cell>
        </row>
        <row r="27">
          <cell r="A27"/>
          <cell r="B27" t="str">
            <v>60413S</v>
          </cell>
          <cell r="E27" t="str">
            <v>Sum:</v>
          </cell>
          <cell r="F27">
            <v>692150</v>
          </cell>
          <cell r="G27">
            <v>832371</v>
          </cell>
          <cell r="H27">
            <v>263572</v>
          </cell>
          <cell r="I27">
            <v>803418</v>
          </cell>
          <cell r="J27">
            <v>106436</v>
          </cell>
          <cell r="K27">
            <v>315651</v>
          </cell>
          <cell r="L27">
            <v>182989</v>
          </cell>
          <cell r="M27">
            <v>188149</v>
          </cell>
          <cell r="N27">
            <v>127297</v>
          </cell>
          <cell r="O27">
            <v>164660</v>
          </cell>
          <cell r="P27">
            <v>186652</v>
          </cell>
          <cell r="Q27">
            <v>246757</v>
          </cell>
          <cell r="R27">
            <v>4102251</v>
          </cell>
          <cell r="S27">
            <v>3951819</v>
          </cell>
          <cell r="T27">
            <v>4110102</v>
          </cell>
        </row>
        <row r="28">
          <cell r="A28"/>
        </row>
        <row r="29">
          <cell r="A29" t="str">
            <v xml:space="preserve">60445S - NORTH COASTALPayroll </v>
          </cell>
          <cell r="B29" t="str">
            <v>60445S</v>
          </cell>
          <cell r="C29" t="str">
            <v>60445S - NORTH COASTAL</v>
          </cell>
          <cell r="D29" t="str">
            <v xml:space="preserve">Payroll </v>
          </cell>
          <cell r="E29" t="str">
            <v>Actual:</v>
          </cell>
          <cell r="F29">
            <v>3835</v>
          </cell>
          <cell r="G29">
            <v>4195</v>
          </cell>
          <cell r="H29">
            <v>6768</v>
          </cell>
          <cell r="I29">
            <v>9496</v>
          </cell>
          <cell r="J29">
            <v>7634</v>
          </cell>
          <cell r="K29">
            <v>6443</v>
          </cell>
          <cell r="L29">
            <v>6123</v>
          </cell>
          <cell r="M29">
            <v>11494</v>
          </cell>
          <cell r="N29">
            <v>6937</v>
          </cell>
          <cell r="O29">
            <v>7157</v>
          </cell>
          <cell r="P29">
            <v>12649</v>
          </cell>
          <cell r="Q29">
            <v>7180</v>
          </cell>
          <cell r="R29">
            <v>9731</v>
          </cell>
          <cell r="S29">
            <v>2853</v>
          </cell>
          <cell r="T29">
            <v>89911</v>
          </cell>
        </row>
        <row r="30">
          <cell r="A30" t="str">
            <v>60445S - NORTH COASTALPayroll OT</v>
          </cell>
          <cell r="C30" t="str">
            <v>60445S - NORTH COASTAL</v>
          </cell>
          <cell r="D30" t="str">
            <v>Payroll OT</v>
          </cell>
          <cell r="E30" t="str">
            <v>Actual:</v>
          </cell>
          <cell r="F30">
            <v>26</v>
          </cell>
          <cell r="G30">
            <v>116</v>
          </cell>
          <cell r="H30">
            <v>344</v>
          </cell>
          <cell r="I30">
            <v>275</v>
          </cell>
          <cell r="J30">
            <v>131</v>
          </cell>
          <cell r="K30">
            <v>44</v>
          </cell>
          <cell r="L30">
            <v>17</v>
          </cell>
          <cell r="M30">
            <v>326</v>
          </cell>
          <cell r="N30">
            <v>872</v>
          </cell>
          <cell r="O30">
            <v>266</v>
          </cell>
          <cell r="P30">
            <v>824</v>
          </cell>
          <cell r="Q30">
            <v>56</v>
          </cell>
          <cell r="R30">
            <v>0</v>
          </cell>
          <cell r="S30">
            <v>0</v>
          </cell>
          <cell r="T30">
            <v>3297</v>
          </cell>
        </row>
        <row r="31">
          <cell r="A31" t="str">
            <v>60445S - NORTH COASTALBargaining Unit</v>
          </cell>
          <cell r="C31" t="str">
            <v>60445S - NORTH COASTAL</v>
          </cell>
          <cell r="D31" t="str">
            <v>Bargaining Unit</v>
          </cell>
          <cell r="E31" t="str">
            <v>Actual:</v>
          </cell>
          <cell r="F31">
            <v>14460</v>
          </cell>
          <cell r="G31">
            <v>8022</v>
          </cell>
          <cell r="H31">
            <v>16093</v>
          </cell>
          <cell r="I31">
            <v>19700</v>
          </cell>
          <cell r="J31">
            <v>12427</v>
          </cell>
          <cell r="K31">
            <v>6819</v>
          </cell>
          <cell r="L31">
            <v>4209</v>
          </cell>
          <cell r="M31">
            <v>-3156</v>
          </cell>
          <cell r="N31">
            <v>24700</v>
          </cell>
          <cell r="O31">
            <v>23900</v>
          </cell>
          <cell r="P31">
            <v>28338</v>
          </cell>
          <cell r="Q31">
            <v>13095</v>
          </cell>
          <cell r="R31">
            <v>55142</v>
          </cell>
          <cell r="S31">
            <v>25557.42</v>
          </cell>
          <cell r="T31">
            <v>168609</v>
          </cell>
        </row>
        <row r="32">
          <cell r="A32" t="str">
            <v>60445S - NORTH COASTALBargaining Unit OT</v>
          </cell>
          <cell r="C32" t="str">
            <v>60445S - NORTH COASTAL</v>
          </cell>
          <cell r="D32" t="str">
            <v>Bargaining Unit OT</v>
          </cell>
          <cell r="E32" t="str">
            <v>Actual:</v>
          </cell>
          <cell r="F32">
            <v>878</v>
          </cell>
          <cell r="G32">
            <v>725</v>
          </cell>
          <cell r="H32">
            <v>11725</v>
          </cell>
          <cell r="I32">
            <v>4572</v>
          </cell>
          <cell r="J32">
            <v>1918</v>
          </cell>
          <cell r="K32">
            <v>550</v>
          </cell>
          <cell r="L32">
            <v>166</v>
          </cell>
          <cell r="M32">
            <v>390</v>
          </cell>
          <cell r="N32">
            <v>5781</v>
          </cell>
          <cell r="O32">
            <v>651</v>
          </cell>
          <cell r="P32">
            <v>7540</v>
          </cell>
          <cell r="Q32">
            <v>1024</v>
          </cell>
          <cell r="R32">
            <v>0</v>
          </cell>
          <cell r="S32">
            <v>0</v>
          </cell>
          <cell r="T32">
            <v>35919</v>
          </cell>
        </row>
        <row r="33">
          <cell r="A33" t="str">
            <v>60445S - NORTH COASTALContractors</v>
          </cell>
          <cell r="C33" t="str">
            <v>60445S - NORTH COASTAL</v>
          </cell>
          <cell r="D33" t="str">
            <v>Contractors</v>
          </cell>
          <cell r="E33" t="str">
            <v>Actual:</v>
          </cell>
          <cell r="F33">
            <v>-100754</v>
          </cell>
          <cell r="G33">
            <v>40507</v>
          </cell>
          <cell r="H33">
            <v>34777</v>
          </cell>
          <cell r="I33">
            <v>36270</v>
          </cell>
          <cell r="J33">
            <v>57622</v>
          </cell>
          <cell r="K33">
            <v>54967</v>
          </cell>
          <cell r="L33">
            <v>137632</v>
          </cell>
          <cell r="M33">
            <v>109725</v>
          </cell>
          <cell r="N33">
            <v>77409</v>
          </cell>
          <cell r="O33">
            <v>26434</v>
          </cell>
          <cell r="P33">
            <v>7174</v>
          </cell>
          <cell r="Q33">
            <v>3318</v>
          </cell>
          <cell r="R33">
            <v>728609</v>
          </cell>
          <cell r="S33">
            <v>915096</v>
          </cell>
          <cell r="T33">
            <v>485080</v>
          </cell>
        </row>
        <row r="34">
          <cell r="A34" t="str">
            <v>60445S - NORTH COASTALMaterials w/ burdens</v>
          </cell>
          <cell r="C34" t="str">
            <v>60445S - NORTH COASTAL</v>
          </cell>
          <cell r="D34" t="str">
            <v>Materials w/ burdens</v>
          </cell>
          <cell r="E34" t="str">
            <v>Actual:</v>
          </cell>
          <cell r="F34">
            <v>6218</v>
          </cell>
          <cell r="G34">
            <v>38100</v>
          </cell>
          <cell r="H34">
            <v>32604</v>
          </cell>
          <cell r="I34">
            <v>47265</v>
          </cell>
          <cell r="J34">
            <v>70142</v>
          </cell>
          <cell r="K34">
            <v>17319</v>
          </cell>
          <cell r="L34">
            <v>41156</v>
          </cell>
          <cell r="M34">
            <v>11014</v>
          </cell>
          <cell r="N34">
            <v>-6660</v>
          </cell>
          <cell r="O34">
            <v>27246</v>
          </cell>
          <cell r="P34">
            <v>23422</v>
          </cell>
          <cell r="Q34">
            <v>29455</v>
          </cell>
          <cell r="R34">
            <v>867124</v>
          </cell>
          <cell r="S34">
            <v>732941.69</v>
          </cell>
          <cell r="T34">
            <v>337280</v>
          </cell>
        </row>
        <row r="35">
          <cell r="A35" t="str">
            <v>60445S - NORTH COASTALFleet</v>
          </cell>
          <cell r="C35" t="str">
            <v>60445S - NORTH COASTAL</v>
          </cell>
          <cell r="D35" t="str">
            <v>Fleet</v>
          </cell>
          <cell r="E35" t="str">
            <v>Actual:</v>
          </cell>
          <cell r="F35">
            <v>3866</v>
          </cell>
          <cell r="G35">
            <v>2360</v>
          </cell>
          <cell r="H35">
            <v>7720</v>
          </cell>
          <cell r="I35">
            <v>8961</v>
          </cell>
          <cell r="J35">
            <v>5660</v>
          </cell>
          <cell r="K35">
            <v>3979</v>
          </cell>
          <cell r="L35">
            <v>2688</v>
          </cell>
          <cell r="M35">
            <v>8682</v>
          </cell>
          <cell r="N35">
            <v>16367</v>
          </cell>
          <cell r="O35">
            <v>13960</v>
          </cell>
          <cell r="P35">
            <v>7267</v>
          </cell>
          <cell r="Q35">
            <v>7238</v>
          </cell>
          <cell r="R35">
            <v>0</v>
          </cell>
          <cell r="S35">
            <v>0</v>
          </cell>
          <cell r="T35">
            <v>88748</v>
          </cell>
        </row>
        <row r="36">
          <cell r="A36" t="str">
            <v>60445S - NORTH COASTALOther</v>
          </cell>
          <cell r="C36" t="str">
            <v>60445S - NORTH COASTAL</v>
          </cell>
          <cell r="D36" t="str">
            <v>Other</v>
          </cell>
          <cell r="E36" t="str">
            <v>Actual:</v>
          </cell>
          <cell r="F36">
            <v>619</v>
          </cell>
          <cell r="G36">
            <v>554</v>
          </cell>
          <cell r="H36">
            <v>989</v>
          </cell>
          <cell r="I36">
            <v>840</v>
          </cell>
          <cell r="J36">
            <v>475</v>
          </cell>
          <cell r="K36">
            <v>898</v>
          </cell>
          <cell r="L36">
            <v>379</v>
          </cell>
          <cell r="M36">
            <v>1624</v>
          </cell>
          <cell r="N36">
            <v>7145</v>
          </cell>
          <cell r="O36">
            <v>5480</v>
          </cell>
          <cell r="P36">
            <v>1210</v>
          </cell>
          <cell r="Q36">
            <v>963</v>
          </cell>
          <cell r="R36">
            <v>0</v>
          </cell>
          <cell r="S36">
            <v>1749.15</v>
          </cell>
          <cell r="T36">
            <v>21176</v>
          </cell>
        </row>
        <row r="37">
          <cell r="A37" t="str">
            <v>60445S - NORTH COASTALBurdens</v>
          </cell>
          <cell r="C37" t="str">
            <v>60445S - NORTH COASTAL</v>
          </cell>
          <cell r="D37" t="str">
            <v>Burdens</v>
          </cell>
          <cell r="E37" t="str">
            <v>Actual:</v>
          </cell>
          <cell r="F37">
            <v>5123</v>
          </cell>
          <cell r="G37">
            <v>3421</v>
          </cell>
          <cell r="H37">
            <v>6401</v>
          </cell>
          <cell r="I37">
            <v>8065</v>
          </cell>
          <cell r="J37">
            <v>5617</v>
          </cell>
          <cell r="K37">
            <v>3713</v>
          </cell>
          <cell r="L37">
            <v>2873</v>
          </cell>
          <cell r="M37">
            <v>2335</v>
          </cell>
          <cell r="N37">
            <v>8858</v>
          </cell>
          <cell r="O37">
            <v>8696</v>
          </cell>
          <cell r="P37">
            <v>11476</v>
          </cell>
          <cell r="Q37">
            <v>5677</v>
          </cell>
          <cell r="R37">
            <v>18164</v>
          </cell>
          <cell r="S37">
            <v>7954.98</v>
          </cell>
          <cell r="T37">
            <v>72255</v>
          </cell>
        </row>
        <row r="38">
          <cell r="A38" t="str">
            <v>60445S - NORTH COASTALExceptional Hrs</v>
          </cell>
          <cell r="C38" t="str">
            <v>60445S - NORTH COASTAL</v>
          </cell>
          <cell r="D38" t="str">
            <v>Exceptional Hrs</v>
          </cell>
          <cell r="E38" t="str">
            <v>Actual:</v>
          </cell>
          <cell r="F38">
            <v>2907</v>
          </cell>
          <cell r="G38">
            <v>1941</v>
          </cell>
          <cell r="H38">
            <v>3633</v>
          </cell>
          <cell r="I38">
            <v>4577</v>
          </cell>
          <cell r="J38">
            <v>3188</v>
          </cell>
          <cell r="K38">
            <v>2107</v>
          </cell>
          <cell r="L38">
            <v>1631</v>
          </cell>
          <cell r="M38">
            <v>1325</v>
          </cell>
          <cell r="N38">
            <v>5027</v>
          </cell>
          <cell r="O38">
            <v>4935</v>
          </cell>
          <cell r="P38">
            <v>6513</v>
          </cell>
          <cell r="Q38">
            <v>3222</v>
          </cell>
          <cell r="R38">
            <v>10308</v>
          </cell>
          <cell r="S38">
            <v>4514.3999999999996</v>
          </cell>
          <cell r="T38">
            <v>41005</v>
          </cell>
        </row>
        <row r="39">
          <cell r="A39" t="str">
            <v>60445S - NORTH COASTALPayroll Taxes</v>
          </cell>
          <cell r="C39" t="str">
            <v>60445S - NORTH COASTAL</v>
          </cell>
          <cell r="D39" t="str">
            <v>Payroll Taxes</v>
          </cell>
          <cell r="E39" t="str">
            <v>Actual:</v>
          </cell>
          <cell r="F39">
            <v>1724</v>
          </cell>
          <cell r="G39">
            <v>1173</v>
          </cell>
          <cell r="H39">
            <v>3137</v>
          </cell>
          <cell r="I39">
            <v>3057</v>
          </cell>
          <cell r="J39">
            <v>1985</v>
          </cell>
          <cell r="K39">
            <v>1244</v>
          </cell>
          <cell r="L39">
            <v>944</v>
          </cell>
          <cell r="M39">
            <v>813</v>
          </cell>
          <cell r="N39">
            <v>3438</v>
          </cell>
          <cell r="O39">
            <v>2871</v>
          </cell>
          <cell r="P39">
            <v>4432</v>
          </cell>
          <cell r="Q39">
            <v>1918</v>
          </cell>
          <cell r="R39">
            <v>5826</v>
          </cell>
          <cell r="S39">
            <v>2551.34</v>
          </cell>
          <cell r="T39">
            <v>26737</v>
          </cell>
        </row>
        <row r="40">
          <cell r="A40"/>
          <cell r="B40" t="str">
            <v>60445S</v>
          </cell>
          <cell r="E40" t="str">
            <v>Sum:</v>
          </cell>
          <cell r="F40">
            <v>-61097</v>
          </cell>
          <cell r="G40">
            <v>101113</v>
          </cell>
          <cell r="H40">
            <v>124191</v>
          </cell>
          <cell r="I40">
            <v>143076</v>
          </cell>
          <cell r="J40">
            <v>166799</v>
          </cell>
          <cell r="K40">
            <v>98084</v>
          </cell>
          <cell r="L40">
            <v>197818</v>
          </cell>
          <cell r="M40">
            <v>144572</v>
          </cell>
          <cell r="N40">
            <v>149875</v>
          </cell>
          <cell r="O40">
            <v>121596</v>
          </cell>
          <cell r="P40">
            <v>110845</v>
          </cell>
          <cell r="Q40">
            <v>73146</v>
          </cell>
          <cell r="R40">
            <v>1694905</v>
          </cell>
          <cell r="S40">
            <v>1693218</v>
          </cell>
          <cell r="T40">
            <v>1370018</v>
          </cell>
        </row>
        <row r="41">
          <cell r="A41"/>
        </row>
        <row r="42">
          <cell r="A42" t="str">
            <v xml:space="preserve">60568S - SOUTH CENTRAL FL ADMINPayroll </v>
          </cell>
          <cell r="B42" t="str">
            <v>60568S</v>
          </cell>
          <cell r="C42" t="str">
            <v>60568S - SOUTH CENTRAL FL ADMIN</v>
          </cell>
          <cell r="D42" t="str">
            <v xml:space="preserve">Payroll </v>
          </cell>
          <cell r="E42" t="str">
            <v>Actual:</v>
          </cell>
          <cell r="F42">
            <v>3838</v>
          </cell>
          <cell r="G42">
            <v>2803</v>
          </cell>
          <cell r="H42">
            <v>3482</v>
          </cell>
          <cell r="I42">
            <v>928</v>
          </cell>
          <cell r="J42">
            <v>3835</v>
          </cell>
          <cell r="K42">
            <v>3534</v>
          </cell>
          <cell r="L42">
            <v>5425</v>
          </cell>
          <cell r="M42">
            <v>4346</v>
          </cell>
          <cell r="N42">
            <v>1165</v>
          </cell>
          <cell r="O42">
            <v>2158</v>
          </cell>
          <cell r="P42">
            <v>2355</v>
          </cell>
          <cell r="Q42">
            <v>4771</v>
          </cell>
          <cell r="R42">
            <v>10425</v>
          </cell>
          <cell r="S42">
            <v>4986.5</v>
          </cell>
          <cell r="T42">
            <v>38641</v>
          </cell>
        </row>
        <row r="43">
          <cell r="A43" t="str">
            <v>60568S - SOUTH CENTRAL FL ADMINPayroll OT</v>
          </cell>
          <cell r="C43" t="str">
            <v>60568S - SOUTH CENTRAL FL ADMIN</v>
          </cell>
          <cell r="D43" t="str">
            <v>Payroll OT</v>
          </cell>
          <cell r="E43" t="str">
            <v>Actual:</v>
          </cell>
          <cell r="F43">
            <v>717</v>
          </cell>
          <cell r="G43">
            <v>1247</v>
          </cell>
          <cell r="H43">
            <v>587</v>
          </cell>
          <cell r="I43">
            <v>96</v>
          </cell>
          <cell r="J43">
            <v>835</v>
          </cell>
          <cell r="K43">
            <v>616</v>
          </cell>
          <cell r="L43">
            <v>821</v>
          </cell>
          <cell r="M43">
            <v>1013</v>
          </cell>
          <cell r="N43">
            <v>248</v>
          </cell>
          <cell r="O43">
            <v>180</v>
          </cell>
          <cell r="P43">
            <v>497</v>
          </cell>
          <cell r="Q43">
            <v>1026</v>
          </cell>
          <cell r="R43">
            <v>0</v>
          </cell>
          <cell r="S43">
            <v>0</v>
          </cell>
          <cell r="T43">
            <v>7884</v>
          </cell>
        </row>
        <row r="44">
          <cell r="A44" t="str">
            <v>60568S - SOUTH CENTRAL FL ADMINBargaining Unit</v>
          </cell>
          <cell r="C44" t="str">
            <v>60568S - SOUTH CENTRAL FL ADMIN</v>
          </cell>
          <cell r="D44" t="str">
            <v>Bargaining Unit</v>
          </cell>
          <cell r="E44" t="str">
            <v>Actual:</v>
          </cell>
          <cell r="F44">
            <v>16474</v>
          </cell>
          <cell r="G44">
            <v>12614</v>
          </cell>
          <cell r="H44">
            <v>16971</v>
          </cell>
          <cell r="I44">
            <v>6594</v>
          </cell>
          <cell r="J44">
            <v>13471</v>
          </cell>
          <cell r="K44">
            <v>12108</v>
          </cell>
          <cell r="L44">
            <v>16521</v>
          </cell>
          <cell r="M44">
            <v>21039</v>
          </cell>
          <cell r="N44">
            <v>5669</v>
          </cell>
          <cell r="O44">
            <v>11206</v>
          </cell>
          <cell r="P44">
            <v>12319</v>
          </cell>
          <cell r="Q44">
            <v>21910</v>
          </cell>
          <cell r="R44">
            <v>59077</v>
          </cell>
          <cell r="S44">
            <v>44041.66</v>
          </cell>
          <cell r="T44">
            <v>166894</v>
          </cell>
        </row>
        <row r="45">
          <cell r="A45" t="str">
            <v>60568S - SOUTH CENTRAL FL ADMINBargaining Unit OT</v>
          </cell>
          <cell r="C45" t="str">
            <v>60568S - SOUTH CENTRAL FL ADMIN</v>
          </cell>
          <cell r="D45" t="str">
            <v>Bargaining Unit OT</v>
          </cell>
          <cell r="E45" t="str">
            <v>Actual:</v>
          </cell>
          <cell r="F45">
            <v>14892</v>
          </cell>
          <cell r="G45">
            <v>207</v>
          </cell>
          <cell r="H45">
            <v>7157</v>
          </cell>
          <cell r="I45">
            <v>1375</v>
          </cell>
          <cell r="J45">
            <v>6940</v>
          </cell>
          <cell r="K45">
            <v>8295</v>
          </cell>
          <cell r="L45">
            <v>9422</v>
          </cell>
          <cell r="M45">
            <v>8843</v>
          </cell>
          <cell r="N45">
            <v>4828</v>
          </cell>
          <cell r="O45">
            <v>2591</v>
          </cell>
          <cell r="P45">
            <v>8562</v>
          </cell>
          <cell r="Q45">
            <v>6540</v>
          </cell>
          <cell r="R45">
            <v>0</v>
          </cell>
          <cell r="S45">
            <v>0</v>
          </cell>
          <cell r="T45">
            <v>79653</v>
          </cell>
        </row>
        <row r="46">
          <cell r="A46" t="str">
            <v>60568S - SOUTH CENTRAL FL ADMINContractors</v>
          </cell>
          <cell r="C46" t="str">
            <v>60568S - SOUTH CENTRAL FL ADMIN</v>
          </cell>
          <cell r="D46" t="str">
            <v>Contractors</v>
          </cell>
          <cell r="E46" t="str">
            <v>Actual:</v>
          </cell>
          <cell r="F46">
            <v>-11869</v>
          </cell>
          <cell r="G46">
            <v>34787</v>
          </cell>
          <cell r="H46">
            <v>13356</v>
          </cell>
          <cell r="I46">
            <v>65720</v>
          </cell>
          <cell r="J46">
            <v>28781</v>
          </cell>
          <cell r="K46">
            <v>273342</v>
          </cell>
          <cell r="L46">
            <v>61486</v>
          </cell>
          <cell r="M46">
            <v>104612</v>
          </cell>
          <cell r="N46">
            <v>66005</v>
          </cell>
          <cell r="O46">
            <v>43533</v>
          </cell>
          <cell r="P46">
            <v>84783</v>
          </cell>
          <cell r="Q46">
            <v>185365</v>
          </cell>
          <cell r="R46">
            <v>1395259</v>
          </cell>
          <cell r="S46">
            <v>1253853.1100000001</v>
          </cell>
          <cell r="T46">
            <v>949903</v>
          </cell>
        </row>
        <row r="47">
          <cell r="A47" t="str">
            <v>60568S - SOUTH CENTRAL FL ADMINMaterials w/ burdens</v>
          </cell>
          <cell r="C47" t="str">
            <v>60568S - SOUTH CENTRAL FL ADMIN</v>
          </cell>
          <cell r="D47" t="str">
            <v>Materials w/ burdens</v>
          </cell>
          <cell r="E47" t="str">
            <v>Actual:</v>
          </cell>
          <cell r="F47">
            <v>3185</v>
          </cell>
          <cell r="G47">
            <v>37850</v>
          </cell>
          <cell r="H47">
            <v>46530</v>
          </cell>
          <cell r="I47">
            <v>16247</v>
          </cell>
          <cell r="J47">
            <v>9543</v>
          </cell>
          <cell r="K47">
            <v>86888</v>
          </cell>
          <cell r="L47">
            <v>200848</v>
          </cell>
          <cell r="M47">
            <v>-5566</v>
          </cell>
          <cell r="N47">
            <v>30602</v>
          </cell>
          <cell r="O47">
            <v>-157437</v>
          </cell>
          <cell r="P47">
            <v>14880</v>
          </cell>
          <cell r="Q47">
            <v>17281</v>
          </cell>
          <cell r="R47">
            <v>1285872</v>
          </cell>
          <cell r="S47">
            <v>852990.99</v>
          </cell>
          <cell r="T47">
            <v>300852</v>
          </cell>
        </row>
        <row r="48">
          <cell r="A48" t="str">
            <v>60568S - SOUTH CENTRAL FL ADMINFleet</v>
          </cell>
          <cell r="C48" t="str">
            <v>60568S - SOUTH CENTRAL FL ADMIN</v>
          </cell>
          <cell r="D48" t="str">
            <v>Fleet</v>
          </cell>
          <cell r="E48" t="str">
            <v>Actual:</v>
          </cell>
          <cell r="F48">
            <v>10254</v>
          </cell>
          <cell r="G48">
            <v>4456</v>
          </cell>
          <cell r="H48">
            <v>8840</v>
          </cell>
          <cell r="I48">
            <v>2875</v>
          </cell>
          <cell r="J48">
            <v>6998</v>
          </cell>
          <cell r="K48">
            <v>6693</v>
          </cell>
          <cell r="L48">
            <v>9788</v>
          </cell>
          <cell r="M48">
            <v>9358</v>
          </cell>
          <cell r="N48">
            <v>3084</v>
          </cell>
          <cell r="O48">
            <v>5059</v>
          </cell>
          <cell r="P48">
            <v>7626</v>
          </cell>
          <cell r="Q48">
            <v>11584</v>
          </cell>
          <cell r="R48">
            <v>0</v>
          </cell>
          <cell r="S48">
            <v>0</v>
          </cell>
          <cell r="T48">
            <v>86614</v>
          </cell>
        </row>
        <row r="49">
          <cell r="A49" t="str">
            <v>60568S - SOUTH CENTRAL FL ADMINOther</v>
          </cell>
          <cell r="C49" t="str">
            <v>60568S - SOUTH CENTRAL FL ADMIN</v>
          </cell>
          <cell r="D49" t="str">
            <v>Other</v>
          </cell>
          <cell r="E49" t="str">
            <v>Actual:</v>
          </cell>
          <cell r="F49">
            <v>3206</v>
          </cell>
          <cell r="G49">
            <v>315</v>
          </cell>
          <cell r="H49">
            <v>733</v>
          </cell>
          <cell r="I49">
            <v>26</v>
          </cell>
          <cell r="J49">
            <v>536</v>
          </cell>
          <cell r="K49">
            <v>166</v>
          </cell>
          <cell r="L49">
            <v>293</v>
          </cell>
          <cell r="M49">
            <v>561</v>
          </cell>
          <cell r="N49">
            <v>653</v>
          </cell>
          <cell r="O49">
            <v>0</v>
          </cell>
          <cell r="P49">
            <v>38</v>
          </cell>
          <cell r="Q49">
            <v>1168</v>
          </cell>
          <cell r="R49">
            <v>0</v>
          </cell>
          <cell r="S49">
            <v>2931.5</v>
          </cell>
          <cell r="T49">
            <v>7695</v>
          </cell>
        </row>
        <row r="50">
          <cell r="A50" t="str">
            <v>60568S - SOUTH CENTRAL FL ADMINBurdens</v>
          </cell>
          <cell r="C50" t="str">
            <v>60568S - SOUTH CENTRAL FL ADMIN</v>
          </cell>
          <cell r="D50" t="str">
            <v>Burdens</v>
          </cell>
          <cell r="E50" t="str">
            <v>Actual:</v>
          </cell>
          <cell r="F50">
            <v>5687</v>
          </cell>
          <cell r="G50">
            <v>4317</v>
          </cell>
          <cell r="H50">
            <v>5727</v>
          </cell>
          <cell r="I50">
            <v>2106</v>
          </cell>
          <cell r="J50">
            <v>4846</v>
          </cell>
          <cell r="K50">
            <v>4380</v>
          </cell>
          <cell r="L50">
            <v>6075</v>
          </cell>
          <cell r="M50">
            <v>7108</v>
          </cell>
          <cell r="N50">
            <v>1914</v>
          </cell>
          <cell r="O50">
            <v>3742</v>
          </cell>
          <cell r="P50">
            <v>4109</v>
          </cell>
          <cell r="Q50">
            <v>7471</v>
          </cell>
          <cell r="R50">
            <v>19461</v>
          </cell>
          <cell r="S50">
            <v>13727.93</v>
          </cell>
          <cell r="T50">
            <v>57480</v>
          </cell>
        </row>
        <row r="51">
          <cell r="A51" t="str">
            <v>60568S - SOUTH CENTRAL FL ADMINExceptional Hrs</v>
          </cell>
          <cell r="C51" t="str">
            <v>60568S - SOUTH CENTRAL FL ADMIN</v>
          </cell>
          <cell r="D51" t="str">
            <v>Exceptional Hrs</v>
          </cell>
          <cell r="E51" t="str">
            <v>Actual:</v>
          </cell>
          <cell r="F51">
            <v>3228</v>
          </cell>
          <cell r="G51">
            <v>2450</v>
          </cell>
          <cell r="H51">
            <v>3250</v>
          </cell>
          <cell r="I51">
            <v>1195</v>
          </cell>
          <cell r="J51">
            <v>2750</v>
          </cell>
          <cell r="K51">
            <v>2486</v>
          </cell>
          <cell r="L51">
            <v>3448</v>
          </cell>
          <cell r="M51">
            <v>4034</v>
          </cell>
          <cell r="N51">
            <v>1086</v>
          </cell>
          <cell r="O51">
            <v>2123</v>
          </cell>
          <cell r="P51">
            <v>2332</v>
          </cell>
          <cell r="Q51">
            <v>4240</v>
          </cell>
          <cell r="R51">
            <v>11044</v>
          </cell>
          <cell r="S51">
            <v>7790.54</v>
          </cell>
          <cell r="T51">
            <v>32620</v>
          </cell>
        </row>
        <row r="52">
          <cell r="A52" t="str">
            <v>60568S - SOUTH CENTRAL FL ADMINPayroll Taxes</v>
          </cell>
          <cell r="C52" t="str">
            <v>60568S - SOUTH CENTRAL FL ADMIN</v>
          </cell>
          <cell r="D52" t="str">
            <v>Payroll Taxes</v>
          </cell>
          <cell r="E52" t="str">
            <v>Actual:</v>
          </cell>
          <cell r="F52">
            <v>3226</v>
          </cell>
          <cell r="G52">
            <v>1515</v>
          </cell>
          <cell r="H52">
            <v>2532</v>
          </cell>
          <cell r="I52">
            <v>808</v>
          </cell>
          <cell r="J52">
            <v>2252</v>
          </cell>
          <cell r="K52">
            <v>2205</v>
          </cell>
          <cell r="L52">
            <v>2891</v>
          </cell>
          <cell r="M52">
            <v>3165</v>
          </cell>
          <cell r="N52">
            <v>1070</v>
          </cell>
          <cell r="O52">
            <v>1449</v>
          </cell>
          <cell r="P52">
            <v>2131</v>
          </cell>
          <cell r="Q52">
            <v>3075</v>
          </cell>
          <cell r="R52">
            <v>6241</v>
          </cell>
          <cell r="S52">
            <v>4402.7700000000004</v>
          </cell>
          <cell r="T52">
            <v>26318</v>
          </cell>
        </row>
        <row r="53">
          <cell r="B53" t="str">
            <v>60568S</v>
          </cell>
          <cell r="E53" t="str">
            <v>Sum:</v>
          </cell>
          <cell r="F53">
            <v>52838</v>
          </cell>
          <cell r="G53">
            <v>102561</v>
          </cell>
          <cell r="H53">
            <v>109165</v>
          </cell>
          <cell r="I53">
            <v>97969</v>
          </cell>
          <cell r="J53">
            <v>80786</v>
          </cell>
          <cell r="K53">
            <v>400713</v>
          </cell>
          <cell r="L53">
            <v>317018</v>
          </cell>
          <cell r="M53">
            <v>158514</v>
          </cell>
          <cell r="N53">
            <v>116325</v>
          </cell>
          <cell r="O53">
            <v>-85395</v>
          </cell>
          <cell r="P53">
            <v>139631</v>
          </cell>
          <cell r="Q53">
            <v>264431</v>
          </cell>
          <cell r="R53">
            <v>2787379</v>
          </cell>
          <cell r="S53">
            <v>2184725</v>
          </cell>
          <cell r="T53">
            <v>1754554</v>
          </cell>
        </row>
        <row r="55">
          <cell r="C55" t="str">
            <v>Grand</v>
          </cell>
          <cell r="E55" t="str">
            <v>Actual:</v>
          </cell>
          <cell r="F55">
            <v>724527</v>
          </cell>
          <cell r="G55">
            <v>1615454</v>
          </cell>
          <cell r="H55">
            <v>973334</v>
          </cell>
          <cell r="I55">
            <v>1364793</v>
          </cell>
          <cell r="J55">
            <v>543740</v>
          </cell>
          <cell r="K55">
            <v>1051867</v>
          </cell>
          <cell r="L55">
            <v>791232</v>
          </cell>
          <cell r="M55">
            <v>563795</v>
          </cell>
          <cell r="N55">
            <v>417587</v>
          </cell>
          <cell r="O55">
            <v>256087</v>
          </cell>
          <cell r="P55">
            <v>564043</v>
          </cell>
          <cell r="Q55">
            <v>1071243</v>
          </cell>
          <cell r="R55">
            <v>12029714</v>
          </cell>
          <cell r="S55">
            <v>12029714</v>
          </cell>
          <cell r="T55">
            <v>9937701</v>
          </cell>
        </row>
        <row r="59">
          <cell r="B59" t="str">
            <v>Org #</v>
          </cell>
          <cell r="C59" t="str">
            <v>Charge By Org</v>
          </cell>
          <cell r="F59" t="str">
            <v>Jan</v>
          </cell>
          <cell r="G59" t="str">
            <v>Feb</v>
          </cell>
          <cell r="H59" t="str">
            <v>Mar</v>
          </cell>
          <cell r="I59" t="str">
            <v>Apr</v>
          </cell>
          <cell r="J59" t="str">
            <v>May</v>
          </cell>
          <cell r="K59" t="str">
            <v>Jun</v>
          </cell>
          <cell r="L59" t="str">
            <v>Jul</v>
          </cell>
          <cell r="M59" t="str">
            <v>Aug</v>
          </cell>
          <cell r="N59" t="str">
            <v>Sep</v>
          </cell>
          <cell r="O59" t="str">
            <v>Oct</v>
          </cell>
          <cell r="P59" t="str">
            <v>Nov</v>
          </cell>
          <cell r="Q59" t="str">
            <v>Dec</v>
          </cell>
          <cell r="R59" t="str">
            <v>YTD</v>
          </cell>
          <cell r="S59" t="str">
            <v>Projection</v>
          </cell>
        </row>
        <row r="60">
          <cell r="A60" t="str">
            <v xml:space="preserve">60379S - SOUTH COASTALPayroll </v>
          </cell>
          <cell r="B60" t="str">
            <v>60379S</v>
          </cell>
          <cell r="C60" t="str">
            <v>60379S - SOUTH COASTAL</v>
          </cell>
          <cell r="D60" t="str">
            <v xml:space="preserve">Payroll </v>
          </cell>
          <cell r="E60" t="str">
            <v>Actual:</v>
          </cell>
          <cell r="F60">
            <v>3859</v>
          </cell>
          <cell r="G60">
            <v>1951</v>
          </cell>
          <cell r="H60">
            <v>5801</v>
          </cell>
          <cell r="I60">
            <v>7041</v>
          </cell>
          <cell r="J60">
            <v>2651</v>
          </cell>
          <cell r="K60">
            <v>1047</v>
          </cell>
          <cell r="L60">
            <v>2029</v>
          </cell>
          <cell r="M60">
            <v>3583</v>
          </cell>
          <cell r="N60">
            <v>3925</v>
          </cell>
          <cell r="O60">
            <v>3922</v>
          </cell>
          <cell r="P60">
            <v>4691</v>
          </cell>
          <cell r="Q60">
            <v>4411</v>
          </cell>
          <cell r="R60">
            <v>10500</v>
          </cell>
          <cell r="S60">
            <v>11341.72</v>
          </cell>
          <cell r="T60">
            <v>44911</v>
          </cell>
        </row>
        <row r="61">
          <cell r="A61" t="str">
            <v>60379S - SOUTH COASTALPayroll OT</v>
          </cell>
          <cell r="C61" t="str">
            <v>60379S - SOUTH COASTAL</v>
          </cell>
          <cell r="D61" t="str">
            <v>Payroll OT</v>
          </cell>
          <cell r="E61" t="str">
            <v>Actual:</v>
          </cell>
          <cell r="F61">
            <v>327</v>
          </cell>
          <cell r="G61">
            <v>302</v>
          </cell>
          <cell r="H61">
            <v>373</v>
          </cell>
          <cell r="I61">
            <v>1252</v>
          </cell>
          <cell r="J61">
            <v>382</v>
          </cell>
          <cell r="K61">
            <v>127</v>
          </cell>
          <cell r="L61">
            <v>310</v>
          </cell>
          <cell r="M61">
            <v>809</v>
          </cell>
          <cell r="N61">
            <v>848</v>
          </cell>
          <cell r="O61">
            <v>409</v>
          </cell>
          <cell r="P61">
            <v>1693</v>
          </cell>
          <cell r="Q61">
            <v>964</v>
          </cell>
          <cell r="R61">
            <v>0</v>
          </cell>
          <cell r="S61">
            <v>0</v>
          </cell>
          <cell r="T61">
            <v>7796</v>
          </cell>
        </row>
        <row r="62">
          <cell r="A62" t="str">
            <v>60379S - SOUTH COASTALBargaining Unit</v>
          </cell>
          <cell r="C62" t="str">
            <v>60379S - SOUTH COASTAL</v>
          </cell>
          <cell r="D62" t="str">
            <v>Bargaining Unit</v>
          </cell>
          <cell r="E62" t="str">
            <v>Actual:</v>
          </cell>
          <cell r="F62">
            <v>14515</v>
          </cell>
          <cell r="G62">
            <v>15145</v>
          </cell>
          <cell r="H62">
            <v>14104</v>
          </cell>
          <cell r="I62">
            <v>24959</v>
          </cell>
          <cell r="J62">
            <v>15600</v>
          </cell>
          <cell r="K62">
            <v>58304</v>
          </cell>
          <cell r="L62">
            <v>21205</v>
          </cell>
          <cell r="M62">
            <v>55798</v>
          </cell>
          <cell r="N62">
            <v>30758</v>
          </cell>
          <cell r="O62">
            <v>26084</v>
          </cell>
          <cell r="P62">
            <v>34776</v>
          </cell>
          <cell r="Q62">
            <v>23037</v>
          </cell>
          <cell r="R62">
            <v>428000</v>
          </cell>
          <cell r="S62">
            <v>286728.96000000002</v>
          </cell>
          <cell r="T62">
            <v>334285</v>
          </cell>
        </row>
        <row r="63">
          <cell r="A63" t="str">
            <v>60379S - SOUTH COASTALBargaining Unit OT</v>
          </cell>
          <cell r="C63" t="str">
            <v>60379S - SOUTH COASTAL</v>
          </cell>
          <cell r="D63" t="str">
            <v>Bargaining Unit OT</v>
          </cell>
          <cell r="E63" t="str">
            <v>Actual:</v>
          </cell>
          <cell r="F63">
            <v>2301</v>
          </cell>
          <cell r="G63">
            <v>2074</v>
          </cell>
          <cell r="H63">
            <v>3022</v>
          </cell>
          <cell r="I63">
            <v>4287</v>
          </cell>
          <cell r="J63">
            <v>3313</v>
          </cell>
          <cell r="K63">
            <v>5698</v>
          </cell>
          <cell r="L63">
            <v>3671</v>
          </cell>
          <cell r="M63">
            <v>8522</v>
          </cell>
          <cell r="N63">
            <v>5420</v>
          </cell>
          <cell r="O63">
            <v>1879</v>
          </cell>
          <cell r="P63">
            <v>9309</v>
          </cell>
          <cell r="Q63">
            <v>2521</v>
          </cell>
          <cell r="R63">
            <v>0</v>
          </cell>
          <cell r="S63">
            <v>0</v>
          </cell>
          <cell r="T63">
            <v>52017</v>
          </cell>
        </row>
        <row r="64">
          <cell r="A64" t="str">
            <v>60379S - SOUTH COASTALContractors</v>
          </cell>
          <cell r="C64" t="str">
            <v>60379S - SOUTH COASTAL</v>
          </cell>
          <cell r="D64" t="str">
            <v>Contractors</v>
          </cell>
          <cell r="E64" t="str">
            <v>Actual:</v>
          </cell>
          <cell r="F64">
            <v>419394</v>
          </cell>
          <cell r="G64">
            <v>33176</v>
          </cell>
          <cell r="H64">
            <v>-208793</v>
          </cell>
          <cell r="I64">
            <v>100917</v>
          </cell>
          <cell r="J64">
            <v>210287</v>
          </cell>
          <cell r="K64">
            <v>259938</v>
          </cell>
          <cell r="L64">
            <v>258737</v>
          </cell>
          <cell r="M64">
            <v>123869</v>
          </cell>
          <cell r="N64">
            <v>180596</v>
          </cell>
          <cell r="O64">
            <v>119791</v>
          </cell>
          <cell r="P64">
            <v>111241</v>
          </cell>
          <cell r="Q64">
            <v>-167205</v>
          </cell>
          <cell r="R64">
            <v>2411592</v>
          </cell>
          <cell r="S64">
            <v>2755878.61</v>
          </cell>
          <cell r="T64">
            <v>1441948</v>
          </cell>
        </row>
        <row r="65">
          <cell r="A65" t="str">
            <v>60379S - SOUTH COASTALMaterials w/ burdens</v>
          </cell>
          <cell r="C65" t="str">
            <v>60379S - SOUTH COASTAL</v>
          </cell>
          <cell r="D65" t="str">
            <v>Materials w/ burdens</v>
          </cell>
          <cell r="E65" t="str">
            <v>Actual:</v>
          </cell>
          <cell r="F65">
            <v>20204</v>
          </cell>
          <cell r="G65">
            <v>76358</v>
          </cell>
          <cell r="H65">
            <v>244496</v>
          </cell>
          <cell r="I65">
            <v>115213</v>
          </cell>
          <cell r="J65">
            <v>458126</v>
          </cell>
          <cell r="K65">
            <v>44422</v>
          </cell>
          <cell r="L65">
            <v>101065</v>
          </cell>
          <cell r="M65">
            <v>20291</v>
          </cell>
          <cell r="N65">
            <v>59476</v>
          </cell>
          <cell r="O65">
            <v>184995</v>
          </cell>
          <cell r="P65">
            <v>113776</v>
          </cell>
          <cell r="Q65">
            <v>121694</v>
          </cell>
          <cell r="R65">
            <v>1410259</v>
          </cell>
          <cell r="S65">
            <v>1348764.49</v>
          </cell>
          <cell r="T65">
            <v>1560116</v>
          </cell>
        </row>
        <row r="66">
          <cell r="A66" t="str">
            <v>60379S - SOUTH COASTALFleet</v>
          </cell>
          <cell r="C66" t="str">
            <v>60379S - SOUTH COASTAL</v>
          </cell>
          <cell r="D66" t="str">
            <v>Fleet</v>
          </cell>
          <cell r="E66" t="str">
            <v>Actual:</v>
          </cell>
          <cell r="F66">
            <v>5916</v>
          </cell>
          <cell r="G66">
            <v>6214</v>
          </cell>
          <cell r="H66">
            <v>6824</v>
          </cell>
          <cell r="I66">
            <v>12248</v>
          </cell>
          <cell r="J66">
            <v>6927</v>
          </cell>
          <cell r="K66">
            <v>8655</v>
          </cell>
          <cell r="L66">
            <v>7401</v>
          </cell>
          <cell r="M66">
            <v>12351</v>
          </cell>
          <cell r="N66">
            <v>11735</v>
          </cell>
          <cell r="O66">
            <v>9057</v>
          </cell>
          <cell r="P66">
            <v>13776</v>
          </cell>
          <cell r="Q66">
            <v>10422</v>
          </cell>
          <cell r="R66">
            <v>19652</v>
          </cell>
          <cell r="S66">
            <v>11923</v>
          </cell>
          <cell r="T66">
            <v>111526</v>
          </cell>
        </row>
        <row r="67">
          <cell r="A67" t="str">
            <v>60379S - SOUTH COASTALOther</v>
          </cell>
          <cell r="C67" t="str">
            <v>60379S - SOUTH COASTAL</v>
          </cell>
          <cell r="D67" t="str">
            <v>Other</v>
          </cell>
          <cell r="E67" t="str">
            <v>Actual:</v>
          </cell>
          <cell r="F67">
            <v>38</v>
          </cell>
          <cell r="G67">
            <v>2434</v>
          </cell>
          <cell r="H67">
            <v>348</v>
          </cell>
          <cell r="I67">
            <v>255</v>
          </cell>
          <cell r="J67">
            <v>166</v>
          </cell>
          <cell r="K67">
            <v>496</v>
          </cell>
          <cell r="L67">
            <v>1451</v>
          </cell>
          <cell r="M67">
            <v>1491</v>
          </cell>
          <cell r="N67">
            <v>757</v>
          </cell>
          <cell r="O67">
            <v>1144</v>
          </cell>
          <cell r="P67">
            <v>576</v>
          </cell>
          <cell r="Q67">
            <v>1450</v>
          </cell>
          <cell r="R67">
            <v>0</v>
          </cell>
          <cell r="S67">
            <v>0</v>
          </cell>
          <cell r="T67">
            <v>10606</v>
          </cell>
        </row>
        <row r="68">
          <cell r="A68" t="str">
            <v>60379S - SOUTH COASTALBurdens</v>
          </cell>
          <cell r="C68" t="str">
            <v>60379S - SOUTH COASTAL</v>
          </cell>
          <cell r="D68" t="str">
            <v>Burdens</v>
          </cell>
          <cell r="E68" t="str">
            <v>Actual:</v>
          </cell>
          <cell r="F68">
            <v>5145</v>
          </cell>
          <cell r="G68">
            <v>4787</v>
          </cell>
          <cell r="H68">
            <v>5573</v>
          </cell>
          <cell r="I68">
            <v>8960</v>
          </cell>
          <cell r="J68">
            <v>5110</v>
          </cell>
          <cell r="K68">
            <v>16618</v>
          </cell>
          <cell r="L68">
            <v>6506</v>
          </cell>
          <cell r="M68">
            <v>16627</v>
          </cell>
          <cell r="N68">
            <v>9711</v>
          </cell>
          <cell r="O68">
            <v>8402</v>
          </cell>
          <cell r="P68">
            <v>11051</v>
          </cell>
          <cell r="Q68">
            <v>7685</v>
          </cell>
          <cell r="R68">
            <v>122780</v>
          </cell>
          <cell r="S68">
            <v>83459.839999999997</v>
          </cell>
          <cell r="T68">
            <v>106175</v>
          </cell>
        </row>
        <row r="69">
          <cell r="A69" t="str">
            <v>60379S - SOUTH COASTALIncentives</v>
          </cell>
          <cell r="C69" t="str">
            <v>60379S - SOUTH COASTAL</v>
          </cell>
          <cell r="D69" t="str">
            <v>Incentives</v>
          </cell>
          <cell r="E69" t="str">
            <v>Actual: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1114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1114</v>
          </cell>
        </row>
        <row r="70">
          <cell r="A70" t="str">
            <v>60379S - SOUTH COASTALExceptional Hrs</v>
          </cell>
          <cell r="C70" t="str">
            <v>60379S - SOUTH COASTAL</v>
          </cell>
          <cell r="D70" t="str">
            <v>Exceptional Hrs</v>
          </cell>
          <cell r="E70" t="str">
            <v>Actual:</v>
          </cell>
          <cell r="F70">
            <v>2920</v>
          </cell>
          <cell r="G70">
            <v>2717</v>
          </cell>
          <cell r="H70">
            <v>3163</v>
          </cell>
          <cell r="I70">
            <v>5085</v>
          </cell>
          <cell r="J70">
            <v>2900</v>
          </cell>
          <cell r="K70">
            <v>9431</v>
          </cell>
          <cell r="L70">
            <v>3692</v>
          </cell>
          <cell r="M70">
            <v>9436</v>
          </cell>
          <cell r="N70">
            <v>5511</v>
          </cell>
          <cell r="O70">
            <v>4768</v>
          </cell>
          <cell r="P70">
            <v>6271</v>
          </cell>
          <cell r="Q70">
            <v>4361</v>
          </cell>
          <cell r="R70">
            <v>69678</v>
          </cell>
          <cell r="S70">
            <v>47363.42</v>
          </cell>
          <cell r="T70">
            <v>60255</v>
          </cell>
        </row>
        <row r="71">
          <cell r="A71" t="str">
            <v>60379S - SOUTH COASTALPayroll Taxes</v>
          </cell>
          <cell r="C71" t="str">
            <v>60379S - SOUTH COASTAL</v>
          </cell>
          <cell r="D71" t="str">
            <v>Payroll Taxes</v>
          </cell>
          <cell r="E71" t="str">
            <v>Actual:</v>
          </cell>
          <cell r="F71">
            <v>1886</v>
          </cell>
          <cell r="G71">
            <v>1749</v>
          </cell>
          <cell r="H71">
            <v>2092</v>
          </cell>
          <cell r="I71">
            <v>3371</v>
          </cell>
          <cell r="J71">
            <v>1971</v>
          </cell>
          <cell r="K71">
            <v>5853</v>
          </cell>
          <cell r="L71">
            <v>2444</v>
          </cell>
          <cell r="M71">
            <v>6170</v>
          </cell>
          <cell r="N71">
            <v>3677</v>
          </cell>
          <cell r="O71">
            <v>2900</v>
          </cell>
          <cell r="P71">
            <v>4532</v>
          </cell>
          <cell r="Q71">
            <v>2778</v>
          </cell>
          <cell r="R71">
            <v>39377</v>
          </cell>
          <cell r="S71">
            <v>26766.75</v>
          </cell>
          <cell r="T71">
            <v>39423</v>
          </cell>
        </row>
        <row r="72">
          <cell r="A72"/>
          <cell r="B72" t="str">
            <v>60379S</v>
          </cell>
          <cell r="E72" t="str">
            <v>Sum:</v>
          </cell>
          <cell r="F72">
            <v>476503</v>
          </cell>
          <cell r="G72">
            <v>146905</v>
          </cell>
          <cell r="H72">
            <v>77005</v>
          </cell>
          <cell r="I72">
            <v>283588</v>
          </cell>
          <cell r="J72">
            <v>707433</v>
          </cell>
          <cell r="K72">
            <v>410590</v>
          </cell>
          <cell r="L72">
            <v>408512</v>
          </cell>
          <cell r="M72">
            <v>258948</v>
          </cell>
          <cell r="N72">
            <v>313529</v>
          </cell>
          <cell r="O72">
            <v>363352</v>
          </cell>
          <cell r="P72">
            <v>311692</v>
          </cell>
          <cell r="Q72">
            <v>12119</v>
          </cell>
          <cell r="R72">
            <v>4511839</v>
          </cell>
          <cell r="S72">
            <v>4572227</v>
          </cell>
          <cell r="T72">
            <v>3770176</v>
          </cell>
        </row>
        <row r="73">
          <cell r="A73"/>
        </row>
        <row r="74">
          <cell r="A74" t="str">
            <v xml:space="preserve">60413S - NORTH CENT FL ADMINPayroll </v>
          </cell>
          <cell r="B74" t="str">
            <v>60413S</v>
          </cell>
          <cell r="C74" t="str">
            <v>60413S - NORTH CENT FL ADMIN</v>
          </cell>
          <cell r="D74" t="str">
            <v xml:space="preserve">Payroll </v>
          </cell>
          <cell r="E74" t="str">
            <v>Actual:</v>
          </cell>
          <cell r="F74">
            <v>7087</v>
          </cell>
          <cell r="G74">
            <v>8052</v>
          </cell>
          <cell r="H74">
            <v>7129</v>
          </cell>
          <cell r="I74">
            <v>11089</v>
          </cell>
          <cell r="J74">
            <v>17762</v>
          </cell>
          <cell r="K74">
            <v>16471</v>
          </cell>
          <cell r="L74">
            <v>13719</v>
          </cell>
          <cell r="M74">
            <v>23034</v>
          </cell>
          <cell r="N74">
            <v>16122</v>
          </cell>
          <cell r="O74">
            <v>9152</v>
          </cell>
          <cell r="P74">
            <v>23698</v>
          </cell>
          <cell r="Q74">
            <v>45861</v>
          </cell>
          <cell r="R74">
            <v>160000</v>
          </cell>
          <cell r="S74">
            <v>225745.9</v>
          </cell>
          <cell r="T74">
            <v>199176</v>
          </cell>
        </row>
        <row r="75">
          <cell r="A75" t="str">
            <v>60413S - NORTH CENT FL ADMINPayroll OT</v>
          </cell>
          <cell r="C75" t="str">
            <v>60413S - NORTH CENT FL ADMIN</v>
          </cell>
          <cell r="D75" t="str">
            <v>Payroll OT</v>
          </cell>
          <cell r="E75" t="str">
            <v>Actual:</v>
          </cell>
          <cell r="F75">
            <v>243</v>
          </cell>
          <cell r="G75">
            <v>377</v>
          </cell>
          <cell r="H75">
            <v>331</v>
          </cell>
          <cell r="I75">
            <v>630</v>
          </cell>
          <cell r="J75">
            <v>1158</v>
          </cell>
          <cell r="K75">
            <v>1318</v>
          </cell>
          <cell r="L75">
            <v>1873</v>
          </cell>
          <cell r="M75">
            <v>1892</v>
          </cell>
          <cell r="N75">
            <v>744</v>
          </cell>
          <cell r="O75">
            <v>827</v>
          </cell>
          <cell r="P75">
            <v>7462</v>
          </cell>
          <cell r="Q75">
            <v>7644</v>
          </cell>
          <cell r="R75">
            <v>0</v>
          </cell>
          <cell r="S75">
            <v>0</v>
          </cell>
          <cell r="T75">
            <v>24499</v>
          </cell>
        </row>
        <row r="76">
          <cell r="A76" t="str">
            <v>60413S - NORTH CENT FL ADMINBargaining Unit</v>
          </cell>
          <cell r="C76" t="str">
            <v>60413S - NORTH CENT FL ADMIN</v>
          </cell>
          <cell r="D76" t="str">
            <v>Bargaining Unit</v>
          </cell>
          <cell r="E76" t="str">
            <v>Actual:</v>
          </cell>
          <cell r="F76">
            <v>7810</v>
          </cell>
          <cell r="G76">
            <v>8067</v>
          </cell>
          <cell r="H76">
            <v>15266</v>
          </cell>
          <cell r="I76">
            <v>57622</v>
          </cell>
          <cell r="J76">
            <v>49675</v>
          </cell>
          <cell r="K76">
            <v>31232</v>
          </cell>
          <cell r="L76">
            <v>14616</v>
          </cell>
          <cell r="M76">
            <v>38342</v>
          </cell>
          <cell r="N76">
            <v>37761</v>
          </cell>
          <cell r="O76">
            <v>41658</v>
          </cell>
          <cell r="P76">
            <v>71737</v>
          </cell>
          <cell r="Q76">
            <v>131649</v>
          </cell>
          <cell r="R76">
            <v>555775</v>
          </cell>
          <cell r="S76">
            <v>647975.98</v>
          </cell>
          <cell r="T76">
            <v>505435</v>
          </cell>
        </row>
        <row r="77">
          <cell r="A77" t="str">
            <v>60413S - NORTH CENT FL ADMINBargaining Unit OT</v>
          </cell>
          <cell r="C77" t="str">
            <v>60413S - NORTH CENT FL ADMIN</v>
          </cell>
          <cell r="D77" t="str">
            <v>Bargaining Unit OT</v>
          </cell>
          <cell r="E77" t="str">
            <v>Actual:</v>
          </cell>
          <cell r="F77">
            <v>1378</v>
          </cell>
          <cell r="G77">
            <v>1193</v>
          </cell>
          <cell r="H77">
            <v>796</v>
          </cell>
          <cell r="I77">
            <v>4276</v>
          </cell>
          <cell r="J77">
            <v>19838</v>
          </cell>
          <cell r="K77">
            <v>18804</v>
          </cell>
          <cell r="L77">
            <v>6091</v>
          </cell>
          <cell r="M77">
            <v>7536</v>
          </cell>
          <cell r="N77">
            <v>9985</v>
          </cell>
          <cell r="O77">
            <v>1576</v>
          </cell>
          <cell r="P77">
            <v>101469</v>
          </cell>
          <cell r="Q77">
            <v>74008</v>
          </cell>
          <cell r="R77">
            <v>0</v>
          </cell>
          <cell r="S77">
            <v>0</v>
          </cell>
          <cell r="T77">
            <v>246950</v>
          </cell>
        </row>
        <row r="78">
          <cell r="A78" t="str">
            <v>60413S - NORTH CENT FL ADMINContractors</v>
          </cell>
          <cell r="C78" t="str">
            <v>60413S - NORTH CENT FL ADMIN</v>
          </cell>
          <cell r="D78" t="str">
            <v>Contractors</v>
          </cell>
          <cell r="E78" t="str">
            <v>Actual:</v>
          </cell>
          <cell r="F78">
            <v>369521</v>
          </cell>
          <cell r="G78">
            <v>7013</v>
          </cell>
          <cell r="H78">
            <v>428262</v>
          </cell>
          <cell r="I78">
            <v>157699</v>
          </cell>
          <cell r="J78">
            <v>772578</v>
          </cell>
          <cell r="K78">
            <v>306394</v>
          </cell>
          <cell r="L78">
            <v>413494</v>
          </cell>
          <cell r="M78">
            <v>165546</v>
          </cell>
          <cell r="N78">
            <v>70830</v>
          </cell>
          <cell r="O78">
            <v>-31138</v>
          </cell>
          <cell r="P78">
            <v>71237</v>
          </cell>
          <cell r="Q78">
            <v>-9466</v>
          </cell>
          <cell r="R78">
            <v>2994133</v>
          </cell>
          <cell r="S78">
            <v>3165094.17</v>
          </cell>
          <cell r="T78">
            <v>2721970</v>
          </cell>
        </row>
        <row r="79">
          <cell r="A79" t="str">
            <v>60413S - NORTH CENT FL ADMINMaterials w/ burdens</v>
          </cell>
          <cell r="C79" t="str">
            <v>60413S - NORTH CENT FL ADMIN</v>
          </cell>
          <cell r="D79" t="str">
            <v>Materials w/ burdens</v>
          </cell>
          <cell r="E79" t="str">
            <v>Actual:</v>
          </cell>
          <cell r="F79">
            <v>86791</v>
          </cell>
          <cell r="G79">
            <v>16288</v>
          </cell>
          <cell r="H79">
            <v>95746</v>
          </cell>
          <cell r="I79">
            <v>473457</v>
          </cell>
          <cell r="J79">
            <v>421393</v>
          </cell>
          <cell r="K79">
            <v>497247</v>
          </cell>
          <cell r="L79">
            <v>149573</v>
          </cell>
          <cell r="M79">
            <v>-295547</v>
          </cell>
          <cell r="N79">
            <v>193523</v>
          </cell>
          <cell r="O79">
            <v>339480</v>
          </cell>
          <cell r="P79">
            <v>240030</v>
          </cell>
          <cell r="Q79">
            <v>270923</v>
          </cell>
          <cell r="R79">
            <v>2308338</v>
          </cell>
          <cell r="S79">
            <v>2268657.5699999998</v>
          </cell>
          <cell r="T79">
            <v>2488904</v>
          </cell>
        </row>
        <row r="80">
          <cell r="A80" t="str">
            <v>60413S - NORTH CENT FL ADMINFleet</v>
          </cell>
          <cell r="C80" t="str">
            <v>60413S - NORTH CENT FL ADMIN</v>
          </cell>
          <cell r="D80" t="str">
            <v>Fleet</v>
          </cell>
          <cell r="E80" t="str">
            <v>Actual:</v>
          </cell>
          <cell r="F80">
            <v>3379</v>
          </cell>
          <cell r="G80">
            <v>3431</v>
          </cell>
          <cell r="H80">
            <v>6813</v>
          </cell>
          <cell r="I80">
            <v>23709</v>
          </cell>
          <cell r="J80">
            <v>22525</v>
          </cell>
          <cell r="K80">
            <v>16749</v>
          </cell>
          <cell r="L80">
            <v>7899</v>
          </cell>
          <cell r="M80">
            <v>14225</v>
          </cell>
          <cell r="N80">
            <v>15800</v>
          </cell>
          <cell r="O80">
            <v>16276</v>
          </cell>
          <cell r="P80">
            <v>51125</v>
          </cell>
          <cell r="Q80">
            <v>75397</v>
          </cell>
          <cell r="R80">
            <v>81064</v>
          </cell>
          <cell r="S80">
            <v>86183.76</v>
          </cell>
          <cell r="T80">
            <v>257328</v>
          </cell>
        </row>
        <row r="81">
          <cell r="A81" t="str">
            <v>60413S - NORTH CENT FL ADMINOther</v>
          </cell>
          <cell r="C81" t="str">
            <v>60413S - NORTH CENT FL ADMIN</v>
          </cell>
          <cell r="D81" t="str">
            <v>Other</v>
          </cell>
          <cell r="E81" t="str">
            <v>Actual:</v>
          </cell>
          <cell r="F81">
            <v>240</v>
          </cell>
          <cell r="G81">
            <v>178</v>
          </cell>
          <cell r="H81">
            <v>425</v>
          </cell>
          <cell r="I81">
            <v>459</v>
          </cell>
          <cell r="J81">
            <v>1341</v>
          </cell>
          <cell r="K81">
            <v>1997</v>
          </cell>
          <cell r="L81">
            <v>1056</v>
          </cell>
          <cell r="M81">
            <v>2663</v>
          </cell>
          <cell r="N81">
            <v>992</v>
          </cell>
          <cell r="O81">
            <v>894</v>
          </cell>
          <cell r="P81">
            <v>1325</v>
          </cell>
          <cell r="Q81">
            <v>4559</v>
          </cell>
          <cell r="R81">
            <v>0</v>
          </cell>
          <cell r="S81">
            <v>0</v>
          </cell>
          <cell r="T81">
            <v>16129</v>
          </cell>
        </row>
        <row r="82">
          <cell r="A82" t="str">
            <v>60413S - NORTH CENT FL ADMINBurdens</v>
          </cell>
          <cell r="C82" t="str">
            <v>60413S - NORTH CENT FL ADMIN</v>
          </cell>
          <cell r="D82" t="str">
            <v>Burdens</v>
          </cell>
          <cell r="E82" t="str">
            <v>Actual:</v>
          </cell>
          <cell r="F82">
            <v>3892</v>
          </cell>
          <cell r="G82">
            <v>4513</v>
          </cell>
          <cell r="H82">
            <v>6270</v>
          </cell>
          <cell r="I82">
            <v>19239</v>
          </cell>
          <cell r="J82">
            <v>18882</v>
          </cell>
          <cell r="K82">
            <v>13357</v>
          </cell>
          <cell r="L82">
            <v>7934</v>
          </cell>
          <cell r="M82">
            <v>17185</v>
          </cell>
          <cell r="N82">
            <v>15087</v>
          </cell>
          <cell r="O82">
            <v>14227</v>
          </cell>
          <cell r="P82">
            <v>26722</v>
          </cell>
          <cell r="Q82">
            <v>49703</v>
          </cell>
          <cell r="R82">
            <v>200417</v>
          </cell>
          <cell r="S82">
            <v>244642.08</v>
          </cell>
          <cell r="T82">
            <v>197011</v>
          </cell>
        </row>
        <row r="83">
          <cell r="A83" t="str">
            <v>60413S - NORTH CENT FL ADMINExceptional Hrs</v>
          </cell>
          <cell r="C83" t="str">
            <v>60413S - NORTH CENT FL ADMIN</v>
          </cell>
          <cell r="D83" t="str">
            <v>Exceptional Hrs</v>
          </cell>
          <cell r="E83" t="str">
            <v>Actual:</v>
          </cell>
          <cell r="F83">
            <v>2209</v>
          </cell>
          <cell r="G83">
            <v>2561</v>
          </cell>
          <cell r="H83">
            <v>3558</v>
          </cell>
          <cell r="I83">
            <v>10918</v>
          </cell>
          <cell r="J83">
            <v>10716</v>
          </cell>
          <cell r="K83">
            <v>7580</v>
          </cell>
          <cell r="L83">
            <v>4502</v>
          </cell>
          <cell r="M83">
            <v>9753</v>
          </cell>
          <cell r="N83">
            <v>8562</v>
          </cell>
          <cell r="O83">
            <v>8074</v>
          </cell>
          <cell r="P83">
            <v>15165</v>
          </cell>
          <cell r="Q83">
            <v>28206</v>
          </cell>
          <cell r="R83">
            <v>113737</v>
          </cell>
          <cell r="S83">
            <v>138834.44</v>
          </cell>
          <cell r="T83">
            <v>111804</v>
          </cell>
        </row>
        <row r="84">
          <cell r="A84" t="str">
            <v>60413S - NORTH CENT FL ADMINPayroll Taxes</v>
          </cell>
          <cell r="C84" t="str">
            <v>60413S - NORTH CENT FL ADMIN</v>
          </cell>
          <cell r="D84" t="str">
            <v>Payroll Taxes</v>
          </cell>
          <cell r="E84" t="str">
            <v>Actual:</v>
          </cell>
          <cell r="F84">
            <v>1483</v>
          </cell>
          <cell r="G84">
            <v>1588</v>
          </cell>
          <cell r="H84">
            <v>2112</v>
          </cell>
          <cell r="I84">
            <v>6611</v>
          </cell>
          <cell r="J84">
            <v>7941</v>
          </cell>
          <cell r="K84">
            <v>6091</v>
          </cell>
          <cell r="L84">
            <v>3260</v>
          </cell>
          <cell r="M84">
            <v>6358</v>
          </cell>
          <cell r="N84">
            <v>5802</v>
          </cell>
          <cell r="O84">
            <v>4779</v>
          </cell>
          <cell r="P84">
            <v>18352</v>
          </cell>
          <cell r="Q84">
            <v>23273</v>
          </cell>
          <cell r="R84">
            <v>64277</v>
          </cell>
          <cell r="S84">
            <v>78460.25</v>
          </cell>
          <cell r="T84">
            <v>87650</v>
          </cell>
        </row>
        <row r="85">
          <cell r="A85"/>
          <cell r="B85" t="str">
            <v>60413S</v>
          </cell>
          <cell r="E85" t="str">
            <v>Sum:</v>
          </cell>
          <cell r="F85">
            <v>484032</v>
          </cell>
          <cell r="G85">
            <v>53262</v>
          </cell>
          <cell r="H85">
            <v>566707</v>
          </cell>
          <cell r="I85">
            <v>765709</v>
          </cell>
          <cell r="J85">
            <v>1343811</v>
          </cell>
          <cell r="K85">
            <v>917239</v>
          </cell>
          <cell r="L85">
            <v>624017</v>
          </cell>
          <cell r="M85">
            <v>-9012</v>
          </cell>
          <cell r="N85">
            <v>375208</v>
          </cell>
          <cell r="O85">
            <v>405804</v>
          </cell>
          <cell r="P85">
            <v>628323</v>
          </cell>
          <cell r="Q85">
            <v>701756</v>
          </cell>
          <cell r="R85">
            <v>6477740</v>
          </cell>
          <cell r="S85">
            <v>6855594</v>
          </cell>
          <cell r="T85">
            <v>6856856</v>
          </cell>
        </row>
        <row r="86">
          <cell r="A86"/>
        </row>
        <row r="87">
          <cell r="A87" t="str">
            <v xml:space="preserve">60445S - NORTH COASTALPayroll </v>
          </cell>
          <cell r="B87" t="str">
            <v>60445S</v>
          </cell>
          <cell r="C87" t="str">
            <v>60445S - NORTH COASTAL</v>
          </cell>
          <cell r="D87" t="str">
            <v xml:space="preserve">Payroll </v>
          </cell>
          <cell r="E87" t="str">
            <v>Actual:</v>
          </cell>
          <cell r="F87">
            <v>2467</v>
          </cell>
          <cell r="G87">
            <v>3856</v>
          </cell>
          <cell r="H87">
            <v>10215</v>
          </cell>
          <cell r="I87">
            <v>15736</v>
          </cell>
          <cell r="J87">
            <v>8003</v>
          </cell>
          <cell r="K87">
            <v>8393</v>
          </cell>
          <cell r="L87">
            <v>11199</v>
          </cell>
          <cell r="M87">
            <v>11646</v>
          </cell>
          <cell r="N87">
            <v>7562</v>
          </cell>
          <cell r="O87">
            <v>6141</v>
          </cell>
          <cell r="P87">
            <v>1729</v>
          </cell>
          <cell r="Q87">
            <v>8925</v>
          </cell>
          <cell r="R87">
            <v>123450</v>
          </cell>
          <cell r="S87">
            <v>92192.55</v>
          </cell>
          <cell r="T87">
            <v>95872</v>
          </cell>
        </row>
        <row r="88">
          <cell r="A88" t="str">
            <v>60445S - NORTH COASTALPayroll OT</v>
          </cell>
          <cell r="C88" t="str">
            <v>60445S - NORTH COASTAL</v>
          </cell>
          <cell r="D88" t="str">
            <v>Payroll OT</v>
          </cell>
          <cell r="E88" t="str">
            <v>Actual:</v>
          </cell>
          <cell r="F88">
            <v>63</v>
          </cell>
          <cell r="G88">
            <v>248</v>
          </cell>
          <cell r="H88">
            <v>343</v>
          </cell>
          <cell r="I88">
            <v>511</v>
          </cell>
          <cell r="J88">
            <v>321</v>
          </cell>
          <cell r="K88">
            <v>342</v>
          </cell>
          <cell r="L88">
            <v>650</v>
          </cell>
          <cell r="M88">
            <v>2073</v>
          </cell>
          <cell r="N88">
            <v>1058</v>
          </cell>
          <cell r="O88">
            <v>357</v>
          </cell>
          <cell r="P88">
            <v>-264</v>
          </cell>
          <cell r="Q88">
            <v>218</v>
          </cell>
          <cell r="R88">
            <v>0</v>
          </cell>
          <cell r="S88">
            <v>0</v>
          </cell>
          <cell r="T88">
            <v>5920</v>
          </cell>
        </row>
        <row r="89">
          <cell r="A89" t="str">
            <v>60445S - NORTH COASTALBargaining Unit</v>
          </cell>
          <cell r="C89" t="str">
            <v>60445S - NORTH COASTAL</v>
          </cell>
          <cell r="D89" t="str">
            <v>Bargaining Unit</v>
          </cell>
          <cell r="E89" t="str">
            <v>Actual:</v>
          </cell>
          <cell r="F89">
            <v>3781</v>
          </cell>
          <cell r="G89">
            <v>3451</v>
          </cell>
          <cell r="H89">
            <v>17879</v>
          </cell>
          <cell r="I89">
            <v>50642</v>
          </cell>
          <cell r="J89">
            <v>33179</v>
          </cell>
          <cell r="K89">
            <v>-17104</v>
          </cell>
          <cell r="L89">
            <v>8308</v>
          </cell>
          <cell r="M89">
            <v>46270</v>
          </cell>
          <cell r="N89">
            <v>20478</v>
          </cell>
          <cell r="O89">
            <v>10919</v>
          </cell>
          <cell r="P89">
            <v>373</v>
          </cell>
          <cell r="Q89">
            <v>15030</v>
          </cell>
          <cell r="R89">
            <v>441575</v>
          </cell>
          <cell r="S89">
            <v>355753.87</v>
          </cell>
          <cell r="T89">
            <v>193206</v>
          </cell>
        </row>
        <row r="90">
          <cell r="A90" t="str">
            <v>60445S - NORTH COASTALBargaining Unit OT</v>
          </cell>
          <cell r="C90" t="str">
            <v>60445S - NORTH COASTAL</v>
          </cell>
          <cell r="D90" t="str">
            <v>Bargaining Unit OT</v>
          </cell>
          <cell r="E90" t="str">
            <v>Actual:</v>
          </cell>
          <cell r="F90">
            <v>562</v>
          </cell>
          <cell r="G90">
            <v>2196</v>
          </cell>
          <cell r="H90">
            <v>5940</v>
          </cell>
          <cell r="I90">
            <v>7027</v>
          </cell>
          <cell r="J90">
            <v>6192</v>
          </cell>
          <cell r="K90">
            <v>6913</v>
          </cell>
          <cell r="L90">
            <v>571</v>
          </cell>
          <cell r="M90">
            <v>15002</v>
          </cell>
          <cell r="N90">
            <v>2939</v>
          </cell>
          <cell r="O90">
            <v>6633</v>
          </cell>
          <cell r="P90">
            <v>-6187</v>
          </cell>
          <cell r="Q90">
            <v>522</v>
          </cell>
          <cell r="R90">
            <v>0</v>
          </cell>
          <cell r="S90">
            <v>0</v>
          </cell>
          <cell r="T90">
            <v>48310</v>
          </cell>
        </row>
        <row r="91">
          <cell r="A91" t="str">
            <v>60445S - NORTH COASTALContractors</v>
          </cell>
          <cell r="C91" t="str">
            <v>60445S - NORTH COASTAL</v>
          </cell>
          <cell r="D91" t="str">
            <v>Contractors</v>
          </cell>
          <cell r="E91" t="str">
            <v>Actual:</v>
          </cell>
          <cell r="F91">
            <v>32127</v>
          </cell>
          <cell r="G91">
            <v>232398</v>
          </cell>
          <cell r="H91">
            <v>63143</v>
          </cell>
          <cell r="I91">
            <v>-28034</v>
          </cell>
          <cell r="J91">
            <v>214429</v>
          </cell>
          <cell r="K91">
            <v>74010</v>
          </cell>
          <cell r="L91">
            <v>67609</v>
          </cell>
          <cell r="M91">
            <v>16865</v>
          </cell>
          <cell r="N91">
            <v>50513</v>
          </cell>
          <cell r="O91">
            <v>21101</v>
          </cell>
          <cell r="P91">
            <v>34512</v>
          </cell>
          <cell r="Q91">
            <v>41714</v>
          </cell>
          <cell r="R91">
            <v>544337</v>
          </cell>
          <cell r="S91">
            <v>686703.78</v>
          </cell>
          <cell r="T91">
            <v>820387</v>
          </cell>
        </row>
        <row r="92">
          <cell r="A92" t="str">
            <v>60445S - NORTH COASTALMaterials w/ burdens</v>
          </cell>
          <cell r="C92" t="str">
            <v>60445S - NORTH COASTAL</v>
          </cell>
          <cell r="D92" t="str">
            <v>Materials w/ burdens</v>
          </cell>
          <cell r="E92" t="str">
            <v>Actual:</v>
          </cell>
          <cell r="F92">
            <v>22072</v>
          </cell>
          <cell r="G92">
            <v>93318</v>
          </cell>
          <cell r="H92">
            <v>-129081</v>
          </cell>
          <cell r="I92">
            <v>222764</v>
          </cell>
          <cell r="J92">
            <v>379438</v>
          </cell>
          <cell r="K92">
            <v>104372</v>
          </cell>
          <cell r="L92">
            <v>188665</v>
          </cell>
          <cell r="M92">
            <v>27748</v>
          </cell>
          <cell r="N92">
            <v>147865</v>
          </cell>
          <cell r="O92">
            <v>223758</v>
          </cell>
          <cell r="P92">
            <v>-211118</v>
          </cell>
          <cell r="Q92">
            <v>-34790</v>
          </cell>
          <cell r="R92">
            <v>1940151</v>
          </cell>
          <cell r="S92">
            <v>1223863.5</v>
          </cell>
          <cell r="T92">
            <v>1035011</v>
          </cell>
        </row>
        <row r="93">
          <cell r="A93" t="str">
            <v>60445S - NORTH COASTALFleet</v>
          </cell>
          <cell r="C93" t="str">
            <v>60445S - NORTH COASTAL</v>
          </cell>
          <cell r="D93" t="str">
            <v>Fleet</v>
          </cell>
          <cell r="E93" t="str">
            <v>Actual:</v>
          </cell>
          <cell r="F93">
            <v>2663</v>
          </cell>
          <cell r="G93">
            <v>2421</v>
          </cell>
          <cell r="H93">
            <v>7744</v>
          </cell>
          <cell r="I93">
            <v>18299</v>
          </cell>
          <cell r="J93">
            <v>12639</v>
          </cell>
          <cell r="K93">
            <v>10841</v>
          </cell>
          <cell r="L93">
            <v>3819</v>
          </cell>
          <cell r="M93">
            <v>20926</v>
          </cell>
          <cell r="N93">
            <v>6753</v>
          </cell>
          <cell r="O93">
            <v>5593</v>
          </cell>
          <cell r="P93">
            <v>5184</v>
          </cell>
          <cell r="Q93">
            <v>6586</v>
          </cell>
          <cell r="R93">
            <v>21842</v>
          </cell>
          <cell r="S93">
            <v>17800.59</v>
          </cell>
          <cell r="T93">
            <v>103468</v>
          </cell>
        </row>
        <row r="94">
          <cell r="A94" t="str">
            <v>60445S - NORTH COASTALOther</v>
          </cell>
          <cell r="C94" t="str">
            <v>60445S - NORTH COASTAL</v>
          </cell>
          <cell r="D94" t="str">
            <v>Other</v>
          </cell>
          <cell r="E94" t="str">
            <v>Actual:</v>
          </cell>
          <cell r="F94">
            <v>138</v>
          </cell>
          <cell r="G94">
            <v>321</v>
          </cell>
          <cell r="H94">
            <v>464</v>
          </cell>
          <cell r="I94">
            <v>2703</v>
          </cell>
          <cell r="J94">
            <v>1991</v>
          </cell>
          <cell r="K94">
            <v>-1595</v>
          </cell>
          <cell r="L94">
            <v>694</v>
          </cell>
          <cell r="M94">
            <v>801</v>
          </cell>
          <cell r="N94">
            <v>318</v>
          </cell>
          <cell r="O94">
            <v>364</v>
          </cell>
          <cell r="P94">
            <v>283</v>
          </cell>
          <cell r="Q94">
            <v>224</v>
          </cell>
          <cell r="R94">
            <v>0</v>
          </cell>
          <cell r="S94">
            <v>0</v>
          </cell>
          <cell r="T94">
            <v>6706</v>
          </cell>
        </row>
        <row r="95">
          <cell r="A95" t="str">
            <v>60445S - NORTH COASTALBurdens</v>
          </cell>
          <cell r="C95" t="str">
            <v>60445S - NORTH COASTAL</v>
          </cell>
          <cell r="D95" t="str">
            <v>Burdens</v>
          </cell>
          <cell r="E95" t="str">
            <v>Actual:</v>
          </cell>
          <cell r="F95">
            <v>1749</v>
          </cell>
          <cell r="G95">
            <v>2046</v>
          </cell>
          <cell r="H95">
            <v>7866</v>
          </cell>
          <cell r="I95">
            <v>18586</v>
          </cell>
          <cell r="J95">
            <v>11531</v>
          </cell>
          <cell r="K95">
            <v>-2439</v>
          </cell>
          <cell r="L95">
            <v>5462</v>
          </cell>
          <cell r="M95">
            <v>16165</v>
          </cell>
          <cell r="N95">
            <v>7851</v>
          </cell>
          <cell r="O95">
            <v>4777</v>
          </cell>
          <cell r="P95">
            <v>589</v>
          </cell>
          <cell r="Q95">
            <v>6708</v>
          </cell>
          <cell r="R95">
            <v>158207</v>
          </cell>
          <cell r="S95">
            <v>125425.02</v>
          </cell>
          <cell r="T95">
            <v>80891</v>
          </cell>
        </row>
        <row r="96">
          <cell r="A96" t="str">
            <v>60445S - NORTH COASTALExceptional Hrs</v>
          </cell>
          <cell r="C96" t="str">
            <v>60445S - NORTH COASTAL</v>
          </cell>
          <cell r="D96" t="str">
            <v>Exceptional Hrs</v>
          </cell>
          <cell r="E96" t="str">
            <v>Actual:</v>
          </cell>
          <cell r="F96">
            <v>993</v>
          </cell>
          <cell r="G96">
            <v>1161</v>
          </cell>
          <cell r="H96">
            <v>4464</v>
          </cell>
          <cell r="I96">
            <v>10547</v>
          </cell>
          <cell r="J96">
            <v>6544</v>
          </cell>
          <cell r="K96">
            <v>-1384</v>
          </cell>
          <cell r="L96">
            <v>3100</v>
          </cell>
          <cell r="M96">
            <v>9174</v>
          </cell>
          <cell r="N96">
            <v>4456</v>
          </cell>
          <cell r="O96">
            <v>2711</v>
          </cell>
          <cell r="P96">
            <v>334</v>
          </cell>
          <cell r="Q96">
            <v>3807</v>
          </cell>
          <cell r="R96">
            <v>89783</v>
          </cell>
          <cell r="S96">
            <v>71178.69</v>
          </cell>
          <cell r="T96">
            <v>45907</v>
          </cell>
        </row>
        <row r="97">
          <cell r="A97" t="str">
            <v>60445S - NORTH COASTALPayroll Taxes</v>
          </cell>
          <cell r="C97" t="str">
            <v>60445S - NORTH COASTAL</v>
          </cell>
          <cell r="D97" t="str">
            <v>Payroll Taxes</v>
          </cell>
          <cell r="E97" t="str">
            <v>Actual:</v>
          </cell>
          <cell r="F97">
            <v>617</v>
          </cell>
          <cell r="G97">
            <v>876</v>
          </cell>
          <cell r="H97">
            <v>3087</v>
          </cell>
          <cell r="I97">
            <v>6638</v>
          </cell>
          <cell r="J97">
            <v>4283</v>
          </cell>
          <cell r="K97">
            <v>-131</v>
          </cell>
          <cell r="L97">
            <v>1861</v>
          </cell>
          <cell r="M97">
            <v>6734</v>
          </cell>
          <cell r="N97">
            <v>2877</v>
          </cell>
          <cell r="O97">
            <v>2160</v>
          </cell>
          <cell r="P97">
            <v>-390</v>
          </cell>
          <cell r="Q97">
            <v>2218</v>
          </cell>
          <cell r="R97">
            <v>50739</v>
          </cell>
          <cell r="S97">
            <v>40225.599999999999</v>
          </cell>
          <cell r="T97">
            <v>30830</v>
          </cell>
        </row>
        <row r="98">
          <cell r="A98"/>
          <cell r="B98" t="str">
            <v>60445S</v>
          </cell>
          <cell r="E98" t="str">
            <v>Sum:</v>
          </cell>
          <cell r="F98">
            <v>67231</v>
          </cell>
          <cell r="G98">
            <v>342293</v>
          </cell>
          <cell r="H98">
            <v>-7935</v>
          </cell>
          <cell r="I98">
            <v>325418</v>
          </cell>
          <cell r="J98">
            <v>678549</v>
          </cell>
          <cell r="K98">
            <v>182218</v>
          </cell>
          <cell r="L98">
            <v>291939</v>
          </cell>
          <cell r="M98">
            <v>173404</v>
          </cell>
          <cell r="N98">
            <v>252671</v>
          </cell>
          <cell r="O98">
            <v>284514</v>
          </cell>
          <cell r="P98">
            <v>-174955</v>
          </cell>
          <cell r="Q98">
            <v>51161</v>
          </cell>
          <cell r="R98">
            <v>3370083</v>
          </cell>
          <cell r="S98">
            <v>2613144</v>
          </cell>
          <cell r="T98">
            <v>2466508</v>
          </cell>
        </row>
        <row r="99">
          <cell r="A99"/>
        </row>
        <row r="100">
          <cell r="A100" t="str">
            <v xml:space="preserve">60568S - SOUTH CENTRAL FL ADMINPayroll </v>
          </cell>
          <cell r="B100" t="str">
            <v>60568S</v>
          </cell>
          <cell r="C100" t="str">
            <v>60568S - SOUTH CENTRAL FL ADMIN</v>
          </cell>
          <cell r="D100" t="str">
            <v xml:space="preserve">Payroll </v>
          </cell>
          <cell r="E100" t="str">
            <v>Actual:</v>
          </cell>
          <cell r="F100">
            <v>1590</v>
          </cell>
          <cell r="G100">
            <v>1465</v>
          </cell>
          <cell r="H100">
            <v>1164</v>
          </cell>
          <cell r="I100">
            <v>4592</v>
          </cell>
          <cell r="J100">
            <v>6855</v>
          </cell>
          <cell r="K100">
            <v>1599</v>
          </cell>
          <cell r="L100">
            <v>162</v>
          </cell>
          <cell r="M100">
            <v>6736</v>
          </cell>
          <cell r="N100">
            <v>5484</v>
          </cell>
          <cell r="O100">
            <v>1340</v>
          </cell>
          <cell r="P100">
            <v>8592</v>
          </cell>
          <cell r="Q100">
            <v>9483</v>
          </cell>
          <cell r="R100">
            <v>54200</v>
          </cell>
          <cell r="S100">
            <v>52049.93</v>
          </cell>
          <cell r="T100">
            <v>49062</v>
          </cell>
        </row>
        <row r="101">
          <cell r="A101" t="str">
            <v>60568S - SOUTH CENTRAL FL ADMINPayroll OT</v>
          </cell>
          <cell r="C101" t="str">
            <v>60568S - SOUTH CENTRAL FL ADMIN</v>
          </cell>
          <cell r="D101" t="str">
            <v>Payroll OT</v>
          </cell>
          <cell r="E101" t="str">
            <v>Actual:</v>
          </cell>
          <cell r="F101">
            <v>-1135</v>
          </cell>
          <cell r="G101">
            <v>454</v>
          </cell>
          <cell r="H101">
            <v>224</v>
          </cell>
          <cell r="I101">
            <v>457</v>
          </cell>
          <cell r="J101">
            <v>1153</v>
          </cell>
          <cell r="K101">
            <v>325</v>
          </cell>
          <cell r="L101">
            <v>0</v>
          </cell>
          <cell r="M101">
            <v>1757</v>
          </cell>
          <cell r="N101">
            <v>880</v>
          </cell>
          <cell r="O101">
            <v>92</v>
          </cell>
          <cell r="P101">
            <v>1420</v>
          </cell>
          <cell r="Q101">
            <v>2098</v>
          </cell>
          <cell r="R101">
            <v>0</v>
          </cell>
          <cell r="S101">
            <v>0</v>
          </cell>
          <cell r="T101">
            <v>7725</v>
          </cell>
        </row>
        <row r="102">
          <cell r="A102" t="str">
            <v>60568S - SOUTH CENTRAL FL ADMINBargaining Unit</v>
          </cell>
          <cell r="C102" t="str">
            <v>60568S - SOUTH CENTRAL FL ADMIN</v>
          </cell>
          <cell r="D102" t="str">
            <v>Bargaining Unit</v>
          </cell>
          <cell r="E102" t="str">
            <v>Actual:</v>
          </cell>
          <cell r="F102">
            <v>980</v>
          </cell>
          <cell r="G102">
            <v>6885</v>
          </cell>
          <cell r="H102">
            <v>6197</v>
          </cell>
          <cell r="I102">
            <v>32369</v>
          </cell>
          <cell r="J102">
            <v>36344</v>
          </cell>
          <cell r="K102">
            <v>12408</v>
          </cell>
          <cell r="L102">
            <v>3175</v>
          </cell>
          <cell r="M102">
            <v>29095</v>
          </cell>
          <cell r="N102">
            <v>26471</v>
          </cell>
          <cell r="O102">
            <v>17229</v>
          </cell>
          <cell r="P102">
            <v>38734</v>
          </cell>
          <cell r="Q102">
            <v>34431</v>
          </cell>
          <cell r="R102">
            <v>318340</v>
          </cell>
          <cell r="S102">
            <v>288752.86</v>
          </cell>
          <cell r="T102">
            <v>244318</v>
          </cell>
        </row>
        <row r="103">
          <cell r="A103" t="str">
            <v>60568S - SOUTH CENTRAL FL ADMINBargaining Unit OT</v>
          </cell>
          <cell r="C103" t="str">
            <v>60568S - SOUTH CENTRAL FL ADMIN</v>
          </cell>
          <cell r="D103" t="str">
            <v>Bargaining Unit OT</v>
          </cell>
          <cell r="E103" t="str">
            <v>Actual:</v>
          </cell>
          <cell r="F103">
            <v>0</v>
          </cell>
          <cell r="G103">
            <v>5876</v>
          </cell>
          <cell r="H103">
            <v>2678</v>
          </cell>
          <cell r="I103">
            <v>12695</v>
          </cell>
          <cell r="J103">
            <v>20286</v>
          </cell>
          <cell r="K103">
            <v>7689</v>
          </cell>
          <cell r="L103">
            <v>4638</v>
          </cell>
          <cell r="M103">
            <v>21146</v>
          </cell>
          <cell r="N103">
            <v>15986</v>
          </cell>
          <cell r="O103">
            <v>3716</v>
          </cell>
          <cell r="P103">
            <v>38697</v>
          </cell>
          <cell r="Q103">
            <v>22116</v>
          </cell>
          <cell r="R103">
            <v>0</v>
          </cell>
          <cell r="S103">
            <v>0</v>
          </cell>
          <cell r="T103">
            <v>155523</v>
          </cell>
        </row>
        <row r="104">
          <cell r="A104" t="str">
            <v>60568S - SOUTH CENTRAL FL ADMINContractors</v>
          </cell>
          <cell r="C104" t="str">
            <v>60568S - SOUTH CENTRAL FL ADMIN</v>
          </cell>
          <cell r="D104" t="str">
            <v>Contractors</v>
          </cell>
          <cell r="E104" t="str">
            <v>Actual:</v>
          </cell>
          <cell r="F104">
            <v>72002</v>
          </cell>
          <cell r="G104">
            <v>-9294</v>
          </cell>
          <cell r="H104">
            <v>23687</v>
          </cell>
          <cell r="I104">
            <v>56580</v>
          </cell>
          <cell r="J104">
            <v>257680</v>
          </cell>
          <cell r="K104">
            <v>-61689</v>
          </cell>
          <cell r="L104">
            <v>142640</v>
          </cell>
          <cell r="M104">
            <v>29623</v>
          </cell>
          <cell r="N104">
            <v>107345</v>
          </cell>
          <cell r="O104">
            <v>81802</v>
          </cell>
          <cell r="P104">
            <v>65121</v>
          </cell>
          <cell r="Q104">
            <v>10641</v>
          </cell>
          <cell r="R104">
            <v>848477</v>
          </cell>
          <cell r="S104">
            <v>1231746.04</v>
          </cell>
          <cell r="T104">
            <v>776138</v>
          </cell>
        </row>
        <row r="105">
          <cell r="A105" t="str">
            <v>60568S - SOUTH CENTRAL FL ADMINMaterials w/ burdens</v>
          </cell>
          <cell r="C105" t="str">
            <v>60568S - SOUTH CENTRAL FL ADMIN</v>
          </cell>
          <cell r="D105" t="str">
            <v>Materials w/ burdens</v>
          </cell>
          <cell r="E105" t="str">
            <v>Actual:</v>
          </cell>
          <cell r="F105">
            <v>2250</v>
          </cell>
          <cell r="G105">
            <v>37241</v>
          </cell>
          <cell r="H105">
            <v>83804</v>
          </cell>
          <cell r="I105">
            <v>98405</v>
          </cell>
          <cell r="J105">
            <v>311619</v>
          </cell>
          <cell r="K105">
            <v>-8083</v>
          </cell>
          <cell r="L105">
            <v>193981</v>
          </cell>
          <cell r="M105">
            <v>47032</v>
          </cell>
          <cell r="N105">
            <v>-29151</v>
          </cell>
          <cell r="O105">
            <v>257679</v>
          </cell>
          <cell r="P105">
            <v>193888</v>
          </cell>
          <cell r="Q105">
            <v>32474</v>
          </cell>
          <cell r="R105">
            <v>1498011</v>
          </cell>
          <cell r="S105">
            <v>1101305.44</v>
          </cell>
          <cell r="T105">
            <v>1221139</v>
          </cell>
        </row>
        <row r="106">
          <cell r="A106" t="str">
            <v>60568S - SOUTH CENTRAL FL ADMINFleet</v>
          </cell>
          <cell r="C106" t="str">
            <v>60568S - SOUTH CENTRAL FL ADMIN</v>
          </cell>
          <cell r="D106" t="str">
            <v>Fleet</v>
          </cell>
          <cell r="E106" t="str">
            <v>Actual:</v>
          </cell>
          <cell r="F106">
            <v>503</v>
          </cell>
          <cell r="G106">
            <v>5275</v>
          </cell>
          <cell r="H106">
            <v>2769</v>
          </cell>
          <cell r="I106">
            <v>15334</v>
          </cell>
          <cell r="J106">
            <v>18052</v>
          </cell>
          <cell r="K106">
            <v>6332</v>
          </cell>
          <cell r="L106">
            <v>2688</v>
          </cell>
          <cell r="M106">
            <v>18012</v>
          </cell>
          <cell r="N106">
            <v>13474</v>
          </cell>
          <cell r="O106">
            <v>6914</v>
          </cell>
          <cell r="P106">
            <v>22394</v>
          </cell>
          <cell r="Q106">
            <v>23219</v>
          </cell>
          <cell r="R106">
            <v>12870</v>
          </cell>
          <cell r="S106">
            <v>11834.26</v>
          </cell>
          <cell r="T106">
            <v>134966</v>
          </cell>
        </row>
        <row r="107">
          <cell r="A107" t="str">
            <v>60568S - SOUTH CENTRAL FL ADMINOther</v>
          </cell>
          <cell r="C107" t="str">
            <v>60568S - SOUTH CENTRAL FL ADMIN</v>
          </cell>
          <cell r="D107" t="str">
            <v>Other</v>
          </cell>
          <cell r="E107" t="str">
            <v>Actual:</v>
          </cell>
          <cell r="F107">
            <v>30</v>
          </cell>
          <cell r="G107">
            <v>334</v>
          </cell>
          <cell r="H107">
            <v>26</v>
          </cell>
          <cell r="I107">
            <v>1170</v>
          </cell>
          <cell r="J107">
            <v>2603</v>
          </cell>
          <cell r="K107">
            <v>9184</v>
          </cell>
          <cell r="L107">
            <v>138</v>
          </cell>
          <cell r="M107">
            <v>864</v>
          </cell>
          <cell r="N107">
            <v>220</v>
          </cell>
          <cell r="O107">
            <v>80</v>
          </cell>
          <cell r="P107">
            <v>191</v>
          </cell>
          <cell r="Q107">
            <v>4261</v>
          </cell>
          <cell r="R107">
            <v>0</v>
          </cell>
          <cell r="S107">
            <v>0</v>
          </cell>
          <cell r="T107">
            <v>19101</v>
          </cell>
        </row>
        <row r="108">
          <cell r="A108" t="str">
            <v>60568S - SOUTH CENTRAL FL ADMINBurdens</v>
          </cell>
          <cell r="C108" t="str">
            <v>60568S - SOUTH CENTRAL FL ADMIN</v>
          </cell>
          <cell r="D108" t="str">
            <v>Burdens</v>
          </cell>
          <cell r="E108" t="str">
            <v>Actual:</v>
          </cell>
          <cell r="F108">
            <v>720</v>
          </cell>
          <cell r="G108">
            <v>2338</v>
          </cell>
          <cell r="H108">
            <v>2061</v>
          </cell>
          <cell r="I108">
            <v>10349</v>
          </cell>
          <cell r="J108">
            <v>12096</v>
          </cell>
          <cell r="K108">
            <v>3922</v>
          </cell>
          <cell r="L108">
            <v>934</v>
          </cell>
          <cell r="M108">
            <v>9799</v>
          </cell>
          <cell r="N108">
            <v>8947</v>
          </cell>
          <cell r="O108">
            <v>5199</v>
          </cell>
          <cell r="P108">
            <v>13251</v>
          </cell>
          <cell r="Q108">
            <v>12296</v>
          </cell>
          <cell r="R108">
            <v>104311</v>
          </cell>
          <cell r="S108">
            <v>95424.85</v>
          </cell>
          <cell r="T108">
            <v>81912</v>
          </cell>
        </row>
        <row r="109">
          <cell r="A109" t="str">
            <v>60568S - SOUTH CENTRAL FL ADMINExceptional Hrs</v>
          </cell>
          <cell r="C109" t="str">
            <v>60568S - SOUTH CENTRAL FL ADMIN</v>
          </cell>
          <cell r="D109" t="str">
            <v>Exceptional Hrs</v>
          </cell>
          <cell r="E109" t="str">
            <v>Actual:</v>
          </cell>
          <cell r="F109">
            <v>408</v>
          </cell>
          <cell r="G109">
            <v>1327</v>
          </cell>
          <cell r="H109">
            <v>1170</v>
          </cell>
          <cell r="I109">
            <v>5873</v>
          </cell>
          <cell r="J109">
            <v>6864</v>
          </cell>
          <cell r="K109">
            <v>2226</v>
          </cell>
          <cell r="L109">
            <v>530</v>
          </cell>
          <cell r="M109">
            <v>5561</v>
          </cell>
          <cell r="N109">
            <v>5078</v>
          </cell>
          <cell r="O109">
            <v>2951</v>
          </cell>
          <cell r="P109">
            <v>7520</v>
          </cell>
          <cell r="Q109">
            <v>6978</v>
          </cell>
          <cell r="R109">
            <v>59197</v>
          </cell>
          <cell r="S109">
            <v>54153.53</v>
          </cell>
          <cell r="T109">
            <v>46486</v>
          </cell>
        </row>
        <row r="110">
          <cell r="A110" t="str">
            <v>60568S - SOUTH CENTRAL FL ADMINPayroll Taxes</v>
          </cell>
          <cell r="C110" t="str">
            <v>60568S - SOUTH CENTRAL FL ADMIN</v>
          </cell>
          <cell r="D110" t="str">
            <v>Payroll Taxes</v>
          </cell>
          <cell r="E110" t="str">
            <v>Actual:</v>
          </cell>
          <cell r="F110">
            <v>129</v>
          </cell>
          <cell r="G110">
            <v>1318</v>
          </cell>
          <cell r="H110">
            <v>922</v>
          </cell>
          <cell r="I110">
            <v>4500</v>
          </cell>
          <cell r="J110">
            <v>5805</v>
          </cell>
          <cell r="K110">
            <v>1978</v>
          </cell>
          <cell r="L110">
            <v>716</v>
          </cell>
          <cell r="M110">
            <v>5274</v>
          </cell>
          <cell r="N110">
            <v>4384</v>
          </cell>
          <cell r="O110">
            <v>2009</v>
          </cell>
          <cell r="P110">
            <v>7852</v>
          </cell>
          <cell r="Q110">
            <v>6118</v>
          </cell>
          <cell r="R110">
            <v>33454</v>
          </cell>
          <cell r="S110">
            <v>30604.03</v>
          </cell>
          <cell r="T110">
            <v>41005</v>
          </cell>
        </row>
        <row r="111">
          <cell r="B111" t="str">
            <v>60568S</v>
          </cell>
          <cell r="E111" t="str">
            <v>Sum:</v>
          </cell>
          <cell r="F111">
            <v>77477</v>
          </cell>
          <cell r="G111">
            <v>53216</v>
          </cell>
          <cell r="H111">
            <v>124700</v>
          </cell>
          <cell r="I111">
            <v>242324</v>
          </cell>
          <cell r="J111">
            <v>679357</v>
          </cell>
          <cell r="K111">
            <v>-24109</v>
          </cell>
          <cell r="L111">
            <v>349602</v>
          </cell>
          <cell r="M111">
            <v>174897</v>
          </cell>
          <cell r="N111">
            <v>159118</v>
          </cell>
          <cell r="O111">
            <v>379011</v>
          </cell>
          <cell r="P111">
            <v>397659</v>
          </cell>
          <cell r="Q111">
            <v>164115</v>
          </cell>
          <cell r="R111">
            <v>2928860</v>
          </cell>
          <cell r="S111">
            <v>2865871</v>
          </cell>
          <cell r="T111">
            <v>2777367</v>
          </cell>
        </row>
        <row r="113">
          <cell r="C113" t="str">
            <v>Grand</v>
          </cell>
          <cell r="E113" t="str">
            <v>Actual:</v>
          </cell>
          <cell r="F113">
            <v>1105243</v>
          </cell>
          <cell r="G113">
            <v>595676</v>
          </cell>
          <cell r="H113">
            <v>760477</v>
          </cell>
          <cell r="I113">
            <v>1617039</v>
          </cell>
          <cell r="J113">
            <v>3409150</v>
          </cell>
          <cell r="K113">
            <v>1485938</v>
          </cell>
          <cell r="L113">
            <v>1674070</v>
          </cell>
          <cell r="M113">
            <v>598236</v>
          </cell>
          <cell r="N113">
            <v>1100525</v>
          </cell>
          <cell r="O113">
            <v>1432681</v>
          </cell>
          <cell r="P113">
            <v>1162719</v>
          </cell>
          <cell r="Q113">
            <v>929152</v>
          </cell>
          <cell r="R113">
            <v>17288521</v>
          </cell>
          <cell r="S113">
            <v>17288521</v>
          </cell>
          <cell r="T113">
            <v>15870906</v>
          </cell>
        </row>
        <row r="117">
          <cell r="B117" t="str">
            <v>Org #</v>
          </cell>
          <cell r="C117" t="str">
            <v>Charge By Org</v>
          </cell>
          <cell r="F117" t="str">
            <v>Jan</v>
          </cell>
          <cell r="G117" t="str">
            <v>Feb</v>
          </cell>
          <cell r="H117" t="str">
            <v>Mar</v>
          </cell>
          <cell r="I117" t="str">
            <v>Apr</v>
          </cell>
          <cell r="J117" t="str">
            <v>May</v>
          </cell>
          <cell r="K117" t="str">
            <v>Jun</v>
          </cell>
          <cell r="L117" t="str">
            <v>Jul</v>
          </cell>
          <cell r="M117" t="str">
            <v>Aug</v>
          </cell>
          <cell r="N117" t="str">
            <v>Sep</v>
          </cell>
          <cell r="O117" t="str">
            <v>Oct</v>
          </cell>
          <cell r="P117" t="str">
            <v>Nov</v>
          </cell>
          <cell r="Q117" t="str">
            <v>Dec</v>
          </cell>
          <cell r="R117" t="str">
            <v>Annual Budget</v>
          </cell>
          <cell r="S117" t="str">
            <v>Projection</v>
          </cell>
        </row>
        <row r="118">
          <cell r="A118" t="str">
            <v xml:space="preserve">60379S - SOUTH COASTALPayroll </v>
          </cell>
          <cell r="B118" t="str">
            <v>60379S</v>
          </cell>
          <cell r="C118" t="str">
            <v>60379S - SOUTH COASTAL</v>
          </cell>
          <cell r="D118" t="str">
            <v xml:space="preserve">Payroll </v>
          </cell>
          <cell r="E118" t="str">
            <v>Actual:</v>
          </cell>
          <cell r="F118">
            <v>10839</v>
          </cell>
          <cell r="G118">
            <v>17727</v>
          </cell>
          <cell r="H118">
            <v>20910</v>
          </cell>
          <cell r="I118">
            <v>20612</v>
          </cell>
          <cell r="J118">
            <v>22540</v>
          </cell>
          <cell r="K118">
            <v>21406</v>
          </cell>
          <cell r="L118">
            <v>19394</v>
          </cell>
          <cell r="M118">
            <v>44902</v>
          </cell>
          <cell r="N118">
            <v>25967</v>
          </cell>
          <cell r="O118">
            <v>28824</v>
          </cell>
          <cell r="P118">
            <v>28846</v>
          </cell>
          <cell r="Q118">
            <v>33529</v>
          </cell>
          <cell r="R118">
            <v>153675</v>
          </cell>
          <cell r="S118">
            <v>153675.49</v>
          </cell>
          <cell r="T118">
            <v>295496</v>
          </cell>
        </row>
        <row r="119">
          <cell r="A119" t="str">
            <v>60379S - SOUTH COASTALPayroll OT</v>
          </cell>
          <cell r="C119" t="str">
            <v>60379S - SOUTH COASTAL</v>
          </cell>
          <cell r="D119" t="str">
            <v>Payroll OT</v>
          </cell>
          <cell r="E119" t="str">
            <v>Actual:</v>
          </cell>
          <cell r="F119">
            <v>412</v>
          </cell>
          <cell r="G119">
            <v>615</v>
          </cell>
          <cell r="H119">
            <v>564</v>
          </cell>
          <cell r="I119">
            <v>811</v>
          </cell>
          <cell r="J119">
            <v>606</v>
          </cell>
          <cell r="K119">
            <v>486</v>
          </cell>
          <cell r="L119">
            <v>988</v>
          </cell>
          <cell r="M119">
            <v>2912</v>
          </cell>
          <cell r="N119">
            <v>1613</v>
          </cell>
          <cell r="O119">
            <v>814</v>
          </cell>
          <cell r="P119">
            <v>519</v>
          </cell>
          <cell r="Q119">
            <v>560</v>
          </cell>
          <cell r="R119">
            <v>8261</v>
          </cell>
          <cell r="S119">
            <v>8260.7000000000007</v>
          </cell>
          <cell r="T119">
            <v>10900</v>
          </cell>
        </row>
        <row r="120">
          <cell r="A120" t="str">
            <v>60379S - SOUTH COASTALBargaining Unit</v>
          </cell>
          <cell r="C120" t="str">
            <v>60379S - SOUTH COASTAL</v>
          </cell>
          <cell r="D120" t="str">
            <v>Bargaining Unit</v>
          </cell>
          <cell r="E120" t="str">
            <v>Actual:</v>
          </cell>
          <cell r="F120">
            <v>21431</v>
          </cell>
          <cell r="G120">
            <v>23807</v>
          </cell>
          <cell r="H120">
            <v>25277</v>
          </cell>
          <cell r="I120">
            <v>49772</v>
          </cell>
          <cell r="J120">
            <v>27985</v>
          </cell>
          <cell r="K120">
            <v>29554</v>
          </cell>
          <cell r="L120">
            <v>22588</v>
          </cell>
          <cell r="M120">
            <v>55763</v>
          </cell>
          <cell r="N120">
            <v>27511</v>
          </cell>
          <cell r="O120">
            <v>43526</v>
          </cell>
          <cell r="P120">
            <v>35725</v>
          </cell>
          <cell r="Q120">
            <v>75637</v>
          </cell>
          <cell r="R120">
            <v>530326</v>
          </cell>
          <cell r="S120">
            <v>530326.31999999995</v>
          </cell>
          <cell r="T120">
            <v>438576</v>
          </cell>
        </row>
        <row r="121">
          <cell r="A121" t="str">
            <v>60379S - SOUTH COASTALBargaining Unit OT</v>
          </cell>
          <cell r="C121" t="str">
            <v>60379S - SOUTH COASTAL</v>
          </cell>
          <cell r="D121" t="str">
            <v>Bargaining Unit OT</v>
          </cell>
          <cell r="E121" t="str">
            <v>Actual:</v>
          </cell>
          <cell r="F121">
            <v>1194</v>
          </cell>
          <cell r="G121">
            <v>3515</v>
          </cell>
          <cell r="H121">
            <v>2969</v>
          </cell>
          <cell r="I121">
            <v>3640</v>
          </cell>
          <cell r="J121">
            <v>1069</v>
          </cell>
          <cell r="K121">
            <v>3825</v>
          </cell>
          <cell r="L121">
            <v>1480</v>
          </cell>
          <cell r="M121">
            <v>10805</v>
          </cell>
          <cell r="N121">
            <v>4976</v>
          </cell>
          <cell r="O121">
            <v>2966</v>
          </cell>
          <cell r="P121">
            <v>6032</v>
          </cell>
          <cell r="Q121">
            <v>14648</v>
          </cell>
          <cell r="R121">
            <v>292282</v>
          </cell>
          <cell r="S121">
            <v>292281.53000000003</v>
          </cell>
          <cell r="T121">
            <v>57119</v>
          </cell>
        </row>
        <row r="122">
          <cell r="A122" t="str">
            <v>60379S - SOUTH COASTALContractors</v>
          </cell>
          <cell r="C122" t="str">
            <v>60379S - SOUTH COASTAL</v>
          </cell>
          <cell r="D122" t="str">
            <v>Contractors</v>
          </cell>
          <cell r="E122" t="str">
            <v>Actual:</v>
          </cell>
          <cell r="F122">
            <v>46042</v>
          </cell>
          <cell r="G122">
            <v>87954</v>
          </cell>
          <cell r="H122">
            <v>185731</v>
          </cell>
          <cell r="I122">
            <v>126761</v>
          </cell>
          <cell r="J122">
            <v>43650</v>
          </cell>
          <cell r="K122">
            <v>252784</v>
          </cell>
          <cell r="L122">
            <v>280181</v>
          </cell>
          <cell r="M122">
            <v>161805</v>
          </cell>
          <cell r="N122">
            <v>144061</v>
          </cell>
          <cell r="O122">
            <v>145079</v>
          </cell>
          <cell r="P122">
            <v>136805</v>
          </cell>
          <cell r="Q122">
            <v>-3698</v>
          </cell>
          <cell r="R122">
            <v>413914</v>
          </cell>
          <cell r="S122">
            <v>1413914</v>
          </cell>
          <cell r="T122">
            <v>1607155</v>
          </cell>
        </row>
        <row r="123">
          <cell r="A123" t="str">
            <v>60379S - SOUTH COASTALMaterials w/ burdens</v>
          </cell>
          <cell r="C123" t="str">
            <v>60379S - SOUTH COASTAL</v>
          </cell>
          <cell r="D123" t="str">
            <v>Materials w/ burdens</v>
          </cell>
          <cell r="E123" t="str">
            <v>Actual:</v>
          </cell>
          <cell r="F123">
            <v>73117</v>
          </cell>
          <cell r="G123">
            <v>17465</v>
          </cell>
          <cell r="H123">
            <v>32163</v>
          </cell>
          <cell r="I123">
            <v>59757</v>
          </cell>
          <cell r="J123">
            <v>49662</v>
          </cell>
          <cell r="K123">
            <v>253665</v>
          </cell>
          <cell r="L123">
            <v>152632</v>
          </cell>
          <cell r="M123">
            <v>170020</v>
          </cell>
          <cell r="N123">
            <v>26111</v>
          </cell>
          <cell r="O123">
            <v>103480</v>
          </cell>
          <cell r="P123">
            <v>113907</v>
          </cell>
          <cell r="Q123">
            <v>73853</v>
          </cell>
          <cell r="R123">
            <v>501341</v>
          </cell>
          <cell r="S123">
            <v>501341.43</v>
          </cell>
          <cell r="T123">
            <v>1125832</v>
          </cell>
        </row>
        <row r="124">
          <cell r="A124" t="str">
            <v>60379S - SOUTH COASTALFleet</v>
          </cell>
          <cell r="C124" t="str">
            <v>60379S - SOUTH COASTAL</v>
          </cell>
          <cell r="D124" t="str">
            <v>Fleet</v>
          </cell>
          <cell r="E124" t="str">
            <v>Actual:</v>
          </cell>
          <cell r="F124">
            <v>7766</v>
          </cell>
          <cell r="G124">
            <v>10963</v>
          </cell>
          <cell r="H124">
            <v>12454</v>
          </cell>
          <cell r="I124">
            <v>22702</v>
          </cell>
          <cell r="J124">
            <v>13875</v>
          </cell>
          <cell r="K124">
            <v>14631</v>
          </cell>
          <cell r="L124">
            <v>9769</v>
          </cell>
          <cell r="M124">
            <v>23881</v>
          </cell>
          <cell r="N124">
            <v>12571</v>
          </cell>
          <cell r="O124">
            <v>20544</v>
          </cell>
          <cell r="P124">
            <v>17518</v>
          </cell>
          <cell r="Q124">
            <v>38269</v>
          </cell>
          <cell r="R124">
            <v>287548</v>
          </cell>
          <cell r="S124">
            <v>287548.42</v>
          </cell>
          <cell r="T124">
            <v>204943</v>
          </cell>
        </row>
        <row r="125">
          <cell r="A125" t="str">
            <v>60379S - SOUTH COASTALOther</v>
          </cell>
          <cell r="C125" t="str">
            <v>60379S - SOUTH COASTAL</v>
          </cell>
          <cell r="D125" t="str">
            <v>Other</v>
          </cell>
          <cell r="E125" t="str">
            <v>Actual:</v>
          </cell>
          <cell r="F125">
            <v>-26140</v>
          </cell>
          <cell r="G125">
            <v>-55086</v>
          </cell>
          <cell r="H125">
            <v>387</v>
          </cell>
          <cell r="I125">
            <v>378</v>
          </cell>
          <cell r="J125">
            <v>-51985</v>
          </cell>
          <cell r="K125">
            <v>-38814</v>
          </cell>
          <cell r="L125">
            <v>-50435</v>
          </cell>
          <cell r="M125">
            <v>-56718</v>
          </cell>
          <cell r="N125">
            <v>-15491</v>
          </cell>
          <cell r="O125">
            <v>341</v>
          </cell>
          <cell r="P125">
            <v>2504</v>
          </cell>
          <cell r="Q125">
            <v>312937</v>
          </cell>
          <cell r="R125">
            <v>8101</v>
          </cell>
          <cell r="S125">
            <v>8101.08</v>
          </cell>
          <cell r="T125">
            <v>21878</v>
          </cell>
        </row>
        <row r="126">
          <cell r="A126" t="str">
            <v>60379S - SOUTH COASTALBurdens</v>
          </cell>
          <cell r="C126" t="str">
            <v>60379S - SOUTH COASTAL</v>
          </cell>
          <cell r="D126" t="str">
            <v>Burdens</v>
          </cell>
          <cell r="E126" t="str">
            <v>Actual:</v>
          </cell>
          <cell r="F126">
            <v>9036</v>
          </cell>
          <cell r="G126">
            <v>11630</v>
          </cell>
          <cell r="H126">
            <v>12932</v>
          </cell>
          <cell r="I126">
            <v>19707</v>
          </cell>
          <cell r="J126">
            <v>14147</v>
          </cell>
          <cell r="K126">
            <v>14269</v>
          </cell>
          <cell r="L126">
            <v>11755</v>
          </cell>
          <cell r="M126">
            <v>28186</v>
          </cell>
          <cell r="N126">
            <v>14974</v>
          </cell>
          <cell r="O126">
            <v>20258</v>
          </cell>
          <cell r="P126">
            <v>18080</v>
          </cell>
          <cell r="Q126">
            <v>30567</v>
          </cell>
          <cell r="R126">
            <v>191521</v>
          </cell>
          <cell r="S126">
            <v>191520.51</v>
          </cell>
          <cell r="T126">
            <v>205541</v>
          </cell>
        </row>
        <row r="127">
          <cell r="A127" t="str">
            <v>60379S - SOUTH COASTALCIAC</v>
          </cell>
          <cell r="C127" t="str">
            <v>60379S - SOUTH COASTAL</v>
          </cell>
          <cell r="D127" t="str">
            <v>CIAC</v>
          </cell>
          <cell r="E127" t="str">
            <v>Actual: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-1380</v>
          </cell>
          <cell r="O127">
            <v>-7138</v>
          </cell>
          <cell r="P127">
            <v>-105908</v>
          </cell>
          <cell r="Q127">
            <v>-425608</v>
          </cell>
          <cell r="R127">
            <v>0</v>
          </cell>
          <cell r="S127">
            <v>0</v>
          </cell>
          <cell r="T127">
            <v>-540034</v>
          </cell>
        </row>
        <row r="128">
          <cell r="A128" t="str">
            <v>60379S - SOUTH COASTALExceptional Hrs</v>
          </cell>
          <cell r="C128" t="str">
            <v>60379S - SOUTH COASTAL</v>
          </cell>
          <cell r="D128" t="str">
            <v>Exceptional Hrs</v>
          </cell>
          <cell r="E128" t="str">
            <v>Actual:</v>
          </cell>
          <cell r="F128">
            <v>5128</v>
          </cell>
          <cell r="G128">
            <v>6600</v>
          </cell>
          <cell r="H128">
            <v>7339</v>
          </cell>
          <cell r="I128">
            <v>11184</v>
          </cell>
          <cell r="J128">
            <v>8028</v>
          </cell>
          <cell r="K128">
            <v>8098</v>
          </cell>
          <cell r="L128">
            <v>6671</v>
          </cell>
          <cell r="M128">
            <v>15996</v>
          </cell>
          <cell r="N128">
            <v>8498</v>
          </cell>
          <cell r="O128">
            <v>11496</v>
          </cell>
          <cell r="P128">
            <v>10260</v>
          </cell>
          <cell r="Q128">
            <v>17347</v>
          </cell>
          <cell r="R128">
            <v>108688</v>
          </cell>
          <cell r="S128">
            <v>108687.87</v>
          </cell>
          <cell r="T128">
            <v>116645</v>
          </cell>
        </row>
        <row r="129">
          <cell r="A129" t="str">
            <v>60379S - SOUTH COASTALPayroll Taxes</v>
          </cell>
          <cell r="C129" t="str">
            <v>60379S - SOUTH COASTAL</v>
          </cell>
          <cell r="D129" t="str">
            <v>Payroll Taxes</v>
          </cell>
          <cell r="E129" t="str">
            <v>Actual:</v>
          </cell>
          <cell r="F129">
            <v>3042</v>
          </cell>
          <cell r="G129">
            <v>4101</v>
          </cell>
          <cell r="H129">
            <v>4465</v>
          </cell>
          <cell r="I129">
            <v>6720</v>
          </cell>
          <cell r="J129">
            <v>4688</v>
          </cell>
          <cell r="K129">
            <v>4963</v>
          </cell>
          <cell r="L129">
            <v>3992</v>
          </cell>
          <cell r="M129">
            <v>10271</v>
          </cell>
          <cell r="N129">
            <v>5394</v>
          </cell>
          <cell r="O129">
            <v>6836</v>
          </cell>
          <cell r="P129">
            <v>6387</v>
          </cell>
          <cell r="Q129">
            <v>11169</v>
          </cell>
          <cell r="R129">
            <v>88412</v>
          </cell>
          <cell r="S129">
            <v>88412.09</v>
          </cell>
          <cell r="T129">
            <v>72028</v>
          </cell>
        </row>
        <row r="130">
          <cell r="A130"/>
          <cell r="B130" t="str">
            <v>60379S</v>
          </cell>
          <cell r="E130" t="str">
            <v>Sum:</v>
          </cell>
          <cell r="F130">
            <v>151865</v>
          </cell>
          <cell r="G130">
            <v>129291</v>
          </cell>
          <cell r="H130">
            <v>305192</v>
          </cell>
          <cell r="I130">
            <v>322044</v>
          </cell>
          <cell r="J130">
            <v>134265</v>
          </cell>
          <cell r="K130">
            <v>564866</v>
          </cell>
          <cell r="L130">
            <v>459014</v>
          </cell>
          <cell r="M130">
            <v>467823</v>
          </cell>
          <cell r="N130">
            <v>254804</v>
          </cell>
          <cell r="O130">
            <v>377026</v>
          </cell>
          <cell r="P130">
            <v>270675</v>
          </cell>
          <cell r="Q130">
            <v>179210</v>
          </cell>
          <cell r="R130">
            <v>2584069</v>
          </cell>
          <cell r="S130">
            <v>3584069</v>
          </cell>
          <cell r="T130">
            <v>3616075</v>
          </cell>
        </row>
        <row r="131">
          <cell r="A131"/>
        </row>
        <row r="132">
          <cell r="A132" t="str">
            <v xml:space="preserve">60413S - NORTH CENT FL ADMINPayroll </v>
          </cell>
          <cell r="B132" t="str">
            <v>60413S</v>
          </cell>
          <cell r="C132" t="str">
            <v>60413S - NORTH CENT FL ADMIN</v>
          </cell>
          <cell r="D132" t="str">
            <v xml:space="preserve">Payroll </v>
          </cell>
          <cell r="E132" t="str">
            <v>Actual:</v>
          </cell>
          <cell r="F132">
            <v>11940</v>
          </cell>
          <cell r="G132">
            <v>14021</v>
          </cell>
          <cell r="H132">
            <v>13878</v>
          </cell>
          <cell r="I132">
            <v>17614</v>
          </cell>
          <cell r="J132">
            <v>18277</v>
          </cell>
          <cell r="K132">
            <v>15571</v>
          </cell>
          <cell r="L132">
            <v>14252</v>
          </cell>
          <cell r="M132">
            <v>22595</v>
          </cell>
          <cell r="N132">
            <v>13793</v>
          </cell>
          <cell r="O132">
            <v>15563</v>
          </cell>
          <cell r="P132">
            <v>17139</v>
          </cell>
          <cell r="Q132">
            <v>21221</v>
          </cell>
          <cell r="R132">
            <v>138166</v>
          </cell>
          <cell r="S132">
            <v>138165.60999999999</v>
          </cell>
          <cell r="T132">
            <v>195864</v>
          </cell>
        </row>
        <row r="133">
          <cell r="A133" t="str">
            <v>60413S - NORTH CENT FL ADMINPayroll OT</v>
          </cell>
          <cell r="C133" t="str">
            <v>60413S - NORTH CENT FL ADMIN</v>
          </cell>
          <cell r="D133" t="str">
            <v>Payroll OT</v>
          </cell>
          <cell r="E133" t="str">
            <v>Actual:</v>
          </cell>
          <cell r="F133">
            <v>385</v>
          </cell>
          <cell r="G133">
            <v>781</v>
          </cell>
          <cell r="H133">
            <v>575</v>
          </cell>
          <cell r="I133">
            <v>802</v>
          </cell>
          <cell r="J133">
            <v>1054</v>
          </cell>
          <cell r="K133">
            <v>1192</v>
          </cell>
          <cell r="L133">
            <v>984</v>
          </cell>
          <cell r="M133">
            <v>3197</v>
          </cell>
          <cell r="N133">
            <v>993</v>
          </cell>
          <cell r="O133">
            <v>947</v>
          </cell>
          <cell r="P133">
            <v>1398</v>
          </cell>
          <cell r="Q133">
            <v>2689</v>
          </cell>
          <cell r="R133">
            <v>0</v>
          </cell>
          <cell r="S133">
            <v>0</v>
          </cell>
          <cell r="T133">
            <v>14997</v>
          </cell>
        </row>
        <row r="134">
          <cell r="A134" t="str">
            <v>60413S - NORTH CENT FL ADMINBargaining Unit</v>
          </cell>
          <cell r="C134" t="str">
            <v>60413S - NORTH CENT FL ADMIN</v>
          </cell>
          <cell r="D134" t="str">
            <v>Bargaining Unit</v>
          </cell>
          <cell r="E134" t="str">
            <v>Actual:</v>
          </cell>
          <cell r="F134">
            <v>39990</v>
          </cell>
          <cell r="G134">
            <v>58789</v>
          </cell>
          <cell r="H134">
            <v>45938</v>
          </cell>
          <cell r="I134">
            <v>44266</v>
          </cell>
          <cell r="J134">
            <v>60079</v>
          </cell>
          <cell r="K134">
            <v>55211</v>
          </cell>
          <cell r="L134">
            <v>60223</v>
          </cell>
          <cell r="M134">
            <v>59161</v>
          </cell>
          <cell r="N134">
            <v>46788</v>
          </cell>
          <cell r="O134">
            <v>40641</v>
          </cell>
          <cell r="P134">
            <v>44607</v>
          </cell>
          <cell r="Q134">
            <v>41846</v>
          </cell>
          <cell r="R134">
            <v>355469</v>
          </cell>
          <cell r="S134">
            <v>355468.58</v>
          </cell>
          <cell r="T134">
            <v>597539</v>
          </cell>
        </row>
        <row r="135">
          <cell r="A135" t="str">
            <v>60413S - NORTH CENT FL ADMINBargaining Unit OT</v>
          </cell>
          <cell r="C135" t="str">
            <v>60413S - NORTH CENT FL ADMIN</v>
          </cell>
          <cell r="D135" t="str">
            <v>Bargaining Unit OT</v>
          </cell>
          <cell r="E135" t="str">
            <v>Actual:</v>
          </cell>
          <cell r="F135">
            <v>2596</v>
          </cell>
          <cell r="G135">
            <v>6163</v>
          </cell>
          <cell r="H135">
            <v>2921</v>
          </cell>
          <cell r="I135">
            <v>4662</v>
          </cell>
          <cell r="J135">
            <v>6957</v>
          </cell>
          <cell r="K135">
            <v>4189</v>
          </cell>
          <cell r="L135">
            <v>2839</v>
          </cell>
          <cell r="M135">
            <v>7542</v>
          </cell>
          <cell r="N135">
            <v>3586</v>
          </cell>
          <cell r="O135">
            <v>2596</v>
          </cell>
          <cell r="P135">
            <v>10611</v>
          </cell>
          <cell r="Q135">
            <v>13760</v>
          </cell>
          <cell r="R135">
            <v>7356</v>
          </cell>
          <cell r="S135">
            <v>7355.93</v>
          </cell>
          <cell r="T135">
            <v>68422</v>
          </cell>
        </row>
        <row r="136">
          <cell r="A136" t="str">
            <v>60413S - NORTH CENT FL ADMINContractors</v>
          </cell>
          <cell r="C136" t="str">
            <v>60413S - NORTH CENT FL ADMIN</v>
          </cell>
          <cell r="D136" t="str">
            <v>Contractors</v>
          </cell>
          <cell r="E136" t="str">
            <v>Actual:</v>
          </cell>
          <cell r="F136">
            <v>39131</v>
          </cell>
          <cell r="G136">
            <v>126644</v>
          </cell>
          <cell r="H136">
            <v>71788</v>
          </cell>
          <cell r="I136">
            <v>21710</v>
          </cell>
          <cell r="J136">
            <v>176417</v>
          </cell>
          <cell r="K136">
            <v>153245</v>
          </cell>
          <cell r="L136">
            <v>301967</v>
          </cell>
          <cell r="M136">
            <v>108382</v>
          </cell>
          <cell r="N136">
            <v>38243</v>
          </cell>
          <cell r="O136">
            <v>20208</v>
          </cell>
          <cell r="P136">
            <v>38253</v>
          </cell>
          <cell r="Q136">
            <v>45327</v>
          </cell>
          <cell r="R136">
            <v>772289</v>
          </cell>
          <cell r="S136">
            <v>932288.8</v>
          </cell>
          <cell r="T136">
            <v>1141315</v>
          </cell>
        </row>
        <row r="137">
          <cell r="A137" t="str">
            <v>60413S - NORTH CENT FL ADMINMaterials w/ burdens</v>
          </cell>
          <cell r="C137" t="str">
            <v>60413S - NORTH CENT FL ADMIN</v>
          </cell>
          <cell r="D137" t="str">
            <v>Materials w/ burdens</v>
          </cell>
          <cell r="E137" t="str">
            <v>Actual:</v>
          </cell>
          <cell r="F137">
            <v>52974</v>
          </cell>
          <cell r="G137">
            <v>52770</v>
          </cell>
          <cell r="H137">
            <v>49639</v>
          </cell>
          <cell r="I137">
            <v>83679</v>
          </cell>
          <cell r="J137">
            <v>122922</v>
          </cell>
          <cell r="K137">
            <v>107283</v>
          </cell>
          <cell r="L137">
            <v>65358</v>
          </cell>
          <cell r="M137">
            <v>28641</v>
          </cell>
          <cell r="N137">
            <v>23852</v>
          </cell>
          <cell r="O137">
            <v>33686</v>
          </cell>
          <cell r="P137">
            <v>33936</v>
          </cell>
          <cell r="Q137">
            <v>14627</v>
          </cell>
          <cell r="R137">
            <v>907218</v>
          </cell>
          <cell r="S137">
            <v>907217.62</v>
          </cell>
          <cell r="T137">
            <v>669367</v>
          </cell>
        </row>
        <row r="138">
          <cell r="A138" t="str">
            <v>60413S - NORTH CENT FL ADMINFleet</v>
          </cell>
          <cell r="C138" t="str">
            <v>60413S - NORTH CENT FL ADMIN</v>
          </cell>
          <cell r="D138" t="str">
            <v>Fleet</v>
          </cell>
          <cell r="E138" t="str">
            <v>Actual:</v>
          </cell>
          <cell r="F138">
            <v>14118</v>
          </cell>
          <cell r="G138">
            <v>22118</v>
          </cell>
          <cell r="H138">
            <v>17042</v>
          </cell>
          <cell r="I138">
            <v>19316</v>
          </cell>
          <cell r="J138">
            <v>23866</v>
          </cell>
          <cell r="K138">
            <v>22246</v>
          </cell>
          <cell r="L138">
            <v>24379</v>
          </cell>
          <cell r="M138">
            <v>25890</v>
          </cell>
          <cell r="N138">
            <v>16309</v>
          </cell>
          <cell r="O138">
            <v>17166</v>
          </cell>
          <cell r="P138">
            <v>20145</v>
          </cell>
          <cell r="Q138">
            <v>23890</v>
          </cell>
          <cell r="R138">
            <v>198226</v>
          </cell>
          <cell r="S138">
            <v>198225.54</v>
          </cell>
          <cell r="T138">
            <v>246485</v>
          </cell>
        </row>
        <row r="139">
          <cell r="A139" t="str">
            <v>60413S - NORTH CENT FL ADMINOther</v>
          </cell>
          <cell r="C139" t="str">
            <v>60413S - NORTH CENT FL ADMIN</v>
          </cell>
          <cell r="D139" t="str">
            <v>Other</v>
          </cell>
          <cell r="E139" t="str">
            <v>Actual:</v>
          </cell>
          <cell r="F139">
            <v>-5537</v>
          </cell>
          <cell r="G139">
            <v>-47013</v>
          </cell>
          <cell r="H139">
            <v>2790</v>
          </cell>
          <cell r="I139">
            <v>2228</v>
          </cell>
          <cell r="J139">
            <v>-70454</v>
          </cell>
          <cell r="K139">
            <v>-14150</v>
          </cell>
          <cell r="L139">
            <v>-18683</v>
          </cell>
          <cell r="M139">
            <v>-12245</v>
          </cell>
          <cell r="N139">
            <v>-13525</v>
          </cell>
          <cell r="O139">
            <v>1968</v>
          </cell>
          <cell r="P139">
            <v>2038</v>
          </cell>
          <cell r="Q139">
            <v>203695</v>
          </cell>
          <cell r="R139">
            <v>18405</v>
          </cell>
          <cell r="S139">
            <v>18404.64</v>
          </cell>
          <cell r="T139">
            <v>31112</v>
          </cell>
        </row>
        <row r="140">
          <cell r="A140" t="str">
            <v>60413S - NORTH CENT FL ADMINBurdens</v>
          </cell>
          <cell r="C140" t="str">
            <v>60413S - NORTH CENT FL ADMIN</v>
          </cell>
          <cell r="D140" t="str">
            <v>Burdens</v>
          </cell>
          <cell r="E140" t="str">
            <v>Actual:</v>
          </cell>
          <cell r="F140">
            <v>14540</v>
          </cell>
          <cell r="G140">
            <v>20387</v>
          </cell>
          <cell r="H140">
            <v>16749</v>
          </cell>
          <cell r="I140">
            <v>17326</v>
          </cell>
          <cell r="J140">
            <v>21940</v>
          </cell>
          <cell r="K140">
            <v>19819</v>
          </cell>
          <cell r="L140">
            <v>20853</v>
          </cell>
          <cell r="M140">
            <v>22892</v>
          </cell>
          <cell r="N140">
            <v>16962</v>
          </cell>
          <cell r="O140">
            <v>15737</v>
          </cell>
          <cell r="P140">
            <v>17289</v>
          </cell>
          <cell r="Q140">
            <v>17659</v>
          </cell>
          <cell r="R140">
            <v>138218</v>
          </cell>
          <cell r="S140">
            <v>138217.65</v>
          </cell>
          <cell r="T140">
            <v>222153</v>
          </cell>
        </row>
        <row r="141">
          <cell r="A141" t="str">
            <v>60413S - NORTH CENT FL ADMINCIAC</v>
          </cell>
          <cell r="C141" t="str">
            <v>60413S - NORTH CENT FL ADMIN</v>
          </cell>
          <cell r="D141" t="str">
            <v>CIAC</v>
          </cell>
          <cell r="E141" t="str">
            <v>Actual: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-3570</v>
          </cell>
          <cell r="O141">
            <v>0</v>
          </cell>
          <cell r="P141">
            <v>-22682</v>
          </cell>
          <cell r="Q141">
            <v>-473759</v>
          </cell>
          <cell r="R141">
            <v>0</v>
          </cell>
          <cell r="S141">
            <v>0</v>
          </cell>
          <cell r="T141">
            <v>-500011</v>
          </cell>
        </row>
        <row r="142">
          <cell r="A142" t="str">
            <v>60413S - NORTH CENT FL ADMINExceptional Hrs</v>
          </cell>
          <cell r="C142" t="str">
            <v>60413S - NORTH CENT FL ADMIN</v>
          </cell>
          <cell r="D142" t="str">
            <v>Exceptional Hrs</v>
          </cell>
          <cell r="E142" t="str">
            <v>Actual:</v>
          </cell>
          <cell r="F142">
            <v>8252</v>
          </cell>
          <cell r="G142">
            <v>11569</v>
          </cell>
          <cell r="H142">
            <v>9505</v>
          </cell>
          <cell r="I142">
            <v>9833</v>
          </cell>
          <cell r="J142">
            <v>12451</v>
          </cell>
          <cell r="K142">
            <v>11247</v>
          </cell>
          <cell r="L142">
            <v>11834</v>
          </cell>
          <cell r="M142">
            <v>12991</v>
          </cell>
          <cell r="N142">
            <v>9626</v>
          </cell>
          <cell r="O142">
            <v>8931</v>
          </cell>
          <cell r="P142">
            <v>9811</v>
          </cell>
          <cell r="Q142">
            <v>10021</v>
          </cell>
          <cell r="R142">
            <v>78438</v>
          </cell>
          <cell r="S142">
            <v>78438.42</v>
          </cell>
          <cell r="T142">
            <v>126071</v>
          </cell>
        </row>
        <row r="143">
          <cell r="A143" t="str">
            <v>60413S - NORTH CENT FL ADMINPayroll Taxes</v>
          </cell>
          <cell r="C143" t="str">
            <v>60413S - NORTH CENT FL ADMIN</v>
          </cell>
          <cell r="D143" t="str">
            <v>Payroll Taxes</v>
          </cell>
          <cell r="E143" t="str">
            <v>Actual:</v>
          </cell>
          <cell r="F143">
            <v>4931</v>
          </cell>
          <cell r="G143">
            <v>7162</v>
          </cell>
          <cell r="H143">
            <v>5686</v>
          </cell>
          <cell r="I143">
            <v>6047</v>
          </cell>
          <cell r="J143">
            <v>7756</v>
          </cell>
          <cell r="K143">
            <v>6839</v>
          </cell>
          <cell r="L143">
            <v>7031</v>
          </cell>
          <cell r="M143">
            <v>8306</v>
          </cell>
          <cell r="N143">
            <v>5851</v>
          </cell>
          <cell r="O143">
            <v>5365</v>
          </cell>
          <cell r="P143">
            <v>6623</v>
          </cell>
          <cell r="Q143">
            <v>7141</v>
          </cell>
          <cell r="R143">
            <v>44989</v>
          </cell>
          <cell r="S143">
            <v>44988.95</v>
          </cell>
          <cell r="T143">
            <v>78738</v>
          </cell>
        </row>
        <row r="144">
          <cell r="A144"/>
          <cell r="B144" t="str">
            <v>60413S</v>
          </cell>
          <cell r="E144" t="str">
            <v>Sum:</v>
          </cell>
          <cell r="F144">
            <v>183320</v>
          </cell>
          <cell r="G144">
            <v>273392</v>
          </cell>
          <cell r="H144">
            <v>236510</v>
          </cell>
          <cell r="I144">
            <v>227482</v>
          </cell>
          <cell r="J144">
            <v>381262</v>
          </cell>
          <cell r="K144">
            <v>382692</v>
          </cell>
          <cell r="L144">
            <v>491038</v>
          </cell>
          <cell r="M144">
            <v>287353</v>
          </cell>
          <cell r="N144">
            <v>158908</v>
          </cell>
          <cell r="O144">
            <v>162809</v>
          </cell>
          <cell r="P144">
            <v>179168</v>
          </cell>
          <cell r="Q144">
            <v>-71884</v>
          </cell>
          <cell r="R144">
            <v>2658772</v>
          </cell>
          <cell r="S144">
            <v>2818772</v>
          </cell>
          <cell r="T144">
            <v>2892050</v>
          </cell>
        </row>
        <row r="145">
          <cell r="A145"/>
        </row>
        <row r="146">
          <cell r="A146" t="str">
            <v xml:space="preserve">60445S - NORTH COASTALPayroll </v>
          </cell>
          <cell r="B146" t="str">
            <v>60445S</v>
          </cell>
          <cell r="C146" t="str">
            <v>60445S - NORTH COASTAL</v>
          </cell>
          <cell r="D146" t="str">
            <v xml:space="preserve">Payroll </v>
          </cell>
          <cell r="E146" t="str">
            <v>Actual:</v>
          </cell>
          <cell r="F146">
            <v>7776</v>
          </cell>
          <cell r="G146">
            <v>13550</v>
          </cell>
          <cell r="H146">
            <v>8997</v>
          </cell>
          <cell r="I146">
            <v>11664</v>
          </cell>
          <cell r="J146">
            <v>11935</v>
          </cell>
          <cell r="K146">
            <v>10354</v>
          </cell>
          <cell r="L146">
            <v>9001</v>
          </cell>
          <cell r="M146">
            <v>13420</v>
          </cell>
          <cell r="N146">
            <v>10449</v>
          </cell>
          <cell r="O146">
            <v>10366</v>
          </cell>
          <cell r="P146">
            <v>11704</v>
          </cell>
          <cell r="Q146">
            <v>10939</v>
          </cell>
          <cell r="R146">
            <v>116256</v>
          </cell>
          <cell r="S146">
            <v>116255.53</v>
          </cell>
          <cell r="T146">
            <v>130155</v>
          </cell>
        </row>
        <row r="147">
          <cell r="A147" t="str">
            <v>60445S - NORTH COASTALPayroll OT</v>
          </cell>
          <cell r="C147" t="str">
            <v>60445S - NORTH COASTAL</v>
          </cell>
          <cell r="D147" t="str">
            <v>Payroll OT</v>
          </cell>
          <cell r="E147" t="str">
            <v>Actual:</v>
          </cell>
          <cell r="F147">
            <v>299</v>
          </cell>
          <cell r="G147">
            <v>710</v>
          </cell>
          <cell r="H147">
            <v>143</v>
          </cell>
          <cell r="I147">
            <v>114</v>
          </cell>
          <cell r="J147">
            <v>464</v>
          </cell>
          <cell r="K147">
            <v>726</v>
          </cell>
          <cell r="L147">
            <v>349</v>
          </cell>
          <cell r="M147">
            <v>532</v>
          </cell>
          <cell r="N147">
            <v>422</v>
          </cell>
          <cell r="O147">
            <v>275</v>
          </cell>
          <cell r="P147">
            <v>524</v>
          </cell>
          <cell r="Q147">
            <v>276</v>
          </cell>
          <cell r="R147">
            <v>3258</v>
          </cell>
          <cell r="S147">
            <v>3257.51</v>
          </cell>
          <cell r="T147">
            <v>4834</v>
          </cell>
        </row>
        <row r="148">
          <cell r="A148" t="str">
            <v>60445S - NORTH COASTALBargaining Unit</v>
          </cell>
          <cell r="C148" t="str">
            <v>60445S - NORTH COASTAL</v>
          </cell>
          <cell r="D148" t="str">
            <v>Bargaining Unit</v>
          </cell>
          <cell r="E148" t="str">
            <v>Actual:</v>
          </cell>
          <cell r="F148">
            <v>23011</v>
          </cell>
          <cell r="G148">
            <v>39944</v>
          </cell>
          <cell r="H148">
            <v>17112</v>
          </cell>
          <cell r="I148">
            <v>15464</v>
          </cell>
          <cell r="J148">
            <v>39739</v>
          </cell>
          <cell r="K148">
            <v>21670</v>
          </cell>
          <cell r="L148">
            <v>25408</v>
          </cell>
          <cell r="M148">
            <v>19728</v>
          </cell>
          <cell r="N148">
            <v>29479</v>
          </cell>
          <cell r="O148">
            <v>23342</v>
          </cell>
          <cell r="P148">
            <v>30349</v>
          </cell>
          <cell r="Q148">
            <v>19840</v>
          </cell>
          <cell r="R148">
            <v>476036</v>
          </cell>
          <cell r="S148">
            <v>476036.1</v>
          </cell>
          <cell r="T148">
            <v>305086</v>
          </cell>
        </row>
        <row r="149">
          <cell r="A149" t="str">
            <v>60445S - NORTH COASTALBargaining Unit OT</v>
          </cell>
          <cell r="C149" t="str">
            <v>60445S - NORTH COASTAL</v>
          </cell>
          <cell r="D149" t="str">
            <v>Bargaining Unit OT</v>
          </cell>
          <cell r="E149" t="str">
            <v>Actual:</v>
          </cell>
          <cell r="F149">
            <v>6062</v>
          </cell>
          <cell r="G149">
            <v>2318</v>
          </cell>
          <cell r="H149">
            <v>132</v>
          </cell>
          <cell r="I149">
            <v>2579</v>
          </cell>
          <cell r="J149">
            <v>2550</v>
          </cell>
          <cell r="K149">
            <v>2743</v>
          </cell>
          <cell r="L149">
            <v>1976</v>
          </cell>
          <cell r="M149">
            <v>484</v>
          </cell>
          <cell r="N149">
            <v>1651</v>
          </cell>
          <cell r="O149">
            <v>947</v>
          </cell>
          <cell r="P149">
            <v>2107</v>
          </cell>
          <cell r="Q149">
            <v>2425</v>
          </cell>
          <cell r="R149">
            <v>41445</v>
          </cell>
          <cell r="S149">
            <v>41444.9</v>
          </cell>
          <cell r="T149">
            <v>25974</v>
          </cell>
        </row>
        <row r="150">
          <cell r="A150" t="str">
            <v>60445S - NORTH COASTALContractors</v>
          </cell>
          <cell r="C150" t="str">
            <v>60445S - NORTH COASTAL</v>
          </cell>
          <cell r="D150" t="str">
            <v>Contractors</v>
          </cell>
          <cell r="E150" t="str">
            <v>Actual:</v>
          </cell>
          <cell r="F150">
            <v>27238</v>
          </cell>
          <cell r="G150">
            <v>69067</v>
          </cell>
          <cell r="H150">
            <v>533572</v>
          </cell>
          <cell r="I150">
            <v>-48213</v>
          </cell>
          <cell r="J150">
            <v>191219</v>
          </cell>
          <cell r="K150">
            <v>232595</v>
          </cell>
          <cell r="L150">
            <v>3394</v>
          </cell>
          <cell r="M150">
            <v>55010</v>
          </cell>
          <cell r="N150">
            <v>115887</v>
          </cell>
          <cell r="O150">
            <v>422</v>
          </cell>
          <cell r="P150">
            <v>1893</v>
          </cell>
          <cell r="Q150">
            <v>43393</v>
          </cell>
          <cell r="R150">
            <v>95000</v>
          </cell>
          <cell r="S150">
            <v>1037000</v>
          </cell>
          <cell r="T150">
            <v>1225477</v>
          </cell>
        </row>
        <row r="151">
          <cell r="A151" t="str">
            <v>60445S - NORTH COASTALMaterials w/ burdens</v>
          </cell>
          <cell r="C151" t="str">
            <v>60445S - NORTH COASTAL</v>
          </cell>
          <cell r="D151" t="str">
            <v>Materials w/ burdens</v>
          </cell>
          <cell r="E151" t="str">
            <v>Actual:</v>
          </cell>
          <cell r="F151">
            <v>48730</v>
          </cell>
          <cell r="G151">
            <v>37088</v>
          </cell>
          <cell r="H151">
            <v>120691</v>
          </cell>
          <cell r="I151">
            <v>61906</v>
          </cell>
          <cell r="J151">
            <v>130372</v>
          </cell>
          <cell r="K151">
            <v>104592</v>
          </cell>
          <cell r="L151">
            <v>47969</v>
          </cell>
          <cell r="M151">
            <v>10557</v>
          </cell>
          <cell r="N151">
            <v>17410</v>
          </cell>
          <cell r="O151">
            <v>97791</v>
          </cell>
          <cell r="P151">
            <v>2028</v>
          </cell>
          <cell r="Q151">
            <v>24757</v>
          </cell>
          <cell r="R151">
            <v>298346</v>
          </cell>
          <cell r="S151">
            <v>298345.75</v>
          </cell>
          <cell r="T151">
            <v>703891</v>
          </cell>
        </row>
        <row r="152">
          <cell r="A152" t="str">
            <v>60445S - NORTH COASTALFleet</v>
          </cell>
          <cell r="C152" t="str">
            <v>60445S - NORTH COASTAL</v>
          </cell>
          <cell r="D152" t="str">
            <v>Fleet</v>
          </cell>
          <cell r="E152" t="str">
            <v>Actual:</v>
          </cell>
          <cell r="F152">
            <v>7904</v>
          </cell>
          <cell r="G152">
            <v>15191</v>
          </cell>
          <cell r="H152">
            <v>9426</v>
          </cell>
          <cell r="I152">
            <v>9914</v>
          </cell>
          <cell r="J152">
            <v>19711</v>
          </cell>
          <cell r="K152">
            <v>11455</v>
          </cell>
          <cell r="L152">
            <v>13741</v>
          </cell>
          <cell r="M152">
            <v>11403</v>
          </cell>
          <cell r="N152">
            <v>12315</v>
          </cell>
          <cell r="O152">
            <v>11236</v>
          </cell>
          <cell r="P152">
            <v>15699</v>
          </cell>
          <cell r="Q152">
            <v>13873</v>
          </cell>
          <cell r="R152">
            <v>195185</v>
          </cell>
          <cell r="S152">
            <v>195185.34</v>
          </cell>
          <cell r="T152">
            <v>151868</v>
          </cell>
        </row>
        <row r="153">
          <cell r="A153" t="str">
            <v>60445S - NORTH COASTALOther</v>
          </cell>
          <cell r="C153" t="str">
            <v>60445S - NORTH COASTAL</v>
          </cell>
          <cell r="D153" t="str">
            <v>Other</v>
          </cell>
          <cell r="E153" t="str">
            <v>Actual:</v>
          </cell>
          <cell r="F153">
            <v>8185</v>
          </cell>
          <cell r="G153">
            <v>-18670</v>
          </cell>
          <cell r="H153">
            <v>353</v>
          </cell>
          <cell r="I153">
            <v>532</v>
          </cell>
          <cell r="J153">
            <v>-114871</v>
          </cell>
          <cell r="K153">
            <v>-4181</v>
          </cell>
          <cell r="L153">
            <v>-17263</v>
          </cell>
          <cell r="M153">
            <v>-39441</v>
          </cell>
          <cell r="N153">
            <v>-1042</v>
          </cell>
          <cell r="O153">
            <v>599</v>
          </cell>
          <cell r="P153">
            <v>721</v>
          </cell>
          <cell r="Q153">
            <v>209938</v>
          </cell>
          <cell r="R153">
            <v>17103</v>
          </cell>
          <cell r="S153">
            <v>17102.52</v>
          </cell>
          <cell r="T153">
            <v>24860</v>
          </cell>
        </row>
        <row r="154">
          <cell r="A154" t="str">
            <v>60445S - NORTH COASTALBurdens</v>
          </cell>
          <cell r="C154" t="str">
            <v>60445S - NORTH COASTAL</v>
          </cell>
          <cell r="D154" t="str">
            <v>Burdens</v>
          </cell>
          <cell r="E154" t="str">
            <v>Actual:</v>
          </cell>
          <cell r="F154">
            <v>8621</v>
          </cell>
          <cell r="G154">
            <v>14978</v>
          </cell>
          <cell r="H154">
            <v>7255</v>
          </cell>
          <cell r="I154">
            <v>7407</v>
          </cell>
          <cell r="J154">
            <v>14469</v>
          </cell>
          <cell r="K154">
            <v>8967</v>
          </cell>
          <cell r="L154">
            <v>9634</v>
          </cell>
          <cell r="M154">
            <v>9251</v>
          </cell>
          <cell r="N154">
            <v>11180</v>
          </cell>
          <cell r="O154">
            <v>9438</v>
          </cell>
          <cell r="P154">
            <v>11775</v>
          </cell>
          <cell r="Q154">
            <v>8618</v>
          </cell>
          <cell r="R154">
            <v>165842</v>
          </cell>
          <cell r="S154">
            <v>165841.64000000001</v>
          </cell>
          <cell r="T154">
            <v>121593</v>
          </cell>
        </row>
        <row r="155">
          <cell r="A155" t="str">
            <v>60445S - NORTH COASTALCIAC</v>
          </cell>
          <cell r="C155" t="str">
            <v>60445S - NORTH COASTAL</v>
          </cell>
          <cell r="D155" t="str">
            <v>CIAC</v>
          </cell>
          <cell r="E155" t="str">
            <v>Actual: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-7276</v>
          </cell>
          <cell r="Q155">
            <v>-371350</v>
          </cell>
          <cell r="R155">
            <v>0</v>
          </cell>
          <cell r="S155">
            <v>0</v>
          </cell>
          <cell r="T155">
            <v>-378626</v>
          </cell>
        </row>
        <row r="156">
          <cell r="A156" t="str">
            <v>60445S - NORTH COASTALExceptional Hrs</v>
          </cell>
          <cell r="C156" t="str">
            <v>60445S - NORTH COASTAL</v>
          </cell>
          <cell r="D156" t="str">
            <v>Exceptional Hrs</v>
          </cell>
          <cell r="E156" t="str">
            <v>Actual:</v>
          </cell>
          <cell r="F156">
            <v>4892</v>
          </cell>
          <cell r="G156">
            <v>8500</v>
          </cell>
          <cell r="H156">
            <v>4117</v>
          </cell>
          <cell r="I156">
            <v>4204</v>
          </cell>
          <cell r="J156">
            <v>8211</v>
          </cell>
          <cell r="K156">
            <v>5089</v>
          </cell>
          <cell r="L156">
            <v>5467</v>
          </cell>
          <cell r="M156">
            <v>5250</v>
          </cell>
          <cell r="N156">
            <v>6345</v>
          </cell>
          <cell r="O156">
            <v>5356</v>
          </cell>
          <cell r="P156">
            <v>6682</v>
          </cell>
          <cell r="Q156">
            <v>4891</v>
          </cell>
          <cell r="R156">
            <v>94115</v>
          </cell>
          <cell r="S156">
            <v>94115.1</v>
          </cell>
          <cell r="T156">
            <v>69004</v>
          </cell>
        </row>
        <row r="157">
          <cell r="A157" t="str">
            <v>60445S - NORTH COASTALPayroll Taxes</v>
          </cell>
          <cell r="C157" t="str">
            <v>60445S - NORTH COASTAL</v>
          </cell>
          <cell r="D157" t="str">
            <v>Payroll Taxes</v>
          </cell>
          <cell r="E157" t="str">
            <v>Actual:</v>
          </cell>
          <cell r="F157">
            <v>3336</v>
          </cell>
          <cell r="G157">
            <v>5076</v>
          </cell>
          <cell r="H157">
            <v>2369</v>
          </cell>
          <cell r="I157">
            <v>2678</v>
          </cell>
          <cell r="J157">
            <v>4911</v>
          </cell>
          <cell r="K157">
            <v>3187</v>
          </cell>
          <cell r="L157">
            <v>3299</v>
          </cell>
          <cell r="M157">
            <v>3068</v>
          </cell>
          <cell r="N157">
            <v>3772</v>
          </cell>
          <cell r="O157">
            <v>3137</v>
          </cell>
          <cell r="P157">
            <v>4013</v>
          </cell>
          <cell r="Q157">
            <v>3006</v>
          </cell>
          <cell r="R157">
            <v>57202</v>
          </cell>
          <cell r="S157">
            <v>57202.13</v>
          </cell>
          <cell r="T157">
            <v>41852</v>
          </cell>
        </row>
        <row r="158">
          <cell r="A158"/>
          <cell r="B158" t="str">
            <v>60445S</v>
          </cell>
          <cell r="E158" t="str">
            <v>Sum:</v>
          </cell>
          <cell r="F158">
            <v>146055</v>
          </cell>
          <cell r="G158">
            <v>187750</v>
          </cell>
          <cell r="H158">
            <v>704168</v>
          </cell>
          <cell r="I158">
            <v>68250</v>
          </cell>
          <cell r="J158">
            <v>308711</v>
          </cell>
          <cell r="K158">
            <v>397195</v>
          </cell>
          <cell r="L158">
            <v>102974</v>
          </cell>
          <cell r="M158">
            <v>89263</v>
          </cell>
          <cell r="N158">
            <v>207868</v>
          </cell>
          <cell r="O158">
            <v>162908</v>
          </cell>
          <cell r="P158">
            <v>80218</v>
          </cell>
          <cell r="Q158">
            <v>-29393</v>
          </cell>
          <cell r="R158">
            <v>1559787</v>
          </cell>
          <cell r="S158">
            <v>2501787</v>
          </cell>
        </row>
        <row r="159">
          <cell r="A159"/>
          <cell r="T159">
            <v>0</v>
          </cell>
        </row>
        <row r="160">
          <cell r="A160" t="str">
            <v xml:space="preserve">60568S - SOUTH CENTRAL FL ADMINPayroll </v>
          </cell>
          <cell r="B160" t="str">
            <v>60568S</v>
          </cell>
          <cell r="C160" t="str">
            <v>60568S - SOUTH CENTRAL FL ADMIN</v>
          </cell>
          <cell r="D160" t="str">
            <v xml:space="preserve">Payroll </v>
          </cell>
          <cell r="E160" t="str">
            <v>Actual:</v>
          </cell>
          <cell r="F160">
            <v>13057</v>
          </cell>
          <cell r="G160">
            <v>19264</v>
          </cell>
          <cell r="H160">
            <v>14975</v>
          </cell>
          <cell r="I160">
            <v>27547</v>
          </cell>
          <cell r="J160">
            <v>28134</v>
          </cell>
          <cell r="K160">
            <v>30206</v>
          </cell>
          <cell r="L160">
            <v>33399</v>
          </cell>
          <cell r="M160">
            <v>50072</v>
          </cell>
          <cell r="N160">
            <v>32352</v>
          </cell>
          <cell r="O160">
            <v>36174</v>
          </cell>
          <cell r="P160">
            <v>35278</v>
          </cell>
          <cell r="Q160">
            <v>50273</v>
          </cell>
          <cell r="R160">
            <v>264061</v>
          </cell>
          <cell r="S160">
            <v>264061.28999999998</v>
          </cell>
          <cell r="T160">
            <v>370731</v>
          </cell>
        </row>
        <row r="161">
          <cell r="A161" t="str">
            <v>60568S - SOUTH CENTRAL FL ADMINPayroll OT</v>
          </cell>
          <cell r="C161" t="str">
            <v>60568S - SOUTH CENTRAL FL ADMIN</v>
          </cell>
          <cell r="D161" t="str">
            <v>Payroll OT</v>
          </cell>
          <cell r="E161" t="str">
            <v>Actual:</v>
          </cell>
          <cell r="F161">
            <v>1824</v>
          </cell>
          <cell r="G161">
            <v>1345</v>
          </cell>
          <cell r="H161">
            <v>1686</v>
          </cell>
          <cell r="I161">
            <v>1127</v>
          </cell>
          <cell r="J161">
            <v>1266</v>
          </cell>
          <cell r="K161">
            <v>1821</v>
          </cell>
          <cell r="L161">
            <v>1791</v>
          </cell>
          <cell r="M161">
            <v>2727</v>
          </cell>
          <cell r="N161">
            <v>2244</v>
          </cell>
          <cell r="O161">
            <v>1216</v>
          </cell>
          <cell r="P161">
            <v>1631</v>
          </cell>
          <cell r="Q161">
            <v>2729</v>
          </cell>
          <cell r="R161">
            <v>8241</v>
          </cell>
          <cell r="S161">
            <v>8241</v>
          </cell>
          <cell r="T161">
            <v>21407</v>
          </cell>
        </row>
        <row r="162">
          <cell r="A162" t="str">
            <v>60568S - SOUTH CENTRAL FL ADMINBargaining Unit</v>
          </cell>
          <cell r="C162" t="str">
            <v>60568S - SOUTH CENTRAL FL ADMIN</v>
          </cell>
          <cell r="D162" t="str">
            <v>Bargaining Unit</v>
          </cell>
          <cell r="E162" t="str">
            <v>Actual:</v>
          </cell>
          <cell r="F162">
            <v>61139</v>
          </cell>
          <cell r="G162">
            <v>97822</v>
          </cell>
          <cell r="H162">
            <v>68626</v>
          </cell>
          <cell r="I162">
            <v>52411</v>
          </cell>
          <cell r="J162">
            <v>50270</v>
          </cell>
          <cell r="K162">
            <v>45657</v>
          </cell>
          <cell r="L162">
            <v>68028</v>
          </cell>
          <cell r="M162">
            <v>83557</v>
          </cell>
          <cell r="N162">
            <v>60056</v>
          </cell>
          <cell r="O162">
            <v>49325</v>
          </cell>
          <cell r="P162">
            <v>49812</v>
          </cell>
          <cell r="Q162">
            <v>71294</v>
          </cell>
          <cell r="R162">
            <v>291048</v>
          </cell>
          <cell r="S162">
            <v>291048.15999999997</v>
          </cell>
          <cell r="T162">
            <v>757997</v>
          </cell>
        </row>
        <row r="163">
          <cell r="A163" t="str">
            <v>60568S - SOUTH CENTRAL FL ADMINBargaining Unit OT</v>
          </cell>
          <cell r="C163" t="str">
            <v>60568S - SOUTH CENTRAL FL ADMIN</v>
          </cell>
          <cell r="D163" t="str">
            <v>Bargaining Unit OT</v>
          </cell>
          <cell r="E163" t="str">
            <v>Actual:</v>
          </cell>
          <cell r="F163">
            <v>15675</v>
          </cell>
          <cell r="G163">
            <v>6030</v>
          </cell>
          <cell r="H163">
            <v>15221</v>
          </cell>
          <cell r="I163">
            <v>9578</v>
          </cell>
          <cell r="J163">
            <v>16496</v>
          </cell>
          <cell r="K163">
            <v>16818</v>
          </cell>
          <cell r="L163">
            <v>38819</v>
          </cell>
          <cell r="M163">
            <v>30197</v>
          </cell>
          <cell r="N163">
            <v>14698</v>
          </cell>
          <cell r="O163">
            <v>7731</v>
          </cell>
          <cell r="P163">
            <v>11525</v>
          </cell>
          <cell r="Q163">
            <v>20855</v>
          </cell>
          <cell r="R163">
            <v>18273</v>
          </cell>
          <cell r="S163">
            <v>18272.939999999999</v>
          </cell>
          <cell r="T163">
            <v>203643</v>
          </cell>
        </row>
        <row r="164">
          <cell r="A164" t="str">
            <v>60568S - SOUTH CENTRAL FL ADMINContractors</v>
          </cell>
          <cell r="C164" t="str">
            <v>60568S - SOUTH CENTRAL FL ADMIN</v>
          </cell>
          <cell r="D164" t="str">
            <v>Contractors</v>
          </cell>
          <cell r="E164" t="str">
            <v>Actual:</v>
          </cell>
          <cell r="F164">
            <v>-33345</v>
          </cell>
          <cell r="G164">
            <v>107896</v>
          </cell>
          <cell r="H164">
            <v>107468</v>
          </cell>
          <cell r="I164">
            <v>315400</v>
          </cell>
          <cell r="J164">
            <v>62361</v>
          </cell>
          <cell r="K164">
            <v>84889</v>
          </cell>
          <cell r="L164">
            <v>16277</v>
          </cell>
          <cell r="M164">
            <v>58732</v>
          </cell>
          <cell r="N164">
            <v>111683</v>
          </cell>
          <cell r="O164">
            <v>49577</v>
          </cell>
          <cell r="P164">
            <v>74151</v>
          </cell>
          <cell r="Q164">
            <v>86382</v>
          </cell>
          <cell r="R164">
            <v>493241</v>
          </cell>
          <cell r="S164">
            <v>2166241.17</v>
          </cell>
          <cell r="T164">
            <v>1041471</v>
          </cell>
        </row>
        <row r="165">
          <cell r="A165" t="str">
            <v>60568S - SOUTH CENTRAL FL ADMINMaterials w/ burdens</v>
          </cell>
          <cell r="C165" t="str">
            <v>60568S - SOUTH CENTRAL FL ADMIN</v>
          </cell>
          <cell r="D165" t="str">
            <v>Materials w/ burdens</v>
          </cell>
          <cell r="E165" t="str">
            <v>Actual:</v>
          </cell>
          <cell r="F165">
            <v>107431</v>
          </cell>
          <cell r="G165">
            <v>52653</v>
          </cell>
          <cell r="H165">
            <v>77468</v>
          </cell>
          <cell r="I165">
            <v>94476</v>
          </cell>
          <cell r="J165">
            <v>85041</v>
          </cell>
          <cell r="K165">
            <v>204257</v>
          </cell>
          <cell r="L165">
            <v>81682</v>
          </cell>
          <cell r="M165">
            <v>55758</v>
          </cell>
          <cell r="N165">
            <v>75324</v>
          </cell>
          <cell r="O165">
            <v>82801</v>
          </cell>
          <cell r="P165">
            <v>91364</v>
          </cell>
          <cell r="Q165">
            <v>182385</v>
          </cell>
          <cell r="R165">
            <v>664215</v>
          </cell>
          <cell r="S165">
            <v>664215.31000000006</v>
          </cell>
          <cell r="T165">
            <v>1190640</v>
          </cell>
        </row>
        <row r="166">
          <cell r="A166" t="str">
            <v>60568S - SOUTH CENTRAL FL ADMINFleet</v>
          </cell>
          <cell r="C166" t="str">
            <v>60568S - SOUTH CENTRAL FL ADMIN</v>
          </cell>
          <cell r="D166" t="str">
            <v>Fleet</v>
          </cell>
          <cell r="E166" t="str">
            <v>Actual:</v>
          </cell>
          <cell r="F166">
            <v>27746</v>
          </cell>
          <cell r="G166">
            <v>42957</v>
          </cell>
          <cell r="H166">
            <v>33186</v>
          </cell>
          <cell r="I166">
            <v>22778</v>
          </cell>
          <cell r="J166">
            <v>24145</v>
          </cell>
          <cell r="K166">
            <v>20884</v>
          </cell>
          <cell r="L166">
            <v>35350</v>
          </cell>
          <cell r="M166">
            <v>36111</v>
          </cell>
          <cell r="N166">
            <v>25075</v>
          </cell>
          <cell r="O166">
            <v>20192</v>
          </cell>
          <cell r="P166">
            <v>21345</v>
          </cell>
          <cell r="Q166">
            <v>37946</v>
          </cell>
          <cell r="R166">
            <v>126905</v>
          </cell>
          <cell r="S166">
            <v>126904.54</v>
          </cell>
          <cell r="T166">
            <v>347715</v>
          </cell>
        </row>
        <row r="167">
          <cell r="A167" t="str">
            <v>60568S - SOUTH CENTRAL FL ADMINOther</v>
          </cell>
          <cell r="C167" t="str">
            <v>60568S - SOUTH CENTRAL FL ADMIN</v>
          </cell>
          <cell r="D167" t="str">
            <v>Other</v>
          </cell>
          <cell r="E167" t="str">
            <v>Actual:</v>
          </cell>
          <cell r="F167">
            <v>-77831</v>
          </cell>
          <cell r="G167">
            <v>-17502</v>
          </cell>
          <cell r="H167">
            <v>2106</v>
          </cell>
          <cell r="I167">
            <v>2277</v>
          </cell>
          <cell r="J167">
            <v>-74961</v>
          </cell>
          <cell r="K167">
            <v>-101815</v>
          </cell>
          <cell r="L167">
            <v>-91461</v>
          </cell>
          <cell r="M167">
            <v>-45111</v>
          </cell>
          <cell r="N167">
            <v>-75255</v>
          </cell>
          <cell r="O167">
            <v>2019</v>
          </cell>
          <cell r="P167">
            <v>2456</v>
          </cell>
          <cell r="Q167">
            <v>503808</v>
          </cell>
          <cell r="R167">
            <v>25581</v>
          </cell>
          <cell r="S167">
            <v>25580.76</v>
          </cell>
          <cell r="T167">
            <v>28730</v>
          </cell>
        </row>
        <row r="168">
          <cell r="A168" t="str">
            <v>60568S - SOUTH CENTRAL FL ADMINBurdens</v>
          </cell>
          <cell r="C168" t="str">
            <v>60568S - SOUTH CENTRAL FL ADMIN</v>
          </cell>
          <cell r="D168" t="str">
            <v>Burdens</v>
          </cell>
          <cell r="E168" t="str">
            <v>Actual:</v>
          </cell>
          <cell r="F168">
            <v>20775</v>
          </cell>
          <cell r="G168">
            <v>32784</v>
          </cell>
          <cell r="H168">
            <v>23408</v>
          </cell>
          <cell r="I168">
            <v>22388</v>
          </cell>
          <cell r="J168">
            <v>21953</v>
          </cell>
          <cell r="K168">
            <v>21242</v>
          </cell>
          <cell r="L168">
            <v>28285</v>
          </cell>
          <cell r="M168">
            <v>37256</v>
          </cell>
          <cell r="N168">
            <v>25851</v>
          </cell>
          <cell r="O168">
            <v>23940</v>
          </cell>
          <cell r="P168">
            <v>23825</v>
          </cell>
          <cell r="Q168">
            <v>34039</v>
          </cell>
          <cell r="R168">
            <v>155431</v>
          </cell>
          <cell r="S168">
            <v>155430.67000000001</v>
          </cell>
          <cell r="T168">
            <v>315746</v>
          </cell>
        </row>
        <row r="169">
          <cell r="A169" t="str">
            <v>60568S - SOUTH CENTRAL FL ADMINCIAC</v>
          </cell>
          <cell r="C169" t="str">
            <v>60568S - SOUTH CENTRAL FL ADMIN</v>
          </cell>
          <cell r="D169" t="str">
            <v>CIAC</v>
          </cell>
          <cell r="E169" t="str">
            <v>Actual: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-108805</v>
          </cell>
          <cell r="Q169">
            <v>-624389</v>
          </cell>
          <cell r="R169">
            <v>0</v>
          </cell>
          <cell r="S169">
            <v>0</v>
          </cell>
          <cell r="T169">
            <v>-733194</v>
          </cell>
        </row>
        <row r="170">
          <cell r="A170" t="str">
            <v>60568S - SOUTH CENTRAL FL ADMINExceptional Hrs</v>
          </cell>
          <cell r="C170" t="str">
            <v>60568S - SOUTH CENTRAL FL ADMIN</v>
          </cell>
          <cell r="D170" t="str">
            <v>Exceptional Hrs</v>
          </cell>
          <cell r="E170" t="str">
            <v>Actual:</v>
          </cell>
          <cell r="F170">
            <v>11790</v>
          </cell>
          <cell r="G170">
            <v>18605</v>
          </cell>
          <cell r="H170">
            <v>13284</v>
          </cell>
          <cell r="I170">
            <v>12705</v>
          </cell>
          <cell r="J170">
            <v>12458</v>
          </cell>
          <cell r="K170">
            <v>12055</v>
          </cell>
          <cell r="L170">
            <v>16052</v>
          </cell>
          <cell r="M170">
            <v>21143</v>
          </cell>
          <cell r="N170">
            <v>14670</v>
          </cell>
          <cell r="O170">
            <v>13586</v>
          </cell>
          <cell r="P170">
            <v>13521</v>
          </cell>
          <cell r="Q170">
            <v>19317</v>
          </cell>
          <cell r="R170">
            <v>88207</v>
          </cell>
          <cell r="S170">
            <v>88206.87</v>
          </cell>
          <cell r="T170">
            <v>179186</v>
          </cell>
        </row>
        <row r="171">
          <cell r="A171" t="str">
            <v>60568S - SOUTH CENTRAL FL ADMINPayroll Taxes</v>
          </cell>
          <cell r="C171" t="str">
            <v>60568S - SOUTH CENTRAL FL ADMIN</v>
          </cell>
          <cell r="D171" t="str">
            <v>Payroll Taxes</v>
          </cell>
          <cell r="E171" t="str">
            <v>Actual:</v>
          </cell>
          <cell r="F171">
            <v>8234</v>
          </cell>
          <cell r="G171">
            <v>11177</v>
          </cell>
          <cell r="H171">
            <v>9026</v>
          </cell>
          <cell r="I171">
            <v>8142</v>
          </cell>
          <cell r="J171">
            <v>8636</v>
          </cell>
          <cell r="K171">
            <v>8486</v>
          </cell>
          <cell r="L171">
            <v>12755</v>
          </cell>
          <cell r="M171">
            <v>14956</v>
          </cell>
          <cell r="N171">
            <v>9820</v>
          </cell>
          <cell r="O171">
            <v>8481</v>
          </cell>
          <cell r="P171">
            <v>8822</v>
          </cell>
          <cell r="Q171">
            <v>13035</v>
          </cell>
          <cell r="R171">
            <v>52230</v>
          </cell>
          <cell r="S171">
            <v>52229.75</v>
          </cell>
        </row>
        <row r="172">
          <cell r="B172" t="str">
            <v>60568S</v>
          </cell>
          <cell r="E172" t="str">
            <v>Sum:</v>
          </cell>
          <cell r="F172">
            <v>156494</v>
          </cell>
          <cell r="G172">
            <v>373030</v>
          </cell>
          <cell r="H172">
            <v>366454</v>
          </cell>
          <cell r="I172">
            <v>568829</v>
          </cell>
          <cell r="J172">
            <v>235799</v>
          </cell>
          <cell r="K172">
            <v>344500</v>
          </cell>
          <cell r="L172">
            <v>240976</v>
          </cell>
          <cell r="M172">
            <v>345398</v>
          </cell>
          <cell r="N172">
            <v>296518</v>
          </cell>
          <cell r="O172">
            <v>295039</v>
          </cell>
          <cell r="P172">
            <v>224925</v>
          </cell>
          <cell r="Q172">
            <v>397673</v>
          </cell>
          <cell r="R172">
            <v>2187432</v>
          </cell>
          <cell r="S172">
            <v>3860432</v>
          </cell>
          <cell r="T172">
            <v>3845635</v>
          </cell>
        </row>
        <row r="178">
          <cell r="A178" t="str">
            <v>LOAD GROWTH PROJECTS</v>
          </cell>
        </row>
        <row r="179">
          <cell r="B179" t="str">
            <v>Org #</v>
          </cell>
          <cell r="C179" t="str">
            <v>Charge By Org</v>
          </cell>
          <cell r="F179" t="str">
            <v>Jan</v>
          </cell>
          <cell r="G179" t="str">
            <v>Feb</v>
          </cell>
          <cell r="H179" t="str">
            <v>Mar</v>
          </cell>
          <cell r="I179" t="str">
            <v>Apr</v>
          </cell>
          <cell r="J179" t="str">
            <v>May</v>
          </cell>
          <cell r="K179" t="str">
            <v>Jun</v>
          </cell>
          <cell r="L179" t="str">
            <v>Jul</v>
          </cell>
          <cell r="M179" t="str">
            <v>Aug</v>
          </cell>
          <cell r="N179" t="str">
            <v>Sep</v>
          </cell>
          <cell r="O179" t="str">
            <v>Oct</v>
          </cell>
          <cell r="P179" t="str">
            <v>Nov</v>
          </cell>
          <cell r="Q179" t="str">
            <v>Dec</v>
          </cell>
          <cell r="R179" t="str">
            <v>Annual Budget</v>
          </cell>
          <cell r="S179" t="str">
            <v>Projection</v>
          </cell>
        </row>
        <row r="180">
          <cell r="A180" t="str">
            <v xml:space="preserve">60379S - SOUTH COASTALPayroll </v>
          </cell>
          <cell r="B180" t="str">
            <v>60379S</v>
          </cell>
          <cell r="C180" t="str">
            <v>60379S - SOUTH COASTAL</v>
          </cell>
          <cell r="D180" t="str">
            <v xml:space="preserve">Payroll </v>
          </cell>
          <cell r="E180" t="str">
            <v>Actual:</v>
          </cell>
          <cell r="F180">
            <v>7303</v>
          </cell>
          <cell r="G180">
            <v>5348</v>
          </cell>
          <cell r="H180">
            <v>11744</v>
          </cell>
          <cell r="I180">
            <v>11884</v>
          </cell>
          <cell r="J180">
            <v>7683</v>
          </cell>
          <cell r="K180">
            <v>7137</v>
          </cell>
          <cell r="L180">
            <v>3500</v>
          </cell>
          <cell r="M180">
            <v>6182</v>
          </cell>
          <cell r="N180">
            <v>4379</v>
          </cell>
          <cell r="O180">
            <v>1910</v>
          </cell>
          <cell r="P180">
            <v>4452</v>
          </cell>
          <cell r="Q180">
            <v>3242</v>
          </cell>
          <cell r="R180">
            <v>123384</v>
          </cell>
          <cell r="S180">
            <v>123383.78</v>
          </cell>
          <cell r="T180">
            <v>74764</v>
          </cell>
        </row>
        <row r="181">
          <cell r="A181" t="str">
            <v>60379S - SOUTH COASTALPayroll OT</v>
          </cell>
          <cell r="C181" t="str">
            <v>60379S - SOUTH COASTAL</v>
          </cell>
          <cell r="D181" t="str">
            <v>Payroll OT</v>
          </cell>
          <cell r="E181" t="str">
            <v>Actual:</v>
          </cell>
          <cell r="F181">
            <v>674</v>
          </cell>
          <cell r="G181">
            <v>1003</v>
          </cell>
          <cell r="H181">
            <v>703</v>
          </cell>
          <cell r="I181">
            <v>754</v>
          </cell>
          <cell r="J181">
            <v>328</v>
          </cell>
          <cell r="K181">
            <v>538</v>
          </cell>
          <cell r="L181">
            <v>96</v>
          </cell>
          <cell r="M181">
            <v>851</v>
          </cell>
          <cell r="N181">
            <v>876</v>
          </cell>
          <cell r="O181">
            <v>280</v>
          </cell>
          <cell r="P181">
            <v>100</v>
          </cell>
          <cell r="Q181">
            <v>10</v>
          </cell>
          <cell r="R181">
            <v>0</v>
          </cell>
          <cell r="S181">
            <v>0</v>
          </cell>
          <cell r="T181">
            <v>6213</v>
          </cell>
        </row>
        <row r="182">
          <cell r="A182" t="str">
            <v>60379S - SOUTH COASTALBargaining Unit</v>
          </cell>
          <cell r="C182" t="str">
            <v>60379S - SOUTH COASTAL</v>
          </cell>
          <cell r="D182" t="str">
            <v>Bargaining Unit</v>
          </cell>
          <cell r="E182" t="str">
            <v>Actual:</v>
          </cell>
          <cell r="F182">
            <v>6424</v>
          </cell>
          <cell r="G182">
            <v>9776</v>
          </cell>
          <cell r="H182">
            <v>17951</v>
          </cell>
          <cell r="I182">
            <v>18778</v>
          </cell>
          <cell r="J182">
            <v>20851</v>
          </cell>
          <cell r="K182">
            <v>10723</v>
          </cell>
          <cell r="L182">
            <v>6876</v>
          </cell>
          <cell r="M182">
            <v>35581</v>
          </cell>
          <cell r="N182">
            <v>6864</v>
          </cell>
          <cell r="O182">
            <v>13780</v>
          </cell>
          <cell r="P182">
            <v>23372</v>
          </cell>
          <cell r="Q182">
            <v>6866</v>
          </cell>
          <cell r="R182">
            <v>763430</v>
          </cell>
          <cell r="S182">
            <v>763430</v>
          </cell>
          <cell r="T182">
            <v>177842</v>
          </cell>
        </row>
        <row r="183">
          <cell r="A183" t="str">
            <v>60379S - SOUTH COASTALBargaining Unit OT</v>
          </cell>
          <cell r="C183" t="str">
            <v>60379S - SOUTH COASTAL</v>
          </cell>
          <cell r="D183" t="str">
            <v>Bargaining Unit OT</v>
          </cell>
          <cell r="E183" t="str">
            <v>Actual:</v>
          </cell>
          <cell r="F183">
            <v>3290</v>
          </cell>
          <cell r="G183">
            <v>530</v>
          </cell>
          <cell r="H183">
            <v>1755</v>
          </cell>
          <cell r="I183">
            <v>3169</v>
          </cell>
          <cell r="J183">
            <v>873</v>
          </cell>
          <cell r="K183">
            <v>1449</v>
          </cell>
          <cell r="L183">
            <v>1019</v>
          </cell>
          <cell r="M183">
            <v>5071</v>
          </cell>
          <cell r="N183">
            <v>2868</v>
          </cell>
          <cell r="O183">
            <v>304</v>
          </cell>
          <cell r="P183">
            <v>385</v>
          </cell>
          <cell r="Q183">
            <v>80</v>
          </cell>
          <cell r="R183">
            <v>0</v>
          </cell>
          <cell r="S183">
            <v>0</v>
          </cell>
          <cell r="T183">
            <v>20793</v>
          </cell>
        </row>
        <row r="184">
          <cell r="A184" t="str">
            <v>60379S - SOUTH COASTALContractors</v>
          </cell>
          <cell r="C184" t="str">
            <v>60379S - SOUTH COASTAL</v>
          </cell>
          <cell r="D184" t="str">
            <v>Contractors</v>
          </cell>
          <cell r="E184" t="str">
            <v>Actual:</v>
          </cell>
          <cell r="F184">
            <v>-60162</v>
          </cell>
          <cell r="G184">
            <v>50651</v>
          </cell>
          <cell r="H184">
            <v>424363</v>
          </cell>
          <cell r="I184">
            <v>236510</v>
          </cell>
          <cell r="J184">
            <v>354650</v>
          </cell>
          <cell r="K184">
            <v>186911</v>
          </cell>
          <cell r="L184">
            <v>97179</v>
          </cell>
          <cell r="M184">
            <v>22899</v>
          </cell>
          <cell r="N184">
            <v>11930</v>
          </cell>
          <cell r="O184">
            <v>631</v>
          </cell>
          <cell r="P184">
            <v>13944</v>
          </cell>
          <cell r="Q184">
            <v>2336</v>
          </cell>
          <cell r="R184">
            <v>135266</v>
          </cell>
          <cell r="S184">
            <v>135266.25</v>
          </cell>
          <cell r="T184">
            <v>1341842</v>
          </cell>
        </row>
        <row r="185">
          <cell r="A185" t="str">
            <v>60379S - SOUTH COASTALMaterials w/ burdens</v>
          </cell>
          <cell r="C185" t="str">
            <v>60379S - SOUTH COASTAL</v>
          </cell>
          <cell r="D185" t="str">
            <v>Materials w/ burdens</v>
          </cell>
          <cell r="E185" t="str">
            <v>Actual:</v>
          </cell>
          <cell r="F185">
            <v>69812</v>
          </cell>
          <cell r="G185">
            <v>57378</v>
          </cell>
          <cell r="H185">
            <v>37975</v>
          </cell>
          <cell r="I185">
            <v>40701</v>
          </cell>
          <cell r="J185">
            <v>96716</v>
          </cell>
          <cell r="K185">
            <v>105868</v>
          </cell>
          <cell r="L185">
            <v>28152</v>
          </cell>
          <cell r="M185">
            <v>22530</v>
          </cell>
          <cell r="N185">
            <v>11206</v>
          </cell>
          <cell r="O185">
            <v>23070</v>
          </cell>
          <cell r="P185">
            <v>6265</v>
          </cell>
          <cell r="Q185">
            <v>1354</v>
          </cell>
          <cell r="R185">
            <v>1658098</v>
          </cell>
          <cell r="S185">
            <v>1658097.52</v>
          </cell>
          <cell r="T185">
            <v>501027</v>
          </cell>
        </row>
        <row r="186">
          <cell r="A186" t="str">
            <v>60379S - SOUTH COASTALFleet</v>
          </cell>
          <cell r="C186" t="str">
            <v>60379S - SOUTH COASTAL</v>
          </cell>
          <cell r="D186" t="str">
            <v>Fleet</v>
          </cell>
          <cell r="E186" t="str">
            <v>Actual:</v>
          </cell>
          <cell r="F186">
            <v>4350</v>
          </cell>
          <cell r="G186">
            <v>4304</v>
          </cell>
          <cell r="H186">
            <v>8993</v>
          </cell>
          <cell r="I186">
            <v>9914</v>
          </cell>
          <cell r="J186">
            <v>10821</v>
          </cell>
          <cell r="K186">
            <v>5530</v>
          </cell>
          <cell r="L186">
            <v>2952</v>
          </cell>
          <cell r="M186">
            <v>12600</v>
          </cell>
          <cell r="N186">
            <v>3789</v>
          </cell>
          <cell r="O186">
            <v>4466</v>
          </cell>
          <cell r="P186">
            <v>9266</v>
          </cell>
          <cell r="Q186">
            <v>3662</v>
          </cell>
          <cell r="R186">
            <v>0</v>
          </cell>
          <cell r="S186">
            <v>0</v>
          </cell>
          <cell r="T186">
            <v>80647</v>
          </cell>
        </row>
        <row r="187">
          <cell r="A187" t="str">
            <v>60379S - SOUTH COASTALOther</v>
          </cell>
          <cell r="C187" t="str">
            <v>60379S - SOUTH COASTAL</v>
          </cell>
          <cell r="D187" t="str">
            <v>Other</v>
          </cell>
          <cell r="E187" t="str">
            <v>Actual:</v>
          </cell>
          <cell r="F187">
            <v>485</v>
          </cell>
          <cell r="G187">
            <v>739</v>
          </cell>
          <cell r="H187">
            <v>758</v>
          </cell>
          <cell r="I187">
            <v>1006</v>
          </cell>
          <cell r="J187">
            <v>864</v>
          </cell>
          <cell r="K187">
            <v>1188</v>
          </cell>
          <cell r="L187">
            <v>602</v>
          </cell>
          <cell r="M187">
            <v>852</v>
          </cell>
          <cell r="N187">
            <v>582</v>
          </cell>
          <cell r="O187">
            <v>238</v>
          </cell>
          <cell r="P187">
            <v>13</v>
          </cell>
          <cell r="Q187">
            <v>991</v>
          </cell>
          <cell r="R187">
            <v>0</v>
          </cell>
          <cell r="S187">
            <v>0</v>
          </cell>
          <cell r="T187">
            <v>8318</v>
          </cell>
        </row>
        <row r="188">
          <cell r="A188" t="str">
            <v>60379S - SOUTH COASTALBurdens</v>
          </cell>
          <cell r="C188" t="str">
            <v>60379S - SOUTH COASTAL</v>
          </cell>
          <cell r="D188" t="str">
            <v>Burdens</v>
          </cell>
          <cell r="E188" t="str">
            <v>Actual:</v>
          </cell>
          <cell r="F188">
            <v>3844</v>
          </cell>
          <cell r="G188">
            <v>4235</v>
          </cell>
          <cell r="H188">
            <v>8315</v>
          </cell>
          <cell r="I188">
            <v>8585</v>
          </cell>
          <cell r="J188">
            <v>7990</v>
          </cell>
          <cell r="K188">
            <v>5001</v>
          </cell>
          <cell r="L188">
            <v>2905</v>
          </cell>
          <cell r="M188">
            <v>11694</v>
          </cell>
          <cell r="N188">
            <v>3148</v>
          </cell>
          <cell r="O188">
            <v>4393</v>
          </cell>
          <cell r="P188">
            <v>7791</v>
          </cell>
          <cell r="Q188">
            <v>2830</v>
          </cell>
          <cell r="R188">
            <v>248308</v>
          </cell>
          <cell r="S188">
            <v>248307.88</v>
          </cell>
          <cell r="T188">
            <v>70731</v>
          </cell>
        </row>
        <row r="189">
          <cell r="A189" t="str">
            <v>60379S - SOUTH COASTALExceptional Hrs</v>
          </cell>
          <cell r="C189" t="str">
            <v>60379S - SOUTH COASTAL</v>
          </cell>
          <cell r="D189" t="str">
            <v>Exceptional Hrs</v>
          </cell>
          <cell r="E189" t="str">
            <v>Actual:</v>
          </cell>
          <cell r="F189">
            <v>2181</v>
          </cell>
          <cell r="G189">
            <v>2403</v>
          </cell>
          <cell r="H189">
            <v>4719</v>
          </cell>
          <cell r="I189">
            <v>4872</v>
          </cell>
          <cell r="J189">
            <v>4534</v>
          </cell>
          <cell r="K189">
            <v>2838</v>
          </cell>
          <cell r="L189">
            <v>1649</v>
          </cell>
          <cell r="M189">
            <v>6636</v>
          </cell>
          <cell r="N189">
            <v>1787</v>
          </cell>
          <cell r="O189">
            <v>2493</v>
          </cell>
          <cell r="P189">
            <v>4421</v>
          </cell>
          <cell r="Q189">
            <v>1606</v>
          </cell>
          <cell r="R189">
            <v>140915</v>
          </cell>
          <cell r="S189">
            <v>140914.73000000001</v>
          </cell>
          <cell r="T189">
            <v>40139</v>
          </cell>
        </row>
        <row r="190">
          <cell r="A190" t="str">
            <v>60379S - SOUTH COASTALPayroll Taxes</v>
          </cell>
          <cell r="C190" t="str">
            <v>60379S - SOUTH COASTAL</v>
          </cell>
          <cell r="D190" t="str">
            <v>Payroll Taxes</v>
          </cell>
          <cell r="E190" t="str">
            <v>Actual:</v>
          </cell>
          <cell r="F190">
            <v>1589</v>
          </cell>
          <cell r="G190">
            <v>1496</v>
          </cell>
          <cell r="H190">
            <v>2887</v>
          </cell>
          <cell r="I190">
            <v>3106</v>
          </cell>
          <cell r="J190">
            <v>2670</v>
          </cell>
          <cell r="K190">
            <v>1782</v>
          </cell>
          <cell r="L190">
            <v>1032</v>
          </cell>
          <cell r="M190">
            <v>4282</v>
          </cell>
          <cell r="N190">
            <v>1346</v>
          </cell>
          <cell r="O190">
            <v>1461</v>
          </cell>
          <cell r="P190">
            <v>2542</v>
          </cell>
          <cell r="Q190">
            <v>916</v>
          </cell>
          <cell r="R190">
            <v>79636</v>
          </cell>
          <cell r="S190">
            <v>79635.88</v>
          </cell>
          <cell r="T190">
            <v>25109</v>
          </cell>
        </row>
        <row r="191">
          <cell r="A191"/>
          <cell r="B191" t="str">
            <v>60379S</v>
          </cell>
          <cell r="E191" t="str">
            <v>Sum:</v>
          </cell>
          <cell r="F191">
            <v>39788</v>
          </cell>
          <cell r="G191">
            <v>137862</v>
          </cell>
          <cell r="H191">
            <v>520164</v>
          </cell>
          <cell r="I191">
            <v>339279</v>
          </cell>
          <cell r="J191">
            <v>507980</v>
          </cell>
          <cell r="K191">
            <v>328963</v>
          </cell>
          <cell r="L191">
            <v>145963</v>
          </cell>
          <cell r="M191">
            <v>129178</v>
          </cell>
          <cell r="N191">
            <v>48775</v>
          </cell>
          <cell r="O191">
            <v>53027</v>
          </cell>
          <cell r="P191">
            <v>72551</v>
          </cell>
          <cell r="Q191">
            <v>23892</v>
          </cell>
          <cell r="R191">
            <v>3149036</v>
          </cell>
          <cell r="S191">
            <v>3149036</v>
          </cell>
          <cell r="T191">
            <v>2347422</v>
          </cell>
        </row>
        <row r="192">
          <cell r="A192"/>
        </row>
        <row r="193">
          <cell r="A193" t="str">
            <v xml:space="preserve">60413S - NORTH CENT FL ADMINPayroll </v>
          </cell>
          <cell r="B193" t="str">
            <v>60413S</v>
          </cell>
          <cell r="C193" t="str">
            <v>60413S - NORTH CENT FL ADMIN</v>
          </cell>
          <cell r="D193" t="str">
            <v xml:space="preserve">Payroll </v>
          </cell>
          <cell r="E193" t="str">
            <v>Actual:</v>
          </cell>
          <cell r="F193">
            <v>10805</v>
          </cell>
          <cell r="G193">
            <v>3409</v>
          </cell>
          <cell r="H193">
            <v>1063</v>
          </cell>
          <cell r="I193">
            <v>4790</v>
          </cell>
          <cell r="J193">
            <v>5957</v>
          </cell>
          <cell r="K193">
            <v>6984</v>
          </cell>
          <cell r="L193">
            <v>3480</v>
          </cell>
          <cell r="M193">
            <v>5820</v>
          </cell>
          <cell r="N193">
            <v>0</v>
          </cell>
          <cell r="O193">
            <v>0</v>
          </cell>
          <cell r="P193">
            <v>1388</v>
          </cell>
          <cell r="Q193">
            <v>0</v>
          </cell>
          <cell r="R193">
            <v>61224</v>
          </cell>
          <cell r="S193">
            <v>61224.45</v>
          </cell>
          <cell r="T193">
            <v>43696</v>
          </cell>
        </row>
        <row r="194">
          <cell r="A194" t="str">
            <v>60413S - NORTH CENT FL ADMINPayroll OT</v>
          </cell>
          <cell r="C194" t="str">
            <v>60413S - NORTH CENT FL ADMIN</v>
          </cell>
          <cell r="D194" t="str">
            <v>Payroll OT</v>
          </cell>
          <cell r="E194" t="str">
            <v>Actual:</v>
          </cell>
          <cell r="F194">
            <v>761</v>
          </cell>
          <cell r="G194">
            <v>111</v>
          </cell>
          <cell r="H194">
            <v>44</v>
          </cell>
          <cell r="I194">
            <v>0</v>
          </cell>
          <cell r="J194">
            <v>369</v>
          </cell>
          <cell r="K194">
            <v>105</v>
          </cell>
          <cell r="L194">
            <v>0</v>
          </cell>
          <cell r="M194">
            <v>552</v>
          </cell>
          <cell r="N194">
            <v>0</v>
          </cell>
          <cell r="O194">
            <v>0</v>
          </cell>
          <cell r="P194">
            <v>134</v>
          </cell>
          <cell r="Q194">
            <v>0</v>
          </cell>
          <cell r="R194">
            <v>0</v>
          </cell>
          <cell r="S194">
            <v>0</v>
          </cell>
          <cell r="T194">
            <v>2076</v>
          </cell>
        </row>
        <row r="195">
          <cell r="A195" t="str">
            <v>60413S - NORTH CENT FL ADMINBargaining Unit</v>
          </cell>
          <cell r="C195" t="str">
            <v>60413S - NORTH CENT FL ADMIN</v>
          </cell>
          <cell r="D195" t="str">
            <v>Bargaining Unit</v>
          </cell>
          <cell r="E195" t="str">
            <v>Actual:</v>
          </cell>
          <cell r="F195">
            <v>22613</v>
          </cell>
          <cell r="G195">
            <v>10512</v>
          </cell>
          <cell r="H195">
            <v>1008</v>
          </cell>
          <cell r="I195">
            <v>19913</v>
          </cell>
          <cell r="J195">
            <v>27388</v>
          </cell>
          <cell r="K195">
            <v>28066</v>
          </cell>
          <cell r="L195">
            <v>17670</v>
          </cell>
          <cell r="M195">
            <v>22677</v>
          </cell>
          <cell r="N195">
            <v>0</v>
          </cell>
          <cell r="O195">
            <v>3132</v>
          </cell>
          <cell r="P195">
            <v>7237</v>
          </cell>
          <cell r="Q195">
            <v>2149</v>
          </cell>
          <cell r="R195">
            <v>279512</v>
          </cell>
          <cell r="S195">
            <v>279511.94</v>
          </cell>
          <cell r="T195">
            <v>162365</v>
          </cell>
        </row>
        <row r="196">
          <cell r="A196" t="str">
            <v>60413S - NORTH CENT FL ADMINBargaining Unit OT</v>
          </cell>
          <cell r="C196" t="str">
            <v>60413S - NORTH CENT FL ADMIN</v>
          </cell>
          <cell r="D196" t="str">
            <v>Bargaining Unit OT</v>
          </cell>
          <cell r="E196" t="str">
            <v>Actual:</v>
          </cell>
          <cell r="F196">
            <v>389</v>
          </cell>
          <cell r="G196">
            <v>194</v>
          </cell>
          <cell r="H196">
            <v>82</v>
          </cell>
          <cell r="I196">
            <v>0</v>
          </cell>
          <cell r="J196">
            <v>302</v>
          </cell>
          <cell r="K196">
            <v>64</v>
          </cell>
          <cell r="L196">
            <v>91</v>
          </cell>
          <cell r="M196">
            <v>285</v>
          </cell>
          <cell r="N196">
            <v>0</v>
          </cell>
          <cell r="O196">
            <v>41</v>
          </cell>
          <cell r="P196">
            <v>2777</v>
          </cell>
          <cell r="Q196">
            <v>78</v>
          </cell>
          <cell r="R196">
            <v>0</v>
          </cell>
          <cell r="S196">
            <v>0</v>
          </cell>
          <cell r="T196">
            <v>4303</v>
          </cell>
        </row>
        <row r="197">
          <cell r="A197" t="str">
            <v>60413S - NORTH CENT FL ADMINContractors</v>
          </cell>
          <cell r="C197" t="str">
            <v>60413S - NORTH CENT FL ADMIN</v>
          </cell>
          <cell r="D197" t="str">
            <v>Contractors</v>
          </cell>
          <cell r="E197" t="str">
            <v>Actual:</v>
          </cell>
          <cell r="F197">
            <v>177360</v>
          </cell>
          <cell r="G197">
            <v>85156</v>
          </cell>
          <cell r="H197">
            <v>55231</v>
          </cell>
          <cell r="I197">
            <v>20499</v>
          </cell>
          <cell r="J197">
            <v>3221</v>
          </cell>
          <cell r="K197">
            <v>21030</v>
          </cell>
          <cell r="L197">
            <v>5148</v>
          </cell>
          <cell r="M197">
            <v>1986</v>
          </cell>
          <cell r="N197">
            <v>21962</v>
          </cell>
          <cell r="O197">
            <v>1582</v>
          </cell>
          <cell r="P197">
            <v>3906</v>
          </cell>
          <cell r="Q197">
            <v>0</v>
          </cell>
          <cell r="R197">
            <v>146935</v>
          </cell>
          <cell r="S197">
            <v>-26065</v>
          </cell>
          <cell r="T197">
            <v>397081</v>
          </cell>
        </row>
        <row r="198">
          <cell r="A198" t="str">
            <v>60413S - NORTH CENT FL ADMINMaterials w/ burdens</v>
          </cell>
          <cell r="C198" t="str">
            <v>60413S - NORTH CENT FL ADMIN</v>
          </cell>
          <cell r="D198" t="str">
            <v>Materials w/ burdens</v>
          </cell>
          <cell r="E198" t="str">
            <v>Actual:</v>
          </cell>
          <cell r="F198">
            <v>4320</v>
          </cell>
          <cell r="G198">
            <v>2915</v>
          </cell>
          <cell r="H198">
            <v>66131</v>
          </cell>
          <cell r="I198">
            <v>20087</v>
          </cell>
          <cell r="J198">
            <v>-9662</v>
          </cell>
          <cell r="K198">
            <v>7070</v>
          </cell>
          <cell r="L198">
            <v>0</v>
          </cell>
          <cell r="M198">
            <v>6931</v>
          </cell>
          <cell r="N198">
            <v>10519</v>
          </cell>
          <cell r="O198">
            <v>10990</v>
          </cell>
          <cell r="P198">
            <v>2402</v>
          </cell>
          <cell r="Q198">
            <v>18185</v>
          </cell>
          <cell r="R198">
            <v>557333</v>
          </cell>
          <cell r="S198">
            <v>557333.32999999996</v>
          </cell>
          <cell r="T198">
            <v>139888</v>
          </cell>
        </row>
        <row r="199">
          <cell r="A199" t="str">
            <v>60413S - NORTH CENT FL ADMINFleet</v>
          </cell>
          <cell r="C199" t="str">
            <v>60413S - NORTH CENT FL ADMIN</v>
          </cell>
          <cell r="D199" t="str">
            <v>Fleet</v>
          </cell>
          <cell r="E199" t="str">
            <v>Actual:</v>
          </cell>
          <cell r="F199">
            <v>7511</v>
          </cell>
          <cell r="G199">
            <v>3818</v>
          </cell>
          <cell r="H199">
            <v>21392</v>
          </cell>
          <cell r="I199">
            <v>7574</v>
          </cell>
          <cell r="J199">
            <v>9709</v>
          </cell>
          <cell r="K199">
            <v>10697</v>
          </cell>
          <cell r="L199">
            <v>6989</v>
          </cell>
          <cell r="M199">
            <v>7196</v>
          </cell>
          <cell r="N199">
            <v>0</v>
          </cell>
          <cell r="O199">
            <v>976</v>
          </cell>
          <cell r="P199">
            <v>3154</v>
          </cell>
          <cell r="Q199">
            <v>826</v>
          </cell>
          <cell r="R199">
            <v>0</v>
          </cell>
          <cell r="S199">
            <v>0</v>
          </cell>
          <cell r="T199">
            <v>79842</v>
          </cell>
        </row>
        <row r="200">
          <cell r="A200" t="str">
            <v>60413S - NORTH CENT FL ADMINOther</v>
          </cell>
          <cell r="C200" t="str">
            <v>60413S - NORTH CENT FL ADMIN</v>
          </cell>
          <cell r="D200" t="str">
            <v>Other</v>
          </cell>
          <cell r="E200" t="str">
            <v>Actual:</v>
          </cell>
          <cell r="F200">
            <v>2987</v>
          </cell>
          <cell r="G200">
            <v>810</v>
          </cell>
          <cell r="H200">
            <v>870</v>
          </cell>
          <cell r="I200">
            <v>1421</v>
          </cell>
          <cell r="J200">
            <v>2043</v>
          </cell>
          <cell r="K200">
            <v>1030</v>
          </cell>
          <cell r="L200">
            <v>1175</v>
          </cell>
          <cell r="M200">
            <v>1519</v>
          </cell>
          <cell r="N200">
            <v>0</v>
          </cell>
          <cell r="O200">
            <v>0</v>
          </cell>
          <cell r="P200">
            <v>256</v>
          </cell>
          <cell r="Q200">
            <v>0</v>
          </cell>
          <cell r="R200">
            <v>0</v>
          </cell>
          <cell r="S200">
            <v>0</v>
          </cell>
          <cell r="T200">
            <v>12111</v>
          </cell>
        </row>
        <row r="201">
          <cell r="A201" t="str">
            <v>60413S - NORTH CENT FL ADMINBurdens</v>
          </cell>
          <cell r="C201" t="str">
            <v>60413S - NORTH CENT FL ADMIN</v>
          </cell>
          <cell r="D201" t="str">
            <v>Burdens</v>
          </cell>
          <cell r="E201" t="str">
            <v>Actual:</v>
          </cell>
          <cell r="F201">
            <v>9357</v>
          </cell>
          <cell r="G201">
            <v>3898</v>
          </cell>
          <cell r="H201">
            <v>580</v>
          </cell>
          <cell r="I201">
            <v>6917</v>
          </cell>
          <cell r="J201">
            <v>9337</v>
          </cell>
          <cell r="K201">
            <v>9814</v>
          </cell>
          <cell r="L201">
            <v>5922</v>
          </cell>
          <cell r="M201">
            <v>7979</v>
          </cell>
          <cell r="N201">
            <v>0</v>
          </cell>
          <cell r="O201">
            <v>877</v>
          </cell>
          <cell r="P201">
            <v>2415</v>
          </cell>
          <cell r="Q201">
            <v>602</v>
          </cell>
          <cell r="R201">
            <v>95406</v>
          </cell>
          <cell r="S201">
            <v>95406.18</v>
          </cell>
          <cell r="T201">
            <v>57698</v>
          </cell>
        </row>
        <row r="202">
          <cell r="A202" t="str">
            <v>60413S - NORTH CENT FL ADMINExceptional Hrs</v>
          </cell>
          <cell r="C202" t="str">
            <v>60413S - NORTH CENT FL ADMIN</v>
          </cell>
          <cell r="D202" t="str">
            <v>Exceptional Hrs</v>
          </cell>
          <cell r="E202" t="str">
            <v>Actual:</v>
          </cell>
          <cell r="F202">
            <v>5310</v>
          </cell>
          <cell r="G202">
            <v>2212</v>
          </cell>
          <cell r="H202">
            <v>329</v>
          </cell>
          <cell r="I202">
            <v>3925</v>
          </cell>
          <cell r="J202">
            <v>5299</v>
          </cell>
          <cell r="K202">
            <v>5569</v>
          </cell>
          <cell r="L202">
            <v>3361</v>
          </cell>
          <cell r="M202">
            <v>4528</v>
          </cell>
          <cell r="N202">
            <v>0</v>
          </cell>
          <cell r="O202">
            <v>498</v>
          </cell>
          <cell r="P202">
            <v>1371</v>
          </cell>
          <cell r="Q202">
            <v>341</v>
          </cell>
          <cell r="R202">
            <v>54143</v>
          </cell>
          <cell r="S202">
            <v>54142.98</v>
          </cell>
          <cell r="T202">
            <v>32743</v>
          </cell>
        </row>
        <row r="203">
          <cell r="A203" t="str">
            <v>60413S - NORTH CENT FL ADMINPayroll Taxes</v>
          </cell>
          <cell r="C203" t="str">
            <v>60413S - NORTH CENT FL ADMIN</v>
          </cell>
          <cell r="D203" t="str">
            <v>Payroll Taxes</v>
          </cell>
          <cell r="E203" t="str">
            <v>Actual:</v>
          </cell>
          <cell r="F203">
            <v>3104</v>
          </cell>
          <cell r="G203">
            <v>1278</v>
          </cell>
          <cell r="H203">
            <v>197</v>
          </cell>
          <cell r="I203">
            <v>2218</v>
          </cell>
          <cell r="J203">
            <v>3055</v>
          </cell>
          <cell r="K203">
            <v>3163</v>
          </cell>
          <cell r="L203">
            <v>1908</v>
          </cell>
          <cell r="M203">
            <v>2634</v>
          </cell>
          <cell r="N203">
            <v>0</v>
          </cell>
          <cell r="O203">
            <v>285</v>
          </cell>
          <cell r="P203">
            <v>1036</v>
          </cell>
          <cell r="Q203">
            <v>200</v>
          </cell>
          <cell r="R203">
            <v>30598</v>
          </cell>
          <cell r="S203">
            <v>30598.14</v>
          </cell>
          <cell r="T203">
            <v>19078</v>
          </cell>
        </row>
        <row r="204">
          <cell r="A204"/>
          <cell r="B204" t="str">
            <v>60413S</v>
          </cell>
          <cell r="E204" t="str">
            <v>Sum:</v>
          </cell>
          <cell r="F204">
            <v>244518</v>
          </cell>
          <cell r="G204">
            <v>114313</v>
          </cell>
          <cell r="H204">
            <v>146927</v>
          </cell>
          <cell r="I204">
            <v>87344</v>
          </cell>
          <cell r="J204">
            <v>57017</v>
          </cell>
          <cell r="K204">
            <v>93592</v>
          </cell>
          <cell r="L204">
            <v>45744</v>
          </cell>
          <cell r="M204">
            <v>62107</v>
          </cell>
          <cell r="N204">
            <v>32481</v>
          </cell>
          <cell r="O204">
            <v>18381</v>
          </cell>
          <cell r="P204">
            <v>26076</v>
          </cell>
          <cell r="Q204">
            <v>22382</v>
          </cell>
          <cell r="R204">
            <v>1225152</v>
          </cell>
          <cell r="S204">
            <v>1052152</v>
          </cell>
          <cell r="T204">
            <v>950882</v>
          </cell>
        </row>
        <row r="205">
          <cell r="A205"/>
        </row>
        <row r="206">
          <cell r="A206" t="str">
            <v xml:space="preserve">60445S - NORTH COASTALPayroll </v>
          </cell>
          <cell r="B206" t="str">
            <v>60445S</v>
          </cell>
          <cell r="C206" t="str">
            <v>60445S - NORTH COASTAL</v>
          </cell>
          <cell r="D206" t="str">
            <v xml:space="preserve">Payroll </v>
          </cell>
          <cell r="E206" t="str">
            <v>Actual:</v>
          </cell>
          <cell r="F206">
            <v>2746</v>
          </cell>
          <cell r="G206">
            <v>671</v>
          </cell>
          <cell r="H206">
            <v>2959</v>
          </cell>
          <cell r="I206">
            <v>1148</v>
          </cell>
          <cell r="J206">
            <v>359</v>
          </cell>
          <cell r="K206">
            <v>2317</v>
          </cell>
          <cell r="L206">
            <v>798</v>
          </cell>
          <cell r="M206">
            <v>4191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36590</v>
          </cell>
          <cell r="S206">
            <v>36590</v>
          </cell>
          <cell r="T206">
            <v>15189</v>
          </cell>
        </row>
        <row r="207">
          <cell r="A207" t="str">
            <v>60445S - NORTH COASTALPayroll OT</v>
          </cell>
          <cell r="C207" t="str">
            <v>60445S - NORTH COASTAL</v>
          </cell>
          <cell r="D207" t="str">
            <v>Payroll OT</v>
          </cell>
          <cell r="E207" t="str">
            <v>Actual:</v>
          </cell>
          <cell r="F207">
            <v>84</v>
          </cell>
          <cell r="G207">
            <v>0</v>
          </cell>
          <cell r="H207">
            <v>11</v>
          </cell>
          <cell r="I207">
            <v>49</v>
          </cell>
          <cell r="J207">
            <v>1369</v>
          </cell>
          <cell r="K207">
            <v>0</v>
          </cell>
          <cell r="L207">
            <v>0</v>
          </cell>
          <cell r="M207">
            <v>727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2240</v>
          </cell>
        </row>
        <row r="208">
          <cell r="A208" t="str">
            <v>60445S - NORTH COASTALBargaining Unit</v>
          </cell>
          <cell r="C208" t="str">
            <v>60445S - NORTH COASTAL</v>
          </cell>
          <cell r="D208" t="str">
            <v>Bargaining Unit</v>
          </cell>
          <cell r="E208" t="str">
            <v>Actual:</v>
          </cell>
          <cell r="F208">
            <v>13091</v>
          </cell>
          <cell r="G208">
            <v>189</v>
          </cell>
          <cell r="H208">
            <v>23012</v>
          </cell>
          <cell r="I208">
            <v>5616</v>
          </cell>
          <cell r="J208">
            <v>917</v>
          </cell>
          <cell r="K208">
            <v>5319</v>
          </cell>
          <cell r="L208">
            <v>3445</v>
          </cell>
          <cell r="M208">
            <v>15062</v>
          </cell>
          <cell r="N208">
            <v>687</v>
          </cell>
          <cell r="O208">
            <v>0</v>
          </cell>
          <cell r="P208">
            <v>0</v>
          </cell>
          <cell r="Q208">
            <v>0</v>
          </cell>
          <cell r="R208">
            <v>226618</v>
          </cell>
          <cell r="S208">
            <v>226618</v>
          </cell>
          <cell r="T208">
            <v>67338</v>
          </cell>
        </row>
        <row r="209">
          <cell r="A209" t="str">
            <v>60445S - NORTH COASTALBargaining Unit OT</v>
          </cell>
          <cell r="C209" t="str">
            <v>60445S - NORTH COASTAL</v>
          </cell>
          <cell r="D209" t="str">
            <v>Bargaining Unit OT</v>
          </cell>
          <cell r="E209" t="str">
            <v>Actual:</v>
          </cell>
          <cell r="F209">
            <v>396</v>
          </cell>
          <cell r="G209">
            <v>35</v>
          </cell>
          <cell r="H209">
            <v>174</v>
          </cell>
          <cell r="I209">
            <v>703</v>
          </cell>
          <cell r="J209">
            <v>356</v>
          </cell>
          <cell r="K209">
            <v>1542</v>
          </cell>
          <cell r="L209">
            <v>1010</v>
          </cell>
          <cell r="M209">
            <v>2830</v>
          </cell>
          <cell r="N209">
            <v>64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7110</v>
          </cell>
        </row>
        <row r="210">
          <cell r="A210" t="str">
            <v>60445S - NORTH COASTALContractors</v>
          </cell>
          <cell r="C210" t="str">
            <v>60445S - NORTH COASTAL</v>
          </cell>
          <cell r="D210" t="str">
            <v>Contractors</v>
          </cell>
          <cell r="E210" t="str">
            <v>Actual:</v>
          </cell>
          <cell r="F210">
            <v>-61442</v>
          </cell>
          <cell r="G210">
            <v>18643</v>
          </cell>
          <cell r="H210">
            <v>84838</v>
          </cell>
          <cell r="I210">
            <v>122002</v>
          </cell>
          <cell r="J210">
            <v>90161</v>
          </cell>
          <cell r="K210">
            <v>33367</v>
          </cell>
          <cell r="L210">
            <v>177401</v>
          </cell>
          <cell r="M210">
            <v>-116480</v>
          </cell>
          <cell r="N210">
            <v>0</v>
          </cell>
          <cell r="O210">
            <v>0</v>
          </cell>
          <cell r="P210">
            <v>0</v>
          </cell>
          <cell r="Q210">
            <v>9190</v>
          </cell>
          <cell r="R210">
            <v>29512</v>
          </cell>
          <cell r="S210">
            <v>20512</v>
          </cell>
          <cell r="T210">
            <v>357680</v>
          </cell>
        </row>
        <row r="211">
          <cell r="A211" t="str">
            <v>60445S - NORTH COASTALMaterials w/ burdens</v>
          </cell>
          <cell r="C211" t="str">
            <v>60445S - NORTH COASTAL</v>
          </cell>
          <cell r="D211" t="str">
            <v>Materials w/ burdens</v>
          </cell>
          <cell r="E211" t="str">
            <v>Actual:</v>
          </cell>
          <cell r="F211">
            <v>40274</v>
          </cell>
          <cell r="G211">
            <v>-1994</v>
          </cell>
          <cell r="H211">
            <v>0</v>
          </cell>
          <cell r="I211">
            <v>12466</v>
          </cell>
          <cell r="J211">
            <v>-477</v>
          </cell>
          <cell r="K211">
            <v>19221</v>
          </cell>
          <cell r="L211">
            <v>7500</v>
          </cell>
          <cell r="M211">
            <v>0</v>
          </cell>
          <cell r="N211">
            <v>4737</v>
          </cell>
          <cell r="O211">
            <v>0</v>
          </cell>
          <cell r="P211">
            <v>845</v>
          </cell>
          <cell r="Q211">
            <v>1039</v>
          </cell>
          <cell r="R211">
            <v>503625</v>
          </cell>
          <cell r="S211">
            <v>503624.76</v>
          </cell>
          <cell r="T211">
            <v>83611</v>
          </cell>
        </row>
        <row r="212">
          <cell r="A212" t="str">
            <v>60445S - NORTH COASTALFleet</v>
          </cell>
          <cell r="C212" t="str">
            <v>60445S - NORTH COASTAL</v>
          </cell>
          <cell r="D212" t="str">
            <v>Fleet</v>
          </cell>
          <cell r="E212" t="str">
            <v>Actual:</v>
          </cell>
          <cell r="F212">
            <v>5902</v>
          </cell>
          <cell r="G212">
            <v>104</v>
          </cell>
          <cell r="H212">
            <v>13046</v>
          </cell>
          <cell r="I212">
            <v>2745</v>
          </cell>
          <cell r="J212">
            <v>807</v>
          </cell>
          <cell r="K212">
            <v>3031</v>
          </cell>
          <cell r="L212">
            <v>2230</v>
          </cell>
          <cell r="M212">
            <v>12114</v>
          </cell>
          <cell r="N212">
            <v>299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40278</v>
          </cell>
        </row>
        <row r="213">
          <cell r="A213" t="str">
            <v>60445S - NORTH COASTALOther</v>
          </cell>
          <cell r="C213" t="str">
            <v>60445S - NORTH COASTAL</v>
          </cell>
          <cell r="D213" t="str">
            <v>Other</v>
          </cell>
          <cell r="E213" t="str">
            <v>Actual:</v>
          </cell>
          <cell r="F213">
            <v>227</v>
          </cell>
          <cell r="G213">
            <v>0</v>
          </cell>
          <cell r="H213">
            <v>1481</v>
          </cell>
          <cell r="I213">
            <v>636</v>
          </cell>
          <cell r="J213">
            <v>332</v>
          </cell>
          <cell r="K213">
            <v>289</v>
          </cell>
          <cell r="L213">
            <v>1817</v>
          </cell>
          <cell r="M213">
            <v>7421</v>
          </cell>
          <cell r="N213">
            <v>83</v>
          </cell>
          <cell r="O213">
            <v>1023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13309</v>
          </cell>
        </row>
        <row r="214">
          <cell r="A214" t="str">
            <v>60445S - NORTH COASTALBurdens</v>
          </cell>
          <cell r="C214" t="str">
            <v>60445S - NORTH COASTAL</v>
          </cell>
          <cell r="D214" t="str">
            <v>Burdens</v>
          </cell>
          <cell r="E214" t="str">
            <v>Actual:</v>
          </cell>
          <cell r="F214">
            <v>4434</v>
          </cell>
          <cell r="G214">
            <v>241</v>
          </cell>
          <cell r="H214">
            <v>7272</v>
          </cell>
          <cell r="I214">
            <v>1894</v>
          </cell>
          <cell r="J214">
            <v>357</v>
          </cell>
          <cell r="K214">
            <v>2138</v>
          </cell>
          <cell r="L214">
            <v>1188</v>
          </cell>
          <cell r="M214">
            <v>5391</v>
          </cell>
          <cell r="N214">
            <v>192</v>
          </cell>
          <cell r="O214">
            <v>0</v>
          </cell>
          <cell r="P214">
            <v>0</v>
          </cell>
          <cell r="Q214">
            <v>0</v>
          </cell>
          <cell r="R214">
            <v>73698</v>
          </cell>
          <cell r="S214">
            <v>73698.240000000005</v>
          </cell>
          <cell r="T214">
            <v>23107</v>
          </cell>
        </row>
        <row r="215">
          <cell r="A215" t="str">
            <v>60445S - NORTH COASTALExceptional Hrs</v>
          </cell>
          <cell r="C215" t="str">
            <v>60445S - NORTH COASTAL</v>
          </cell>
          <cell r="D215" t="str">
            <v>Exceptional Hrs</v>
          </cell>
          <cell r="E215" t="str">
            <v>Actual:</v>
          </cell>
          <cell r="F215">
            <v>2516</v>
          </cell>
          <cell r="G215">
            <v>137</v>
          </cell>
          <cell r="H215">
            <v>4127</v>
          </cell>
          <cell r="I215">
            <v>1075</v>
          </cell>
          <cell r="J215">
            <v>203</v>
          </cell>
          <cell r="K215">
            <v>1213</v>
          </cell>
          <cell r="L215">
            <v>674</v>
          </cell>
          <cell r="M215">
            <v>3059</v>
          </cell>
          <cell r="N215">
            <v>109</v>
          </cell>
          <cell r="O215">
            <v>0</v>
          </cell>
          <cell r="P215">
            <v>0</v>
          </cell>
          <cell r="Q215">
            <v>0</v>
          </cell>
          <cell r="R215">
            <v>41824</v>
          </cell>
          <cell r="S215">
            <v>41823.75</v>
          </cell>
          <cell r="T215">
            <v>13113</v>
          </cell>
        </row>
        <row r="216">
          <cell r="A216" t="str">
            <v>60445S - NORTH COASTALPayroll Taxes</v>
          </cell>
          <cell r="C216" t="str">
            <v>60445S - NORTH COASTAL</v>
          </cell>
          <cell r="D216" t="str">
            <v>Payroll Taxes</v>
          </cell>
          <cell r="E216" t="str">
            <v>Actual:</v>
          </cell>
          <cell r="F216">
            <v>1465</v>
          </cell>
          <cell r="G216">
            <v>80</v>
          </cell>
          <cell r="H216">
            <v>2349</v>
          </cell>
          <cell r="I216">
            <v>675</v>
          </cell>
          <cell r="J216">
            <v>270</v>
          </cell>
          <cell r="K216">
            <v>824</v>
          </cell>
          <cell r="L216">
            <v>472</v>
          </cell>
          <cell r="M216">
            <v>2048</v>
          </cell>
          <cell r="N216">
            <v>68</v>
          </cell>
          <cell r="O216">
            <v>0</v>
          </cell>
          <cell r="P216">
            <v>0</v>
          </cell>
          <cell r="Q216">
            <v>0</v>
          </cell>
          <cell r="R216">
            <v>23636</v>
          </cell>
          <cell r="S216">
            <v>23636.12</v>
          </cell>
          <cell r="T216">
            <v>8251</v>
          </cell>
        </row>
        <row r="217">
          <cell r="A217"/>
          <cell r="B217" t="str">
            <v>60445S</v>
          </cell>
          <cell r="E217" t="str">
            <v>Sum:</v>
          </cell>
          <cell r="F217">
            <v>9695</v>
          </cell>
          <cell r="G217">
            <v>18106</v>
          </cell>
          <cell r="H217">
            <v>139267</v>
          </cell>
          <cell r="I217">
            <v>149008</v>
          </cell>
          <cell r="J217">
            <v>94653</v>
          </cell>
          <cell r="K217">
            <v>69263</v>
          </cell>
          <cell r="L217">
            <v>196535</v>
          </cell>
          <cell r="M217">
            <v>-63637</v>
          </cell>
          <cell r="N217">
            <v>6240</v>
          </cell>
          <cell r="O217">
            <v>1023</v>
          </cell>
          <cell r="P217">
            <v>845</v>
          </cell>
          <cell r="Q217">
            <v>10228</v>
          </cell>
          <cell r="R217">
            <v>935503</v>
          </cell>
          <cell r="S217">
            <v>926503</v>
          </cell>
          <cell r="T217">
            <v>631226</v>
          </cell>
        </row>
        <row r="218">
          <cell r="A218"/>
        </row>
        <row r="219">
          <cell r="A219" t="str">
            <v xml:space="preserve">60568S - SOUTH CENTRAL FL ADMINPayroll </v>
          </cell>
          <cell r="B219" t="str">
            <v>60568S</v>
          </cell>
          <cell r="C219" t="str">
            <v>60568S - SOUTH CENTRAL FL ADMIN</v>
          </cell>
          <cell r="D219" t="str">
            <v xml:space="preserve">Payroll </v>
          </cell>
          <cell r="E219" t="str">
            <v>Actual:</v>
          </cell>
          <cell r="F219">
            <v>294</v>
          </cell>
          <cell r="G219">
            <v>2406</v>
          </cell>
          <cell r="H219">
            <v>5776</v>
          </cell>
          <cell r="I219">
            <v>4287</v>
          </cell>
          <cell r="J219">
            <v>3002</v>
          </cell>
          <cell r="K219">
            <v>4276</v>
          </cell>
          <cell r="L219">
            <v>2496</v>
          </cell>
          <cell r="M219">
            <v>5665</v>
          </cell>
          <cell r="N219">
            <v>6563</v>
          </cell>
          <cell r="O219">
            <v>7076</v>
          </cell>
          <cell r="P219">
            <v>7529</v>
          </cell>
          <cell r="Q219">
            <v>3887</v>
          </cell>
          <cell r="R219">
            <v>37249</v>
          </cell>
          <cell r="S219">
            <v>37248.5</v>
          </cell>
          <cell r="T219">
            <v>53257</v>
          </cell>
        </row>
        <row r="220">
          <cell r="A220" t="str">
            <v>60568S - SOUTH CENTRAL FL ADMINPayroll OT</v>
          </cell>
          <cell r="C220" t="str">
            <v>60568S - SOUTH CENTRAL FL ADMIN</v>
          </cell>
          <cell r="D220" t="str">
            <v>Payroll OT</v>
          </cell>
          <cell r="E220" t="str">
            <v>Actual:</v>
          </cell>
          <cell r="F220">
            <v>29</v>
          </cell>
          <cell r="G220">
            <v>146</v>
          </cell>
          <cell r="H220">
            <v>339</v>
          </cell>
          <cell r="I220">
            <v>500</v>
          </cell>
          <cell r="J220">
            <v>530</v>
          </cell>
          <cell r="K220">
            <v>766</v>
          </cell>
          <cell r="L220">
            <v>175</v>
          </cell>
          <cell r="M220">
            <v>677</v>
          </cell>
          <cell r="N220">
            <v>503</v>
          </cell>
          <cell r="O220">
            <v>380</v>
          </cell>
          <cell r="P220">
            <v>141</v>
          </cell>
          <cell r="Q220">
            <v>1312</v>
          </cell>
          <cell r="R220">
            <v>0</v>
          </cell>
          <cell r="S220">
            <v>0</v>
          </cell>
          <cell r="T220">
            <v>5498</v>
          </cell>
        </row>
        <row r="221">
          <cell r="A221" t="str">
            <v>60568S - SOUTH CENTRAL FL ADMINBargaining Unit</v>
          </cell>
          <cell r="C221" t="str">
            <v>60568S - SOUTH CENTRAL FL ADMIN</v>
          </cell>
          <cell r="D221" t="str">
            <v>Bargaining Unit</v>
          </cell>
          <cell r="E221" t="str">
            <v>Actual:</v>
          </cell>
          <cell r="F221">
            <v>1397</v>
          </cell>
          <cell r="G221">
            <v>17067</v>
          </cell>
          <cell r="H221">
            <v>26958</v>
          </cell>
          <cell r="I221">
            <v>16189</v>
          </cell>
          <cell r="J221">
            <v>13920</v>
          </cell>
          <cell r="K221">
            <v>21571</v>
          </cell>
          <cell r="L221">
            <v>11191</v>
          </cell>
          <cell r="M221">
            <v>6375</v>
          </cell>
          <cell r="N221">
            <v>23198</v>
          </cell>
          <cell r="O221">
            <v>19729</v>
          </cell>
          <cell r="P221">
            <v>28465</v>
          </cell>
          <cell r="Q221">
            <v>18061</v>
          </cell>
          <cell r="R221">
            <v>168521</v>
          </cell>
          <cell r="S221">
            <v>168521.35</v>
          </cell>
          <cell r="T221">
            <v>204121</v>
          </cell>
        </row>
        <row r="222">
          <cell r="A222" t="str">
            <v>60568S - SOUTH CENTRAL FL ADMINBargaining Unit OT</v>
          </cell>
          <cell r="C222" t="str">
            <v>60568S - SOUTH CENTRAL FL ADMIN</v>
          </cell>
          <cell r="D222" t="str">
            <v>Bargaining Unit OT</v>
          </cell>
          <cell r="E222" t="str">
            <v>Actual:</v>
          </cell>
          <cell r="F222">
            <v>43</v>
          </cell>
          <cell r="G222">
            <v>514</v>
          </cell>
          <cell r="H222">
            <v>1675</v>
          </cell>
          <cell r="I222">
            <v>5118</v>
          </cell>
          <cell r="J222">
            <v>5017</v>
          </cell>
          <cell r="K222">
            <v>5996</v>
          </cell>
          <cell r="L222">
            <v>385</v>
          </cell>
          <cell r="M222">
            <v>2106</v>
          </cell>
          <cell r="N222">
            <v>407</v>
          </cell>
          <cell r="O222">
            <v>3138</v>
          </cell>
          <cell r="P222">
            <v>4007</v>
          </cell>
          <cell r="Q222">
            <v>8205</v>
          </cell>
          <cell r="R222">
            <v>0</v>
          </cell>
          <cell r="S222">
            <v>0</v>
          </cell>
          <cell r="T222">
            <v>36611</v>
          </cell>
        </row>
        <row r="223">
          <cell r="A223" t="str">
            <v>60568S - SOUTH CENTRAL FL ADMINContractors</v>
          </cell>
          <cell r="C223" t="str">
            <v>60568S - SOUTH CENTRAL FL ADMIN</v>
          </cell>
          <cell r="D223" t="str">
            <v>Contractors</v>
          </cell>
          <cell r="E223" t="str">
            <v>Actual:</v>
          </cell>
          <cell r="F223">
            <v>1766</v>
          </cell>
          <cell r="G223">
            <v>2</v>
          </cell>
          <cell r="H223">
            <v>400</v>
          </cell>
          <cell r="I223">
            <v>2721</v>
          </cell>
          <cell r="J223">
            <v>2557</v>
          </cell>
          <cell r="K223">
            <v>3142</v>
          </cell>
          <cell r="L223">
            <v>30265</v>
          </cell>
          <cell r="M223">
            <v>33386</v>
          </cell>
          <cell r="N223">
            <v>1591</v>
          </cell>
          <cell r="O223">
            <v>3568</v>
          </cell>
          <cell r="P223">
            <v>13006</v>
          </cell>
          <cell r="Q223">
            <v>2120</v>
          </cell>
          <cell r="R223">
            <v>92218</v>
          </cell>
          <cell r="S223">
            <v>192218.18</v>
          </cell>
          <cell r="T223">
            <v>94524</v>
          </cell>
        </row>
        <row r="224">
          <cell r="A224" t="str">
            <v>60568S - SOUTH CENTRAL FL ADMINMaterials w/ burdens</v>
          </cell>
          <cell r="C224" t="str">
            <v>60568S - SOUTH CENTRAL FL ADMIN</v>
          </cell>
          <cell r="D224" t="str">
            <v>Materials w/ burdens</v>
          </cell>
          <cell r="E224" t="str">
            <v>Actual:</v>
          </cell>
          <cell r="F224">
            <v>33345</v>
          </cell>
          <cell r="G224">
            <v>25517</v>
          </cell>
          <cell r="H224">
            <v>36230</v>
          </cell>
          <cell r="I224">
            <v>23840</v>
          </cell>
          <cell r="J224">
            <v>48573</v>
          </cell>
          <cell r="K224">
            <v>59602</v>
          </cell>
          <cell r="L224">
            <v>44209</v>
          </cell>
          <cell r="M224">
            <v>-13435</v>
          </cell>
          <cell r="N224">
            <v>51387</v>
          </cell>
          <cell r="O224">
            <v>54905</v>
          </cell>
          <cell r="P224">
            <v>11104</v>
          </cell>
          <cell r="Q224">
            <v>-444</v>
          </cell>
          <cell r="R224">
            <v>512688</v>
          </cell>
          <cell r="S224">
            <v>512688.36</v>
          </cell>
          <cell r="T224">
            <v>374833</v>
          </cell>
        </row>
        <row r="225">
          <cell r="A225" t="str">
            <v>60568S - SOUTH CENTRAL FL ADMINFleet</v>
          </cell>
          <cell r="C225" t="str">
            <v>60568S - SOUTH CENTRAL FL ADMIN</v>
          </cell>
          <cell r="D225" t="str">
            <v>Fleet</v>
          </cell>
          <cell r="E225" t="str">
            <v>Actual:</v>
          </cell>
          <cell r="F225">
            <v>666</v>
          </cell>
          <cell r="G225">
            <v>7070</v>
          </cell>
          <cell r="H225">
            <v>12964</v>
          </cell>
          <cell r="I225">
            <v>8562</v>
          </cell>
          <cell r="J225">
            <v>7163</v>
          </cell>
          <cell r="K225">
            <v>11727</v>
          </cell>
          <cell r="L225">
            <v>4378</v>
          </cell>
          <cell r="M225">
            <v>3196</v>
          </cell>
          <cell r="N225">
            <v>8736</v>
          </cell>
          <cell r="O225">
            <v>8700</v>
          </cell>
          <cell r="P225">
            <v>11604</v>
          </cell>
          <cell r="Q225">
            <v>9521</v>
          </cell>
          <cell r="R225">
            <v>0</v>
          </cell>
          <cell r="S225">
            <v>0</v>
          </cell>
          <cell r="T225">
            <v>94287</v>
          </cell>
        </row>
        <row r="226">
          <cell r="A226" t="str">
            <v>60568S - SOUTH CENTRAL FL ADMINOther</v>
          </cell>
          <cell r="C226" t="str">
            <v>60568S - SOUTH CENTRAL FL ADMIN</v>
          </cell>
          <cell r="D226" t="str">
            <v>Other</v>
          </cell>
          <cell r="E226" t="str">
            <v>Actual:</v>
          </cell>
          <cell r="F226">
            <v>90</v>
          </cell>
          <cell r="G226">
            <v>2368</v>
          </cell>
          <cell r="H226">
            <v>2336</v>
          </cell>
          <cell r="I226">
            <v>992</v>
          </cell>
          <cell r="J226">
            <v>1081</v>
          </cell>
          <cell r="K226">
            <v>1886</v>
          </cell>
          <cell r="L226">
            <v>769</v>
          </cell>
          <cell r="M226">
            <v>707</v>
          </cell>
          <cell r="N226">
            <v>1421</v>
          </cell>
          <cell r="O226">
            <v>244</v>
          </cell>
          <cell r="P226">
            <v>1792</v>
          </cell>
          <cell r="Q226">
            <v>255</v>
          </cell>
          <cell r="R226">
            <v>0</v>
          </cell>
          <cell r="S226">
            <v>0</v>
          </cell>
          <cell r="T226">
            <v>13941</v>
          </cell>
        </row>
        <row r="227">
          <cell r="A227" t="str">
            <v>60568S - SOUTH CENTRAL FL ADMINBurdens</v>
          </cell>
          <cell r="C227" t="str">
            <v>60568S - SOUTH CENTRAL FL ADMIN</v>
          </cell>
          <cell r="D227" t="str">
            <v>Burdens</v>
          </cell>
          <cell r="E227" t="str">
            <v>Actual:</v>
          </cell>
          <cell r="F227">
            <v>474</v>
          </cell>
          <cell r="G227">
            <v>5452</v>
          </cell>
          <cell r="H227">
            <v>9166</v>
          </cell>
          <cell r="I227">
            <v>5734</v>
          </cell>
          <cell r="J227">
            <v>4738</v>
          </cell>
          <cell r="K227">
            <v>7237</v>
          </cell>
          <cell r="L227">
            <v>3833</v>
          </cell>
          <cell r="M227">
            <v>3371</v>
          </cell>
          <cell r="N227">
            <v>8333</v>
          </cell>
          <cell r="O227">
            <v>7505</v>
          </cell>
          <cell r="P227">
            <v>10078</v>
          </cell>
          <cell r="Q227">
            <v>6146</v>
          </cell>
          <cell r="R227">
            <v>57616</v>
          </cell>
          <cell r="S227">
            <v>57615.57</v>
          </cell>
          <cell r="T227">
            <v>72067</v>
          </cell>
        </row>
        <row r="228">
          <cell r="A228" t="str">
            <v>60568S - SOUTH CENTRAL FL ADMINExceptional Hrs</v>
          </cell>
          <cell r="C228" t="str">
            <v>60568S - SOUTH CENTRAL FL ADMIN</v>
          </cell>
          <cell r="D228" t="str">
            <v>Exceptional Hrs</v>
          </cell>
          <cell r="E228" t="str">
            <v>Actual:</v>
          </cell>
          <cell r="F228">
            <v>269</v>
          </cell>
          <cell r="G228">
            <v>3094</v>
          </cell>
          <cell r="H228">
            <v>5201</v>
          </cell>
          <cell r="I228">
            <v>3254</v>
          </cell>
          <cell r="J228">
            <v>2689</v>
          </cell>
          <cell r="K228">
            <v>4107</v>
          </cell>
          <cell r="L228">
            <v>2175</v>
          </cell>
          <cell r="M228">
            <v>1913</v>
          </cell>
          <cell r="N228">
            <v>4729</v>
          </cell>
          <cell r="O228">
            <v>4259</v>
          </cell>
          <cell r="P228">
            <v>5720</v>
          </cell>
          <cell r="Q228">
            <v>3488</v>
          </cell>
          <cell r="R228">
            <v>32697</v>
          </cell>
          <cell r="S228">
            <v>32696.82</v>
          </cell>
          <cell r="T228">
            <v>40898</v>
          </cell>
        </row>
        <row r="229">
          <cell r="A229" t="str">
            <v>60568S - SOUTH CENTRAL FL ADMINPayroll Taxes</v>
          </cell>
          <cell r="C229" t="str">
            <v>60568S - SOUTH CENTRAL FL ADMIN</v>
          </cell>
          <cell r="D229" t="str">
            <v>Payroll Taxes</v>
          </cell>
          <cell r="E229" t="str">
            <v>Actual:</v>
          </cell>
          <cell r="F229">
            <v>158</v>
          </cell>
          <cell r="G229">
            <v>1808</v>
          </cell>
          <cell r="H229">
            <v>3120</v>
          </cell>
          <cell r="I229">
            <v>2343</v>
          </cell>
          <cell r="J229">
            <v>2018</v>
          </cell>
          <cell r="K229">
            <v>2928</v>
          </cell>
          <cell r="L229">
            <v>1279</v>
          </cell>
          <cell r="M229">
            <v>1331</v>
          </cell>
          <cell r="N229">
            <v>2754</v>
          </cell>
          <cell r="O229">
            <v>2723</v>
          </cell>
          <cell r="P229">
            <v>3605</v>
          </cell>
          <cell r="Q229">
            <v>2826</v>
          </cell>
          <cell r="R229">
            <v>18478</v>
          </cell>
          <cell r="S229">
            <v>18478.14</v>
          </cell>
          <cell r="T229">
            <v>26893</v>
          </cell>
        </row>
        <row r="288">
          <cell r="A288" t="str">
            <v>NEW CUSTOMER WORK</v>
          </cell>
        </row>
        <row r="289">
          <cell r="D289" t="str">
            <v>Resource Type Groupings</v>
          </cell>
          <cell r="F289" t="str">
            <v>Jan</v>
          </cell>
          <cell r="G289" t="str">
            <v>Feb</v>
          </cell>
          <cell r="H289" t="str">
            <v>Mar</v>
          </cell>
          <cell r="I289" t="str">
            <v>Apr</v>
          </cell>
          <cell r="J289" t="str">
            <v>May</v>
          </cell>
          <cell r="K289" t="str">
            <v>Jun</v>
          </cell>
          <cell r="L289" t="str">
            <v>Jul</v>
          </cell>
          <cell r="M289" t="str">
            <v>Aug</v>
          </cell>
          <cell r="N289" t="str">
            <v>Sep</v>
          </cell>
          <cell r="O289" t="str">
            <v>Oct</v>
          </cell>
          <cell r="P289" t="str">
            <v>Nov</v>
          </cell>
          <cell r="Q289" t="str">
            <v>Dec</v>
          </cell>
          <cell r="R289" t="str">
            <v>Annual Budget</v>
          </cell>
          <cell r="S289" t="str">
            <v>Projection</v>
          </cell>
        </row>
        <row r="290">
          <cell r="A290" t="str">
            <v xml:space="preserve">60379S - SOUTH COASTALPayroll </v>
          </cell>
          <cell r="B290" t="str">
            <v>60379S</v>
          </cell>
          <cell r="C290" t="str">
            <v>60379S - SOUTH COASTAL</v>
          </cell>
          <cell r="D290" t="str">
            <v xml:space="preserve">Payroll </v>
          </cell>
          <cell r="E290" t="str">
            <v>Actual:</v>
          </cell>
          <cell r="F290">
            <v>49094</v>
          </cell>
          <cell r="G290">
            <v>55332</v>
          </cell>
          <cell r="H290">
            <v>58496</v>
          </cell>
          <cell r="I290">
            <v>52841</v>
          </cell>
          <cell r="J290">
            <v>54950</v>
          </cell>
          <cell r="K290">
            <v>63100</v>
          </cell>
          <cell r="L290">
            <v>53480</v>
          </cell>
          <cell r="M290">
            <v>82099</v>
          </cell>
          <cell r="N290">
            <v>48335</v>
          </cell>
          <cell r="O290">
            <v>47592</v>
          </cell>
          <cell r="P290">
            <v>52437</v>
          </cell>
          <cell r="Q290">
            <v>51540</v>
          </cell>
          <cell r="R290">
            <v>585316</v>
          </cell>
          <cell r="S290">
            <v>585316.28</v>
          </cell>
          <cell r="T290">
            <v>669296</v>
          </cell>
        </row>
        <row r="291">
          <cell r="A291" t="str">
            <v>60379S - SOUTH COASTALPayroll OT</v>
          </cell>
          <cell r="C291" t="str">
            <v>60379S - SOUTH COASTAL</v>
          </cell>
          <cell r="D291" t="str">
            <v>Payroll OT</v>
          </cell>
          <cell r="E291" t="str">
            <v>Actual:</v>
          </cell>
          <cell r="F291">
            <v>1145</v>
          </cell>
          <cell r="G291">
            <v>2316</v>
          </cell>
          <cell r="H291">
            <v>1349</v>
          </cell>
          <cell r="I291">
            <v>1095</v>
          </cell>
          <cell r="J291">
            <v>856</v>
          </cell>
          <cell r="K291">
            <v>802</v>
          </cell>
          <cell r="L291">
            <v>1387</v>
          </cell>
          <cell r="M291">
            <v>1653</v>
          </cell>
          <cell r="N291">
            <v>1651</v>
          </cell>
          <cell r="O291">
            <v>1478</v>
          </cell>
          <cell r="P291">
            <v>1969</v>
          </cell>
          <cell r="Q291">
            <v>1282</v>
          </cell>
          <cell r="R291">
            <v>12093</v>
          </cell>
          <cell r="S291">
            <v>12093.01</v>
          </cell>
          <cell r="T291">
            <v>16983</v>
          </cell>
        </row>
        <row r="292">
          <cell r="A292" t="str">
            <v>60379S - SOUTH COASTALBargaining Unit</v>
          </cell>
          <cell r="C292" t="str">
            <v>60379S - SOUTH COASTAL</v>
          </cell>
          <cell r="D292" t="str">
            <v>Bargaining Unit</v>
          </cell>
          <cell r="E292" t="str">
            <v>Actual:</v>
          </cell>
          <cell r="F292">
            <v>89343</v>
          </cell>
          <cell r="G292">
            <v>90566</v>
          </cell>
          <cell r="H292">
            <v>88781</v>
          </cell>
          <cell r="I292">
            <v>73488</v>
          </cell>
          <cell r="J292">
            <v>89596</v>
          </cell>
          <cell r="K292">
            <v>87957</v>
          </cell>
          <cell r="L292">
            <v>56397</v>
          </cell>
          <cell r="M292">
            <v>114897</v>
          </cell>
          <cell r="N292">
            <v>68285</v>
          </cell>
          <cell r="O292">
            <v>91151</v>
          </cell>
          <cell r="P292">
            <v>77015</v>
          </cell>
          <cell r="Q292">
            <v>103782</v>
          </cell>
          <cell r="R292">
            <v>1517251</v>
          </cell>
          <cell r="S292">
            <v>1517250.58</v>
          </cell>
          <cell r="T292">
            <v>1031258</v>
          </cell>
        </row>
        <row r="293">
          <cell r="A293" t="str">
            <v>60379S - SOUTH COASTALBargaining Unit OT</v>
          </cell>
          <cell r="C293" t="str">
            <v>60379S - SOUTH COASTAL</v>
          </cell>
          <cell r="D293" t="str">
            <v>Bargaining Unit OT</v>
          </cell>
          <cell r="E293" t="str">
            <v>Actual:</v>
          </cell>
          <cell r="F293">
            <v>16839</v>
          </cell>
          <cell r="G293">
            <v>10420</v>
          </cell>
          <cell r="H293">
            <v>7218</v>
          </cell>
          <cell r="I293">
            <v>9820</v>
          </cell>
          <cell r="J293">
            <v>10846</v>
          </cell>
          <cell r="K293">
            <v>18295</v>
          </cell>
          <cell r="L293">
            <v>14729</v>
          </cell>
          <cell r="M293">
            <v>23883</v>
          </cell>
          <cell r="N293">
            <v>14090</v>
          </cell>
          <cell r="O293">
            <v>14758</v>
          </cell>
          <cell r="P293">
            <v>12624</v>
          </cell>
          <cell r="Q293">
            <v>17202</v>
          </cell>
          <cell r="R293">
            <v>263390</v>
          </cell>
          <cell r="S293">
            <v>263389.90000000002</v>
          </cell>
          <cell r="T293">
            <v>170724</v>
          </cell>
        </row>
        <row r="294">
          <cell r="A294" t="str">
            <v>60379S - SOUTH COASTALContractors</v>
          </cell>
          <cell r="C294" t="str">
            <v>60379S - SOUTH COASTAL</v>
          </cell>
          <cell r="D294" t="str">
            <v>Contractors</v>
          </cell>
          <cell r="E294" t="str">
            <v>Actual:</v>
          </cell>
          <cell r="F294">
            <v>85016</v>
          </cell>
          <cell r="G294">
            <v>131586</v>
          </cell>
          <cell r="H294">
            <v>249323</v>
          </cell>
          <cell r="I294">
            <v>117617</v>
          </cell>
          <cell r="J294">
            <v>139801</v>
          </cell>
          <cell r="K294">
            <v>166656</v>
          </cell>
          <cell r="L294">
            <v>125392</v>
          </cell>
          <cell r="M294">
            <v>250821</v>
          </cell>
          <cell r="N294">
            <v>190416</v>
          </cell>
          <cell r="O294">
            <v>99103</v>
          </cell>
          <cell r="P294">
            <v>82441</v>
          </cell>
          <cell r="Q294">
            <v>80174</v>
          </cell>
          <cell r="R294">
            <v>1707374</v>
          </cell>
          <cell r="S294">
            <v>1707374</v>
          </cell>
          <cell r="T294">
            <v>1718346</v>
          </cell>
        </row>
        <row r="295">
          <cell r="A295" t="str">
            <v>60379S - SOUTH COASTALMaterials w/ burdens</v>
          </cell>
          <cell r="C295" t="str">
            <v>60379S - SOUTH COASTAL</v>
          </cell>
          <cell r="D295" t="str">
            <v>Materials w/ burdens</v>
          </cell>
          <cell r="E295" t="str">
            <v>Actual:</v>
          </cell>
          <cell r="F295">
            <v>117203</v>
          </cell>
          <cell r="G295">
            <v>215709</v>
          </cell>
          <cell r="H295">
            <v>108214</v>
          </cell>
          <cell r="I295">
            <v>135684</v>
          </cell>
          <cell r="J295">
            <v>150419</v>
          </cell>
          <cell r="K295">
            <v>131041</v>
          </cell>
          <cell r="L295">
            <v>55116</v>
          </cell>
          <cell r="M295">
            <v>107906</v>
          </cell>
          <cell r="N295">
            <v>122411</v>
          </cell>
          <cell r="O295">
            <v>219763</v>
          </cell>
          <cell r="P295">
            <v>65375</v>
          </cell>
          <cell r="Q295">
            <v>51413</v>
          </cell>
          <cell r="R295">
            <v>2189065</v>
          </cell>
          <cell r="S295">
            <v>2189065.36</v>
          </cell>
          <cell r="T295">
            <v>1480254</v>
          </cell>
        </row>
        <row r="296">
          <cell r="A296" t="str">
            <v>60379S - SOUTH COASTALFleet</v>
          </cell>
          <cell r="C296" t="str">
            <v>60379S - SOUTH COASTAL</v>
          </cell>
          <cell r="D296" t="str">
            <v>Fleet</v>
          </cell>
          <cell r="E296" t="str">
            <v>Actual:</v>
          </cell>
          <cell r="F296">
            <v>47323</v>
          </cell>
          <cell r="G296">
            <v>48702</v>
          </cell>
          <cell r="H296">
            <v>50476</v>
          </cell>
          <cell r="I296">
            <v>44434</v>
          </cell>
          <cell r="J296">
            <v>52243</v>
          </cell>
          <cell r="K296">
            <v>52171</v>
          </cell>
          <cell r="L296">
            <v>36829</v>
          </cell>
          <cell r="M296">
            <v>61142</v>
          </cell>
          <cell r="N296">
            <v>35172</v>
          </cell>
          <cell r="O296">
            <v>44702</v>
          </cell>
          <cell r="P296">
            <v>41402</v>
          </cell>
          <cell r="Q296">
            <v>62222</v>
          </cell>
          <cell r="R296">
            <v>806816</v>
          </cell>
          <cell r="S296">
            <v>806815.92</v>
          </cell>
          <cell r="T296">
            <v>576818</v>
          </cell>
        </row>
        <row r="297">
          <cell r="A297" t="str">
            <v>60379S - SOUTH COASTALOther</v>
          </cell>
          <cell r="C297" t="str">
            <v>60379S - SOUTH COASTAL</v>
          </cell>
          <cell r="D297" t="str">
            <v>Other</v>
          </cell>
          <cell r="E297" t="str">
            <v>Actual:</v>
          </cell>
          <cell r="F297">
            <v>2181</v>
          </cell>
          <cell r="G297">
            <v>2209</v>
          </cell>
          <cell r="H297">
            <v>2596</v>
          </cell>
          <cell r="I297">
            <v>2782</v>
          </cell>
          <cell r="J297">
            <v>124</v>
          </cell>
          <cell r="K297">
            <v>3283</v>
          </cell>
          <cell r="L297">
            <v>4653</v>
          </cell>
          <cell r="M297">
            <v>4373</v>
          </cell>
          <cell r="N297">
            <v>2842</v>
          </cell>
          <cell r="O297">
            <v>2710</v>
          </cell>
          <cell r="P297">
            <v>3911</v>
          </cell>
          <cell r="Q297">
            <v>5928</v>
          </cell>
          <cell r="R297">
            <v>42278</v>
          </cell>
          <cell r="S297">
            <v>-1249239.22</v>
          </cell>
          <cell r="T297">
            <v>37592</v>
          </cell>
        </row>
        <row r="298">
          <cell r="A298" t="str">
            <v>60379S - SOUTH COASTALCIAC</v>
          </cell>
          <cell r="C298" t="str">
            <v>60379S - SOUTH COASTAL</v>
          </cell>
          <cell r="D298" t="str">
            <v>CIAC</v>
          </cell>
          <cell r="E298" t="str">
            <v>Actual:</v>
          </cell>
          <cell r="F298">
            <v>-155358</v>
          </cell>
          <cell r="G298">
            <v>-220464</v>
          </cell>
          <cell r="H298">
            <v>-133448</v>
          </cell>
          <cell r="I298">
            <v>-112458</v>
          </cell>
          <cell r="J298">
            <v>-72820</v>
          </cell>
          <cell r="K298">
            <v>-168874</v>
          </cell>
          <cell r="L298">
            <v>-80658</v>
          </cell>
          <cell r="M298">
            <v>-180113</v>
          </cell>
          <cell r="N298">
            <v>-101770</v>
          </cell>
          <cell r="O298">
            <v>-99519</v>
          </cell>
          <cell r="P298">
            <v>-96525</v>
          </cell>
          <cell r="Q298">
            <v>-60645</v>
          </cell>
          <cell r="R298">
            <v>-1922366</v>
          </cell>
          <cell r="S298">
            <v>-1922366.04</v>
          </cell>
          <cell r="T298">
            <v>-1482652</v>
          </cell>
        </row>
        <row r="299">
          <cell r="A299"/>
          <cell r="B299" t="str">
            <v>60379S</v>
          </cell>
          <cell r="E299" t="str">
            <v>Sum:</v>
          </cell>
          <cell r="F299">
            <v>252787</v>
          </cell>
          <cell r="G299">
            <v>336375</v>
          </cell>
          <cell r="H299">
            <v>433004</v>
          </cell>
          <cell r="I299">
            <v>325303</v>
          </cell>
          <cell r="J299">
            <v>426017</v>
          </cell>
          <cell r="K299">
            <v>354431</v>
          </cell>
          <cell r="L299">
            <v>267322</v>
          </cell>
          <cell r="M299">
            <v>466663</v>
          </cell>
          <cell r="N299">
            <v>381432</v>
          </cell>
          <cell r="O299">
            <v>421739</v>
          </cell>
          <cell r="P299">
            <v>240650</v>
          </cell>
          <cell r="Q299">
            <v>312899</v>
          </cell>
          <cell r="R299">
            <v>5201217</v>
          </cell>
          <cell r="S299">
            <v>3909700</v>
          </cell>
          <cell r="T299">
            <v>4218622</v>
          </cell>
        </row>
        <row r="300">
          <cell r="A300"/>
        </row>
        <row r="301">
          <cell r="A301" t="str">
            <v xml:space="preserve">60413S - NORTH CENT FL ADMINPayroll </v>
          </cell>
          <cell r="B301" t="str">
            <v>60413S</v>
          </cell>
          <cell r="C301" t="str">
            <v>60413S - NORTH CENT FL ADMIN</v>
          </cell>
          <cell r="D301" t="str">
            <v xml:space="preserve">Payroll </v>
          </cell>
          <cell r="E301" t="str">
            <v>Actual:</v>
          </cell>
          <cell r="F301">
            <v>99218</v>
          </cell>
          <cell r="G301">
            <v>109600</v>
          </cell>
          <cell r="H301">
            <v>108664</v>
          </cell>
          <cell r="I301">
            <v>107209</v>
          </cell>
          <cell r="J301">
            <v>111645</v>
          </cell>
          <cell r="K301">
            <v>74738</v>
          </cell>
          <cell r="L301">
            <v>86173</v>
          </cell>
          <cell r="M301">
            <v>152781</v>
          </cell>
          <cell r="N301">
            <v>91710</v>
          </cell>
          <cell r="O301">
            <v>78828</v>
          </cell>
          <cell r="P301">
            <v>90152</v>
          </cell>
          <cell r="Q301">
            <v>95814</v>
          </cell>
          <cell r="R301">
            <v>304980</v>
          </cell>
          <cell r="S301">
            <v>304980.39</v>
          </cell>
          <cell r="T301">
            <v>1206532</v>
          </cell>
        </row>
        <row r="302">
          <cell r="A302" t="str">
            <v>60413S - NORTH CENT FL ADMINPayroll OT</v>
          </cell>
          <cell r="C302" t="str">
            <v>60413S - NORTH CENT FL ADMIN</v>
          </cell>
          <cell r="D302" t="str">
            <v>Payroll OT</v>
          </cell>
          <cell r="E302" t="str">
            <v>Actual:</v>
          </cell>
          <cell r="F302">
            <v>3044</v>
          </cell>
          <cell r="G302">
            <v>4261</v>
          </cell>
          <cell r="H302">
            <v>2689</v>
          </cell>
          <cell r="I302">
            <v>3565</v>
          </cell>
          <cell r="J302">
            <v>7924</v>
          </cell>
          <cell r="K302">
            <v>2306</v>
          </cell>
          <cell r="L302">
            <v>4745</v>
          </cell>
          <cell r="M302">
            <v>12284</v>
          </cell>
          <cell r="N302">
            <v>5298</v>
          </cell>
          <cell r="O302">
            <v>3555</v>
          </cell>
          <cell r="P302">
            <v>4056</v>
          </cell>
          <cell r="Q302">
            <v>3862</v>
          </cell>
          <cell r="R302">
            <v>0</v>
          </cell>
          <cell r="S302">
            <v>0</v>
          </cell>
          <cell r="T302">
            <v>57589</v>
          </cell>
        </row>
        <row r="303">
          <cell r="A303" t="str">
            <v>60413S - NORTH CENT FL ADMINBargaining Unit</v>
          </cell>
          <cell r="C303" t="str">
            <v>60413S - NORTH CENT FL ADMIN</v>
          </cell>
          <cell r="D303" t="str">
            <v>Bargaining Unit</v>
          </cell>
          <cell r="E303" t="str">
            <v>Actual:</v>
          </cell>
          <cell r="F303">
            <v>186957</v>
          </cell>
          <cell r="G303">
            <v>187270</v>
          </cell>
          <cell r="H303">
            <v>214763</v>
          </cell>
          <cell r="I303">
            <v>189996</v>
          </cell>
          <cell r="J303">
            <v>205740</v>
          </cell>
          <cell r="K303">
            <v>106199</v>
          </cell>
          <cell r="L303">
            <v>151136</v>
          </cell>
          <cell r="M303">
            <v>222671</v>
          </cell>
          <cell r="N303">
            <v>166404</v>
          </cell>
          <cell r="O303">
            <v>160949</v>
          </cell>
          <cell r="P303">
            <v>158435</v>
          </cell>
          <cell r="Q303">
            <v>196716</v>
          </cell>
          <cell r="R303">
            <v>2248315</v>
          </cell>
          <cell r="S303">
            <v>2248314.98</v>
          </cell>
          <cell r="T303">
            <v>2147236</v>
          </cell>
        </row>
        <row r="304">
          <cell r="A304" t="str">
            <v>60413S - NORTH CENT FL ADMINBargaining Unit OT</v>
          </cell>
          <cell r="C304" t="str">
            <v>60413S - NORTH CENT FL ADMIN</v>
          </cell>
          <cell r="D304" t="str">
            <v>Bargaining Unit OT</v>
          </cell>
          <cell r="E304" t="str">
            <v>Actual:</v>
          </cell>
          <cell r="F304">
            <v>29322</v>
          </cell>
          <cell r="G304">
            <v>17530</v>
          </cell>
          <cell r="H304">
            <v>18665</v>
          </cell>
          <cell r="I304">
            <v>23502</v>
          </cell>
          <cell r="J304">
            <v>27406</v>
          </cell>
          <cell r="K304">
            <v>19656</v>
          </cell>
          <cell r="L304">
            <v>24486</v>
          </cell>
          <cell r="M304">
            <v>40783</v>
          </cell>
          <cell r="N304">
            <v>17603</v>
          </cell>
          <cell r="O304">
            <v>17796</v>
          </cell>
          <cell r="P304">
            <v>35484</v>
          </cell>
          <cell r="Q304">
            <v>56752</v>
          </cell>
          <cell r="R304">
            <v>281699</v>
          </cell>
          <cell r="S304">
            <v>281699.03000000003</v>
          </cell>
          <cell r="T304">
            <v>328985</v>
          </cell>
        </row>
        <row r="305">
          <cell r="A305" t="str">
            <v>60413S - NORTH CENT FL ADMINContractors</v>
          </cell>
          <cell r="C305" t="str">
            <v>60413S - NORTH CENT FL ADMIN</v>
          </cell>
          <cell r="D305" t="str">
            <v>Contractors</v>
          </cell>
          <cell r="E305" t="str">
            <v>Actual:</v>
          </cell>
          <cell r="F305">
            <v>266824</v>
          </cell>
          <cell r="G305">
            <v>207083</v>
          </cell>
          <cell r="H305">
            <v>360074</v>
          </cell>
          <cell r="I305">
            <v>455001</v>
          </cell>
          <cell r="J305">
            <v>344802</v>
          </cell>
          <cell r="K305">
            <v>236050</v>
          </cell>
          <cell r="L305">
            <v>196648</v>
          </cell>
          <cell r="M305">
            <v>341589</v>
          </cell>
          <cell r="N305">
            <v>376074</v>
          </cell>
          <cell r="O305">
            <v>237494</v>
          </cell>
          <cell r="P305">
            <v>180168</v>
          </cell>
          <cell r="Q305">
            <v>242847</v>
          </cell>
          <cell r="R305">
            <v>2911813</v>
          </cell>
          <cell r="S305">
            <v>2911812.96</v>
          </cell>
          <cell r="T305">
            <v>3444654</v>
          </cell>
        </row>
        <row r="306">
          <cell r="A306" t="str">
            <v>60413S - NORTH CENT FL ADMINMaterials w/ burdens</v>
          </cell>
          <cell r="C306" t="str">
            <v>60413S - NORTH CENT FL ADMIN</v>
          </cell>
          <cell r="D306" t="str">
            <v>Materials w/ burdens</v>
          </cell>
          <cell r="E306" t="str">
            <v>Actual:</v>
          </cell>
          <cell r="F306">
            <v>362716</v>
          </cell>
          <cell r="G306">
            <v>395866</v>
          </cell>
          <cell r="H306">
            <v>621023</v>
          </cell>
          <cell r="I306">
            <v>557042</v>
          </cell>
          <cell r="J306">
            <v>760151</v>
          </cell>
          <cell r="K306">
            <v>69063</v>
          </cell>
          <cell r="L306">
            <v>374004</v>
          </cell>
          <cell r="M306">
            <v>392381</v>
          </cell>
          <cell r="N306">
            <v>300730</v>
          </cell>
          <cell r="O306">
            <v>439106</v>
          </cell>
          <cell r="P306">
            <v>218804</v>
          </cell>
          <cell r="Q306">
            <v>150758</v>
          </cell>
          <cell r="R306">
            <v>4669240</v>
          </cell>
          <cell r="S306">
            <v>4669240.49</v>
          </cell>
          <cell r="T306">
            <v>4641644</v>
          </cell>
        </row>
        <row r="307">
          <cell r="A307" t="str">
            <v>60413S - NORTH CENT FL ADMINFleet</v>
          </cell>
          <cell r="C307" t="str">
            <v>60413S - NORTH CENT FL ADMIN</v>
          </cell>
          <cell r="D307" t="str">
            <v>Fleet</v>
          </cell>
          <cell r="E307" t="str">
            <v>Actual:</v>
          </cell>
          <cell r="F307">
            <v>93284</v>
          </cell>
          <cell r="G307">
            <v>99690</v>
          </cell>
          <cell r="H307">
            <v>177540</v>
          </cell>
          <cell r="I307">
            <v>102044</v>
          </cell>
          <cell r="J307">
            <v>99863</v>
          </cell>
          <cell r="K307">
            <v>54226</v>
          </cell>
          <cell r="L307">
            <v>80058</v>
          </cell>
          <cell r="M307">
            <v>118305</v>
          </cell>
          <cell r="N307">
            <v>78428</v>
          </cell>
          <cell r="O307">
            <v>75470</v>
          </cell>
          <cell r="P307">
            <v>81950</v>
          </cell>
          <cell r="Q307">
            <v>111752</v>
          </cell>
          <cell r="R307">
            <v>974207</v>
          </cell>
          <cell r="S307">
            <v>974207.12</v>
          </cell>
          <cell r="T307">
            <v>1172610</v>
          </cell>
        </row>
        <row r="308">
          <cell r="A308" t="str">
            <v>60413S - NORTH CENT FL ADMINOther</v>
          </cell>
          <cell r="C308" t="str">
            <v>60413S - NORTH CENT FL ADMIN</v>
          </cell>
          <cell r="D308" t="str">
            <v>Other</v>
          </cell>
          <cell r="E308" t="str">
            <v>Actual:</v>
          </cell>
          <cell r="F308">
            <v>3504</v>
          </cell>
          <cell r="G308">
            <v>6868</v>
          </cell>
          <cell r="H308">
            <v>9305</v>
          </cell>
          <cell r="I308">
            <v>6123</v>
          </cell>
          <cell r="J308">
            <v>19543</v>
          </cell>
          <cell r="K308">
            <v>1171</v>
          </cell>
          <cell r="L308">
            <v>208800</v>
          </cell>
          <cell r="M308">
            <v>5305</v>
          </cell>
          <cell r="N308">
            <v>-203296</v>
          </cell>
          <cell r="O308">
            <v>4276</v>
          </cell>
          <cell r="P308">
            <v>5090</v>
          </cell>
          <cell r="Q308">
            <v>9510</v>
          </cell>
          <cell r="R308">
            <v>176594</v>
          </cell>
          <cell r="S308">
            <v>2345699.04</v>
          </cell>
          <cell r="T308">
            <v>76199</v>
          </cell>
        </row>
        <row r="309">
          <cell r="A309" t="str">
            <v>60413S - NORTH CENT FL ADMINBurdens</v>
          </cell>
          <cell r="C309" t="str">
            <v>60413S - NORTH CENT FL ADMIN</v>
          </cell>
          <cell r="D309" t="str">
            <v>Burdens</v>
          </cell>
          <cell r="E309" t="str">
            <v>Actual: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-463</v>
          </cell>
          <cell r="N309">
            <v>-508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-971</v>
          </cell>
        </row>
        <row r="310">
          <cell r="A310" t="str">
            <v>60413S - NORTH CENT FL ADMINCIAC</v>
          </cell>
          <cell r="C310" t="str">
            <v>60413S - NORTH CENT FL ADMIN</v>
          </cell>
          <cell r="D310" t="str">
            <v>CIAC</v>
          </cell>
          <cell r="E310" t="str">
            <v>Actual:</v>
          </cell>
          <cell r="F310">
            <v>-274466</v>
          </cell>
          <cell r="G310">
            <v>-434450</v>
          </cell>
          <cell r="H310">
            <v>-335219</v>
          </cell>
          <cell r="I310">
            <v>-301841</v>
          </cell>
          <cell r="J310">
            <v>-504871</v>
          </cell>
          <cell r="K310">
            <v>-248085</v>
          </cell>
          <cell r="L310">
            <v>-405926</v>
          </cell>
          <cell r="M310">
            <v>-557935</v>
          </cell>
          <cell r="N310">
            <v>-105684</v>
          </cell>
          <cell r="O310">
            <v>-298050</v>
          </cell>
          <cell r="P310">
            <v>-399906</v>
          </cell>
          <cell r="Q310">
            <v>-453001</v>
          </cell>
          <cell r="R310">
            <v>-5798361</v>
          </cell>
          <cell r="S310">
            <v>-4957055.88</v>
          </cell>
          <cell r="T310">
            <v>-4319434</v>
          </cell>
        </row>
        <row r="311">
          <cell r="A311" t="str">
            <v>60413S - NORTH CENT FL ADMINPayroll Taxes</v>
          </cell>
          <cell r="C311" t="str">
            <v>60413S - NORTH CENT FL ADMIN</v>
          </cell>
          <cell r="D311" t="str">
            <v>Payroll Taxes</v>
          </cell>
          <cell r="E311" t="str">
            <v>Actual: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-153</v>
          </cell>
          <cell r="N311">
            <v>-163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-316</v>
          </cell>
        </row>
        <row r="312">
          <cell r="A312"/>
          <cell r="B312" t="str">
            <v>60413S</v>
          </cell>
          <cell r="E312" t="str">
            <v>Sum:</v>
          </cell>
          <cell r="F312">
            <v>770403</v>
          </cell>
          <cell r="G312">
            <v>593720</v>
          </cell>
          <cell r="H312">
            <v>1177503</v>
          </cell>
          <cell r="I312">
            <v>1142642</v>
          </cell>
          <cell r="J312">
            <v>1072204</v>
          </cell>
          <cell r="K312">
            <v>315324</v>
          </cell>
          <cell r="L312">
            <v>720124</v>
          </cell>
          <cell r="M312">
            <v>727546</v>
          </cell>
          <cell r="N312">
            <v>726596</v>
          </cell>
          <cell r="O312">
            <v>719424</v>
          </cell>
          <cell r="P312">
            <v>374235</v>
          </cell>
          <cell r="Q312">
            <v>415010</v>
          </cell>
          <cell r="R312">
            <v>5768488</v>
          </cell>
          <cell r="S312">
            <v>8778898</v>
          </cell>
          <cell r="T312">
            <v>8754731</v>
          </cell>
        </row>
        <row r="313">
          <cell r="A313"/>
        </row>
        <row r="314">
          <cell r="A314" t="str">
            <v xml:space="preserve">60445S - NORTH COASTALPayroll </v>
          </cell>
          <cell r="B314" t="str">
            <v>60445S</v>
          </cell>
          <cell r="C314" t="str">
            <v>60445S - NORTH COASTAL</v>
          </cell>
          <cell r="D314" t="str">
            <v xml:space="preserve">Payroll </v>
          </cell>
          <cell r="E314" t="str">
            <v>Actual:</v>
          </cell>
          <cell r="F314">
            <v>58639</v>
          </cell>
          <cell r="G314">
            <v>57157</v>
          </cell>
          <cell r="H314">
            <v>59539</v>
          </cell>
          <cell r="I314">
            <v>56160</v>
          </cell>
          <cell r="J314">
            <v>58045</v>
          </cell>
          <cell r="K314">
            <v>54707</v>
          </cell>
          <cell r="L314">
            <v>48480</v>
          </cell>
          <cell r="M314">
            <v>81385</v>
          </cell>
          <cell r="N314">
            <v>53483</v>
          </cell>
          <cell r="O314">
            <v>48466</v>
          </cell>
          <cell r="P314">
            <v>49824</v>
          </cell>
          <cell r="Q314">
            <v>65554</v>
          </cell>
          <cell r="R314">
            <v>654302</v>
          </cell>
          <cell r="S314">
            <v>654301.6</v>
          </cell>
          <cell r="T314">
            <v>691439</v>
          </cell>
        </row>
        <row r="315">
          <cell r="A315" t="str">
            <v>60445S - NORTH COASTALPayroll OT</v>
          </cell>
          <cell r="C315" t="str">
            <v>60445S - NORTH COASTAL</v>
          </cell>
          <cell r="D315" t="str">
            <v>Payroll OT</v>
          </cell>
          <cell r="E315" t="str">
            <v>Actual:</v>
          </cell>
          <cell r="F315">
            <v>1270</v>
          </cell>
          <cell r="G315">
            <v>2667</v>
          </cell>
          <cell r="H315">
            <v>1511</v>
          </cell>
          <cell r="I315">
            <v>1201</v>
          </cell>
          <cell r="J315">
            <v>3316</v>
          </cell>
          <cell r="K315">
            <v>2285</v>
          </cell>
          <cell r="L315">
            <v>1826</v>
          </cell>
          <cell r="M315">
            <v>5116</v>
          </cell>
          <cell r="N315">
            <v>1554</v>
          </cell>
          <cell r="O315">
            <v>1479</v>
          </cell>
          <cell r="P315">
            <v>937</v>
          </cell>
          <cell r="Q315">
            <v>1838</v>
          </cell>
          <cell r="R315">
            <v>10907</v>
          </cell>
          <cell r="S315">
            <v>10907.35</v>
          </cell>
          <cell r="T315">
            <v>25000</v>
          </cell>
        </row>
        <row r="316">
          <cell r="A316" t="str">
            <v>60445S - NORTH COASTALBargaining Unit</v>
          </cell>
          <cell r="C316" t="str">
            <v>60445S - NORTH COASTAL</v>
          </cell>
          <cell r="D316" t="str">
            <v>Bargaining Unit</v>
          </cell>
          <cell r="E316" t="str">
            <v>Actual:</v>
          </cell>
          <cell r="F316">
            <v>121452</v>
          </cell>
          <cell r="G316">
            <v>141263</v>
          </cell>
          <cell r="H316">
            <v>130100</v>
          </cell>
          <cell r="I316">
            <v>125707</v>
          </cell>
          <cell r="J316">
            <v>140874</v>
          </cell>
          <cell r="K316">
            <v>117289</v>
          </cell>
          <cell r="L316">
            <v>100625</v>
          </cell>
          <cell r="M316">
            <v>179632</v>
          </cell>
          <cell r="N316">
            <v>126816</v>
          </cell>
          <cell r="O316">
            <v>128766</v>
          </cell>
          <cell r="P316">
            <v>103700</v>
          </cell>
          <cell r="Q316">
            <v>165110</v>
          </cell>
          <cell r="R316">
            <v>1465348</v>
          </cell>
          <cell r="S316">
            <v>1465347.94</v>
          </cell>
          <cell r="T316">
            <v>1581334</v>
          </cell>
        </row>
        <row r="317">
          <cell r="A317" t="str">
            <v>60445S - NORTH COASTALBargaining Unit OT</v>
          </cell>
          <cell r="C317" t="str">
            <v>60445S - NORTH COASTAL</v>
          </cell>
          <cell r="D317" t="str">
            <v>Bargaining Unit OT</v>
          </cell>
          <cell r="E317" t="str">
            <v>Actual:</v>
          </cell>
          <cell r="F317">
            <v>17726</v>
          </cell>
          <cell r="G317">
            <v>19916</v>
          </cell>
          <cell r="H317">
            <v>10877</v>
          </cell>
          <cell r="I317">
            <v>11778</v>
          </cell>
          <cell r="J317">
            <v>19979</v>
          </cell>
          <cell r="K317">
            <v>22447</v>
          </cell>
          <cell r="L317">
            <v>24961</v>
          </cell>
          <cell r="M317">
            <v>25016</v>
          </cell>
          <cell r="N317">
            <v>15939</v>
          </cell>
          <cell r="O317">
            <v>14474</v>
          </cell>
          <cell r="P317">
            <v>15107</v>
          </cell>
          <cell r="Q317">
            <v>21106</v>
          </cell>
          <cell r="R317">
            <v>266498</v>
          </cell>
          <cell r="S317">
            <v>266497.84999999998</v>
          </cell>
          <cell r="T317">
            <v>219326</v>
          </cell>
        </row>
        <row r="318">
          <cell r="A318" t="str">
            <v>60445S - NORTH COASTALContractors</v>
          </cell>
          <cell r="C318" t="str">
            <v>60445S - NORTH COASTAL</v>
          </cell>
          <cell r="D318" t="str">
            <v>Contractors</v>
          </cell>
          <cell r="E318" t="str">
            <v>Actual:</v>
          </cell>
          <cell r="F318">
            <v>245200</v>
          </cell>
          <cell r="G318">
            <v>167463</v>
          </cell>
          <cell r="H318">
            <v>190506</v>
          </cell>
          <cell r="I318">
            <v>218106</v>
          </cell>
          <cell r="J318">
            <v>235316</v>
          </cell>
          <cell r="K318">
            <v>190839</v>
          </cell>
          <cell r="L318">
            <v>258227</v>
          </cell>
          <cell r="M318">
            <v>249986</v>
          </cell>
          <cell r="N318">
            <v>109400</v>
          </cell>
          <cell r="O318">
            <v>231791</v>
          </cell>
          <cell r="P318">
            <v>155745</v>
          </cell>
          <cell r="Q318">
            <v>264964</v>
          </cell>
          <cell r="R318">
            <v>1234626</v>
          </cell>
          <cell r="S318">
            <v>1234626.3400000001</v>
          </cell>
          <cell r="T318">
            <v>2517543</v>
          </cell>
        </row>
        <row r="319">
          <cell r="A319" t="str">
            <v>60445S - NORTH COASTALMaterials w/ burdens</v>
          </cell>
          <cell r="C319" t="str">
            <v>60445S - NORTH COASTAL</v>
          </cell>
          <cell r="D319" t="str">
            <v>Materials w/ burdens</v>
          </cell>
          <cell r="E319" t="str">
            <v>Actual:</v>
          </cell>
          <cell r="F319">
            <v>228681</v>
          </cell>
          <cell r="G319">
            <v>341199</v>
          </cell>
          <cell r="H319">
            <v>361963</v>
          </cell>
          <cell r="I319">
            <v>381180</v>
          </cell>
          <cell r="J319">
            <v>370029</v>
          </cell>
          <cell r="K319">
            <v>220575</v>
          </cell>
          <cell r="L319">
            <v>351686</v>
          </cell>
          <cell r="M319">
            <v>278569</v>
          </cell>
          <cell r="N319">
            <v>196270</v>
          </cell>
          <cell r="O319">
            <v>251660</v>
          </cell>
          <cell r="P319">
            <v>127267</v>
          </cell>
          <cell r="Q319">
            <v>60252</v>
          </cell>
          <cell r="R319">
            <v>1879944</v>
          </cell>
          <cell r="S319">
            <v>1879944.14</v>
          </cell>
          <cell r="T319">
            <v>3169331</v>
          </cell>
        </row>
        <row r="320">
          <cell r="A320" t="str">
            <v>60445S - NORTH COASTALFleet</v>
          </cell>
          <cell r="C320" t="str">
            <v>60445S - NORTH COASTAL</v>
          </cell>
          <cell r="D320" t="str">
            <v>Fleet</v>
          </cell>
          <cell r="E320" t="str">
            <v>Actual:</v>
          </cell>
          <cell r="F320">
            <v>70141</v>
          </cell>
          <cell r="G320">
            <v>82301</v>
          </cell>
          <cell r="H320">
            <v>70530</v>
          </cell>
          <cell r="I320">
            <v>73129</v>
          </cell>
          <cell r="J320">
            <v>77762</v>
          </cell>
          <cell r="K320">
            <v>66102</v>
          </cell>
          <cell r="L320">
            <v>62024</v>
          </cell>
          <cell r="M320">
            <v>100670</v>
          </cell>
          <cell r="N320">
            <v>62882</v>
          </cell>
          <cell r="O320">
            <v>63426</v>
          </cell>
          <cell r="P320">
            <v>61912</v>
          </cell>
          <cell r="Q320">
            <v>100891</v>
          </cell>
          <cell r="R320">
            <v>832211</v>
          </cell>
          <cell r="S320">
            <v>832210.72</v>
          </cell>
          <cell r="T320">
            <v>891770</v>
          </cell>
        </row>
        <row r="321">
          <cell r="A321" t="str">
            <v>60445S - NORTH COASTALOther</v>
          </cell>
          <cell r="C321" t="str">
            <v>60445S - NORTH COASTAL</v>
          </cell>
          <cell r="D321" t="str">
            <v>Other</v>
          </cell>
          <cell r="E321" t="str">
            <v>Actual:</v>
          </cell>
          <cell r="F321">
            <v>-16870</v>
          </cell>
          <cell r="G321">
            <v>26479</v>
          </cell>
          <cell r="H321">
            <v>4711</v>
          </cell>
          <cell r="I321">
            <v>4045</v>
          </cell>
          <cell r="J321">
            <v>3837</v>
          </cell>
          <cell r="K321">
            <v>851</v>
          </cell>
          <cell r="L321">
            <v>4211</v>
          </cell>
          <cell r="M321">
            <v>9831</v>
          </cell>
          <cell r="N321">
            <v>3369</v>
          </cell>
          <cell r="O321">
            <v>3465</v>
          </cell>
          <cell r="P321">
            <v>3176</v>
          </cell>
          <cell r="Q321">
            <v>4146</v>
          </cell>
          <cell r="R321">
            <v>62027</v>
          </cell>
          <cell r="S321">
            <v>3321232.8</v>
          </cell>
          <cell r="T321">
            <v>51251</v>
          </cell>
        </row>
        <row r="322">
          <cell r="A322" t="str">
            <v>60445S - NORTH COASTALCIAC</v>
          </cell>
          <cell r="C322" t="str">
            <v>60445S - NORTH COASTAL</v>
          </cell>
          <cell r="D322" t="str">
            <v>CIAC</v>
          </cell>
          <cell r="E322" t="str">
            <v>Actual:</v>
          </cell>
          <cell r="F322">
            <v>-104674</v>
          </cell>
          <cell r="G322">
            <v>-530530</v>
          </cell>
          <cell r="H322">
            <v>-224584</v>
          </cell>
          <cell r="I322">
            <v>-177924</v>
          </cell>
          <cell r="J322">
            <v>-228458</v>
          </cell>
          <cell r="K322">
            <v>-294170</v>
          </cell>
          <cell r="L322">
            <v>-283710</v>
          </cell>
          <cell r="M322">
            <v>-134420</v>
          </cell>
          <cell r="N322">
            <v>-234770</v>
          </cell>
          <cell r="O322">
            <v>-242589</v>
          </cell>
          <cell r="P322">
            <v>-323632</v>
          </cell>
          <cell r="Q322">
            <v>-123726</v>
          </cell>
          <cell r="R322">
            <v>-2676860</v>
          </cell>
          <cell r="S322">
            <v>-2676860.04</v>
          </cell>
          <cell r="T322">
            <v>-2903187</v>
          </cell>
        </row>
        <row r="323">
          <cell r="A323"/>
          <cell r="B323" t="str">
            <v>60445S</v>
          </cell>
          <cell r="E323" t="str">
            <v>Sum:</v>
          </cell>
          <cell r="F323">
            <v>621565</v>
          </cell>
          <cell r="G323">
            <v>307915</v>
          </cell>
          <cell r="H323">
            <v>605154</v>
          </cell>
          <cell r="I323">
            <v>693382</v>
          </cell>
          <cell r="J323">
            <v>680700</v>
          </cell>
          <cell r="K323">
            <v>380926</v>
          </cell>
          <cell r="L323">
            <v>568331</v>
          </cell>
          <cell r="M323">
            <v>795786</v>
          </cell>
          <cell r="N323">
            <v>334942</v>
          </cell>
          <cell r="O323">
            <v>500937</v>
          </cell>
          <cell r="P323">
            <v>194036</v>
          </cell>
          <cell r="Q323">
            <v>560133</v>
          </cell>
          <cell r="R323">
            <v>3729003</v>
          </cell>
          <cell r="S323">
            <v>6988209</v>
          </cell>
          <cell r="T323">
            <v>6243807</v>
          </cell>
        </row>
        <row r="324">
          <cell r="A324"/>
        </row>
        <row r="325">
          <cell r="A325" t="str">
            <v xml:space="preserve">60568S - SOUTH CENTRAL FL ADMINPayroll </v>
          </cell>
          <cell r="B325" t="str">
            <v>60568S</v>
          </cell>
          <cell r="C325" t="str">
            <v>60568S - SOUTH CENTRAL FL ADMIN</v>
          </cell>
          <cell r="D325" t="str">
            <v xml:space="preserve">Payroll </v>
          </cell>
          <cell r="E325" t="str">
            <v>Actual:</v>
          </cell>
          <cell r="F325">
            <v>104246</v>
          </cell>
          <cell r="G325">
            <v>108022</v>
          </cell>
          <cell r="H325">
            <v>110290</v>
          </cell>
          <cell r="I325">
            <v>121602</v>
          </cell>
          <cell r="J325">
            <v>113740</v>
          </cell>
          <cell r="K325">
            <v>110151</v>
          </cell>
          <cell r="L325">
            <v>101674</v>
          </cell>
          <cell r="M325">
            <v>168277</v>
          </cell>
          <cell r="N325">
            <v>114931</v>
          </cell>
          <cell r="O325">
            <v>115524</v>
          </cell>
          <cell r="P325">
            <v>119078</v>
          </cell>
          <cell r="Q325">
            <v>146414</v>
          </cell>
          <cell r="R325">
            <v>1033997</v>
          </cell>
          <cell r="S325">
            <v>1033996.75</v>
          </cell>
          <cell r="T325">
            <v>1433949</v>
          </cell>
        </row>
        <row r="326">
          <cell r="A326" t="str">
            <v>60568S - SOUTH CENTRAL FL ADMINPayroll OT</v>
          </cell>
          <cell r="C326" t="str">
            <v>60568S - SOUTH CENTRAL FL ADMIN</v>
          </cell>
          <cell r="D326" t="str">
            <v>Payroll OT</v>
          </cell>
          <cell r="E326" t="str">
            <v>Actual:</v>
          </cell>
          <cell r="F326">
            <v>4905</v>
          </cell>
          <cell r="G326">
            <v>2450</v>
          </cell>
          <cell r="H326">
            <v>3307</v>
          </cell>
          <cell r="I326">
            <v>5901</v>
          </cell>
          <cell r="J326">
            <v>6825</v>
          </cell>
          <cell r="K326">
            <v>11330</v>
          </cell>
          <cell r="L326">
            <v>7719</v>
          </cell>
          <cell r="M326">
            <v>16566</v>
          </cell>
          <cell r="N326">
            <v>9451</v>
          </cell>
          <cell r="O326">
            <v>5228</v>
          </cell>
          <cell r="P326">
            <v>6488</v>
          </cell>
          <cell r="Q326">
            <v>9854</v>
          </cell>
          <cell r="R326">
            <v>3093</v>
          </cell>
          <cell r="S326">
            <v>3093.36</v>
          </cell>
          <cell r="T326">
            <v>90024</v>
          </cell>
        </row>
        <row r="327">
          <cell r="A327" t="str">
            <v>60568S - SOUTH CENTRAL FL ADMINBargaining Unit</v>
          </cell>
          <cell r="C327" t="str">
            <v>60568S - SOUTH CENTRAL FL ADMIN</v>
          </cell>
          <cell r="D327" t="str">
            <v>Bargaining Unit</v>
          </cell>
          <cell r="E327" t="str">
            <v>Actual:</v>
          </cell>
          <cell r="F327">
            <v>230792</v>
          </cell>
          <cell r="G327">
            <v>199544</v>
          </cell>
          <cell r="H327">
            <v>196542</v>
          </cell>
          <cell r="I327">
            <v>249915</v>
          </cell>
          <cell r="J327">
            <v>225586</v>
          </cell>
          <cell r="K327">
            <v>196743</v>
          </cell>
          <cell r="L327">
            <v>165068</v>
          </cell>
          <cell r="M327">
            <v>317066</v>
          </cell>
          <cell r="N327">
            <v>210262</v>
          </cell>
          <cell r="O327">
            <v>192832</v>
          </cell>
          <cell r="P327">
            <v>193177</v>
          </cell>
          <cell r="Q327">
            <v>258306</v>
          </cell>
          <cell r="R327">
            <v>2500072</v>
          </cell>
          <cell r="S327">
            <v>2500071.98</v>
          </cell>
          <cell r="T327">
            <v>2635833</v>
          </cell>
        </row>
        <row r="328">
          <cell r="A328" t="str">
            <v>60568S - SOUTH CENTRAL FL ADMINBargaining Unit OT</v>
          </cell>
          <cell r="C328" t="str">
            <v>60568S - SOUTH CENTRAL FL ADMIN</v>
          </cell>
          <cell r="D328" t="str">
            <v>Bargaining Unit OT</v>
          </cell>
          <cell r="E328" t="str">
            <v>Actual:</v>
          </cell>
          <cell r="F328">
            <v>53139</v>
          </cell>
          <cell r="G328">
            <v>23953</v>
          </cell>
          <cell r="H328">
            <v>43684</v>
          </cell>
          <cell r="I328">
            <v>59263</v>
          </cell>
          <cell r="J328">
            <v>45796</v>
          </cell>
          <cell r="K328">
            <v>55892</v>
          </cell>
          <cell r="L328">
            <v>63121</v>
          </cell>
          <cell r="M328">
            <v>80540</v>
          </cell>
          <cell r="N328">
            <v>44657</v>
          </cell>
          <cell r="O328">
            <v>22491</v>
          </cell>
          <cell r="P328">
            <v>67742</v>
          </cell>
          <cell r="Q328">
            <v>104619</v>
          </cell>
          <cell r="R328">
            <v>150465</v>
          </cell>
          <cell r="S328">
            <v>150464.78</v>
          </cell>
          <cell r="T328">
            <v>664897</v>
          </cell>
        </row>
        <row r="329">
          <cell r="A329" t="str">
            <v>60568S - SOUTH CENTRAL FL ADMINContractors</v>
          </cell>
          <cell r="C329" t="str">
            <v>60568S - SOUTH CENTRAL FL ADMIN</v>
          </cell>
          <cell r="D329" t="str">
            <v>Contractors</v>
          </cell>
          <cell r="E329" t="str">
            <v>Actual:</v>
          </cell>
          <cell r="F329">
            <v>162410</v>
          </cell>
          <cell r="G329">
            <v>359734</v>
          </cell>
          <cell r="H329">
            <v>371657</v>
          </cell>
          <cell r="I329">
            <v>528984</v>
          </cell>
          <cell r="J329">
            <v>348939</v>
          </cell>
          <cell r="K329">
            <v>444368</v>
          </cell>
          <cell r="L329">
            <v>583577</v>
          </cell>
          <cell r="M329">
            <v>373651</v>
          </cell>
          <cell r="N329">
            <v>591320</v>
          </cell>
          <cell r="O329">
            <v>502363</v>
          </cell>
          <cell r="P329">
            <v>426393</v>
          </cell>
          <cell r="Q329">
            <v>249685</v>
          </cell>
          <cell r="R329">
            <v>6703208</v>
          </cell>
          <cell r="S329">
            <v>5340207.88</v>
          </cell>
          <cell r="T329">
            <v>4943081</v>
          </cell>
        </row>
        <row r="330">
          <cell r="A330" t="str">
            <v>60568S - SOUTH CENTRAL FL ADMINMaterials w/ burdens</v>
          </cell>
          <cell r="C330" t="str">
            <v>60568S - SOUTH CENTRAL FL ADMIN</v>
          </cell>
          <cell r="D330" t="str">
            <v>Materials w/ burdens</v>
          </cell>
          <cell r="E330" t="str">
            <v>Actual:</v>
          </cell>
          <cell r="F330">
            <v>571059</v>
          </cell>
          <cell r="G330">
            <v>613100</v>
          </cell>
          <cell r="H330">
            <v>683702</v>
          </cell>
          <cell r="I330">
            <v>745142</v>
          </cell>
          <cell r="J330">
            <v>750695</v>
          </cell>
          <cell r="K330">
            <v>761778</v>
          </cell>
          <cell r="L330">
            <v>717001</v>
          </cell>
          <cell r="M330">
            <v>922043</v>
          </cell>
          <cell r="N330">
            <v>687217</v>
          </cell>
          <cell r="O330">
            <v>878318</v>
          </cell>
          <cell r="P330">
            <v>483391</v>
          </cell>
          <cell r="Q330">
            <v>445420</v>
          </cell>
          <cell r="R330">
            <v>7206978</v>
          </cell>
          <cell r="S330">
            <v>7206977.5300000003</v>
          </cell>
          <cell r="T330">
            <v>8258866</v>
          </cell>
        </row>
        <row r="331">
          <cell r="A331" t="str">
            <v>60568S - SOUTH CENTRAL FL ADMINFleet</v>
          </cell>
          <cell r="C331" t="str">
            <v>60568S - SOUTH CENTRAL FL ADMIN</v>
          </cell>
          <cell r="D331" t="str">
            <v>Fleet</v>
          </cell>
          <cell r="E331" t="str">
            <v>Actual:</v>
          </cell>
          <cell r="F331">
            <v>121833</v>
          </cell>
          <cell r="G331">
            <v>106425</v>
          </cell>
          <cell r="H331">
            <v>113647</v>
          </cell>
          <cell r="I331">
            <v>131998</v>
          </cell>
          <cell r="J331">
            <v>115622</v>
          </cell>
          <cell r="K331">
            <v>112902</v>
          </cell>
          <cell r="L331">
            <v>107857</v>
          </cell>
          <cell r="M331">
            <v>162628</v>
          </cell>
          <cell r="N331">
            <v>101536</v>
          </cell>
          <cell r="O331">
            <v>99825</v>
          </cell>
          <cell r="P331">
            <v>114298</v>
          </cell>
          <cell r="Q331">
            <v>164979</v>
          </cell>
          <cell r="R331">
            <v>995931</v>
          </cell>
          <cell r="S331">
            <v>995930.66</v>
          </cell>
          <cell r="T331">
            <v>1453550</v>
          </cell>
        </row>
        <row r="332">
          <cell r="A332" t="str">
            <v>60568S - SOUTH CENTRAL FL ADMINOther</v>
          </cell>
          <cell r="C332" t="str">
            <v>60568S - SOUTH CENTRAL FL ADMIN</v>
          </cell>
          <cell r="D332" t="str">
            <v>Other</v>
          </cell>
          <cell r="E332" t="str">
            <v>Actual:</v>
          </cell>
          <cell r="F332">
            <v>8226</v>
          </cell>
          <cell r="G332">
            <v>3507</v>
          </cell>
          <cell r="H332">
            <v>6685</v>
          </cell>
          <cell r="I332">
            <v>4035</v>
          </cell>
          <cell r="J332">
            <v>7077</v>
          </cell>
          <cell r="K332">
            <v>5838</v>
          </cell>
          <cell r="L332">
            <v>5081</v>
          </cell>
          <cell r="M332">
            <v>8309</v>
          </cell>
          <cell r="N332">
            <v>5690</v>
          </cell>
          <cell r="O332">
            <v>5787</v>
          </cell>
          <cell r="P332">
            <v>7907</v>
          </cell>
          <cell r="Q332">
            <v>7667</v>
          </cell>
          <cell r="R332">
            <v>20000</v>
          </cell>
          <cell r="S332">
            <v>2170553.1800000002</v>
          </cell>
          <cell r="T332">
            <v>75809</v>
          </cell>
        </row>
        <row r="333">
          <cell r="A333" t="str">
            <v>60568S - SOUTH CENTRAL FL ADMINCIAC</v>
          </cell>
          <cell r="C333" t="str">
            <v>60568S - SOUTH CENTRAL FL ADMIN</v>
          </cell>
          <cell r="D333" t="str">
            <v>CIAC</v>
          </cell>
          <cell r="E333" t="str">
            <v>Actual:</v>
          </cell>
          <cell r="F333">
            <v>-885131</v>
          </cell>
          <cell r="G333">
            <v>-855139</v>
          </cell>
          <cell r="H333">
            <v>-730327</v>
          </cell>
          <cell r="I333">
            <v>-325697</v>
          </cell>
          <cell r="J333">
            <v>-668082</v>
          </cell>
          <cell r="K333">
            <v>-848105</v>
          </cell>
          <cell r="L333">
            <v>-439916</v>
          </cell>
          <cell r="M333">
            <v>-732792</v>
          </cell>
          <cell r="N333">
            <v>-693458</v>
          </cell>
          <cell r="O333">
            <v>-759498</v>
          </cell>
          <cell r="P333">
            <v>-747109</v>
          </cell>
          <cell r="Q333">
            <v>-872973</v>
          </cell>
          <cell r="R333">
            <v>-7262208</v>
          </cell>
          <cell r="S333">
            <v>-7262207.7599999998</v>
          </cell>
          <cell r="T333">
            <v>-8558227</v>
          </cell>
        </row>
        <row r="338">
          <cell r="A338" t="str">
            <v xml:space="preserve"> </v>
          </cell>
        </row>
        <row r="339">
          <cell r="A339" t="str">
            <v>RESTORATION</v>
          </cell>
        </row>
        <row r="340">
          <cell r="B340" t="str">
            <v>Org #</v>
          </cell>
          <cell r="C340" t="str">
            <v>Charge By Org</v>
          </cell>
          <cell r="F340" t="str">
            <v>Jan</v>
          </cell>
          <cell r="G340" t="str">
            <v>Feb</v>
          </cell>
          <cell r="H340" t="str">
            <v>Mar</v>
          </cell>
          <cell r="I340" t="str">
            <v>Apr</v>
          </cell>
          <cell r="J340" t="str">
            <v>May</v>
          </cell>
          <cell r="K340" t="str">
            <v>Jun</v>
          </cell>
          <cell r="L340" t="str">
            <v>Jul</v>
          </cell>
          <cell r="M340" t="str">
            <v>Aug</v>
          </cell>
          <cell r="N340" t="str">
            <v>Sep</v>
          </cell>
          <cell r="O340" t="str">
            <v>Oct</v>
          </cell>
          <cell r="P340" t="str">
            <v>Nov</v>
          </cell>
          <cell r="Q340" t="str">
            <v>Dec</v>
          </cell>
          <cell r="R340" t="str">
            <v>Annual Budget</v>
          </cell>
          <cell r="S340" t="str">
            <v>Projection</v>
          </cell>
        </row>
        <row r="341">
          <cell r="A341" t="str">
            <v xml:space="preserve">60379S - SOUTH COASTALPayroll </v>
          </cell>
          <cell r="B341" t="str">
            <v>60379S</v>
          </cell>
          <cell r="C341" t="str">
            <v>60379S - SOUTH COASTAL</v>
          </cell>
          <cell r="D341" t="str">
            <v xml:space="preserve">Payroll </v>
          </cell>
          <cell r="E341" t="str">
            <v>Actual:</v>
          </cell>
          <cell r="F341">
            <v>18143</v>
          </cell>
          <cell r="G341">
            <v>14867</v>
          </cell>
          <cell r="H341">
            <v>11179</v>
          </cell>
          <cell r="I341">
            <v>12930</v>
          </cell>
          <cell r="J341">
            <v>19318</v>
          </cell>
          <cell r="K341">
            <v>21127</v>
          </cell>
          <cell r="L341">
            <v>34563</v>
          </cell>
          <cell r="M341">
            <v>43265</v>
          </cell>
          <cell r="N341">
            <v>30969</v>
          </cell>
          <cell r="O341">
            <v>21950</v>
          </cell>
          <cell r="P341">
            <v>23351</v>
          </cell>
          <cell r="Q341">
            <v>10390</v>
          </cell>
          <cell r="R341">
            <v>223806</v>
          </cell>
          <cell r="S341">
            <v>223805.9</v>
          </cell>
          <cell r="T341">
            <v>262052</v>
          </cell>
        </row>
        <row r="342">
          <cell r="A342" t="str">
            <v>60379S - SOUTH COASTALPayroll OT</v>
          </cell>
          <cell r="C342" t="str">
            <v>60379S - SOUTH COASTAL</v>
          </cell>
          <cell r="D342" t="str">
            <v>Payroll OT</v>
          </cell>
          <cell r="E342" t="str">
            <v>Actual:</v>
          </cell>
          <cell r="F342">
            <v>1991</v>
          </cell>
          <cell r="G342">
            <v>3090</v>
          </cell>
          <cell r="H342">
            <v>1516</v>
          </cell>
          <cell r="I342">
            <v>1903</v>
          </cell>
          <cell r="J342">
            <v>2739</v>
          </cell>
          <cell r="K342">
            <v>2881</v>
          </cell>
          <cell r="L342">
            <v>6891</v>
          </cell>
          <cell r="M342">
            <v>7623</v>
          </cell>
          <cell r="N342">
            <v>7588</v>
          </cell>
          <cell r="O342">
            <v>3124</v>
          </cell>
          <cell r="P342">
            <v>4778</v>
          </cell>
          <cell r="Q342">
            <v>2014</v>
          </cell>
          <cell r="R342">
            <v>22764</v>
          </cell>
          <cell r="S342">
            <v>22764.34</v>
          </cell>
          <cell r="T342">
            <v>46138</v>
          </cell>
        </row>
        <row r="343">
          <cell r="A343" t="str">
            <v>60379S - SOUTH COASTALBargaining Unit</v>
          </cell>
          <cell r="C343" t="str">
            <v>60379S - SOUTH COASTAL</v>
          </cell>
          <cell r="D343" t="str">
            <v>Bargaining Unit</v>
          </cell>
          <cell r="E343" t="str">
            <v>Actual:</v>
          </cell>
          <cell r="F343">
            <v>205725</v>
          </cell>
          <cell r="G343">
            <v>168784</v>
          </cell>
          <cell r="H343">
            <v>160441</v>
          </cell>
          <cell r="I343">
            <v>163771</v>
          </cell>
          <cell r="J343">
            <v>191990</v>
          </cell>
          <cell r="K343">
            <v>253666</v>
          </cell>
          <cell r="L343">
            <v>248466</v>
          </cell>
          <cell r="M343">
            <v>373257</v>
          </cell>
          <cell r="N343">
            <v>219067</v>
          </cell>
          <cell r="O343">
            <v>197975</v>
          </cell>
          <cell r="P343">
            <v>201738</v>
          </cell>
          <cell r="Q343">
            <v>193526</v>
          </cell>
          <cell r="R343">
            <v>2010465</v>
          </cell>
          <cell r="S343">
            <v>1990018.66</v>
          </cell>
          <cell r="T343">
            <v>2578406</v>
          </cell>
        </row>
        <row r="344">
          <cell r="A344" t="str">
            <v>60379S - SOUTH COASTALBargaining Unit OT</v>
          </cell>
          <cell r="C344" t="str">
            <v>60379S - SOUTH COASTAL</v>
          </cell>
          <cell r="D344" t="str">
            <v>Bargaining Unit OT</v>
          </cell>
          <cell r="E344" t="str">
            <v>Actual:</v>
          </cell>
          <cell r="F344">
            <v>149881</v>
          </cell>
          <cell r="G344">
            <v>99562</v>
          </cell>
          <cell r="H344">
            <v>75643</v>
          </cell>
          <cell r="I344">
            <v>75596</v>
          </cell>
          <cell r="J344">
            <v>128397</v>
          </cell>
          <cell r="K344">
            <v>130836</v>
          </cell>
          <cell r="L344">
            <v>232909</v>
          </cell>
          <cell r="M344">
            <v>343469</v>
          </cell>
          <cell r="N344">
            <v>175186</v>
          </cell>
          <cell r="O344">
            <v>96411</v>
          </cell>
          <cell r="P344">
            <v>120100</v>
          </cell>
          <cell r="Q344">
            <v>182966</v>
          </cell>
          <cell r="R344">
            <v>896710</v>
          </cell>
          <cell r="S344">
            <v>896709.9</v>
          </cell>
          <cell r="T344">
            <v>1810956</v>
          </cell>
        </row>
        <row r="345">
          <cell r="A345" t="str">
            <v>60379S - SOUTH COASTALContractors</v>
          </cell>
          <cell r="C345" t="str">
            <v>60379S - SOUTH COASTAL</v>
          </cell>
          <cell r="D345" t="str">
            <v>Contractors</v>
          </cell>
          <cell r="E345" t="str">
            <v>Actual:</v>
          </cell>
          <cell r="F345">
            <v>137467</v>
          </cell>
          <cell r="G345">
            <v>103419</v>
          </cell>
          <cell r="H345">
            <v>74339</v>
          </cell>
          <cell r="I345">
            <v>153813</v>
          </cell>
          <cell r="J345">
            <v>101797</v>
          </cell>
          <cell r="K345">
            <v>125441</v>
          </cell>
          <cell r="L345">
            <v>151302</v>
          </cell>
          <cell r="M345">
            <v>204279</v>
          </cell>
          <cell r="N345">
            <v>200355</v>
          </cell>
          <cell r="O345">
            <v>198067</v>
          </cell>
          <cell r="P345">
            <v>99398</v>
          </cell>
          <cell r="Q345">
            <v>64968</v>
          </cell>
          <cell r="R345">
            <v>1103146</v>
          </cell>
          <cell r="S345">
            <v>1080383.8</v>
          </cell>
          <cell r="T345">
            <v>1614645</v>
          </cell>
        </row>
        <row r="346">
          <cell r="A346" t="str">
            <v>60379S - SOUTH COASTALMaterials w/ burdens</v>
          </cell>
          <cell r="C346" t="str">
            <v>60379S - SOUTH COASTAL</v>
          </cell>
          <cell r="D346" t="str">
            <v>Materials w/ burdens</v>
          </cell>
          <cell r="E346" t="str">
            <v>Actual:</v>
          </cell>
          <cell r="F346">
            <v>39931</v>
          </cell>
          <cell r="G346">
            <v>46817</v>
          </cell>
          <cell r="H346">
            <v>69007</v>
          </cell>
          <cell r="I346">
            <v>80879</v>
          </cell>
          <cell r="J346">
            <v>90663</v>
          </cell>
          <cell r="K346">
            <v>78678</v>
          </cell>
          <cell r="L346">
            <v>119931</v>
          </cell>
          <cell r="M346">
            <v>119286</v>
          </cell>
          <cell r="N346">
            <v>112341</v>
          </cell>
          <cell r="O346">
            <v>123604</v>
          </cell>
          <cell r="P346">
            <v>63336</v>
          </cell>
          <cell r="Q346">
            <v>21996</v>
          </cell>
          <cell r="R346">
            <v>1198233</v>
          </cell>
          <cell r="S346">
            <v>1147556.06</v>
          </cell>
          <cell r="T346">
            <v>966469</v>
          </cell>
        </row>
        <row r="347">
          <cell r="A347" t="str">
            <v>60379S - SOUTH COASTALFleet</v>
          </cell>
          <cell r="C347" t="str">
            <v>60379S - SOUTH COASTAL</v>
          </cell>
          <cell r="D347" t="str">
            <v>Fleet</v>
          </cell>
          <cell r="E347" t="str">
            <v>Actual:</v>
          </cell>
          <cell r="F347">
            <v>97901</v>
          </cell>
          <cell r="G347">
            <v>78023</v>
          </cell>
          <cell r="H347">
            <v>74907</v>
          </cell>
          <cell r="I347">
            <v>77234</v>
          </cell>
          <cell r="J347">
            <v>98968</v>
          </cell>
          <cell r="K347">
            <v>110417</v>
          </cell>
          <cell r="L347">
            <v>134171</v>
          </cell>
          <cell r="M347">
            <v>178243</v>
          </cell>
          <cell r="N347">
            <v>108291</v>
          </cell>
          <cell r="O347">
            <v>85377</v>
          </cell>
          <cell r="P347">
            <v>93854</v>
          </cell>
          <cell r="Q347">
            <v>118534</v>
          </cell>
          <cell r="R347">
            <v>1024713</v>
          </cell>
          <cell r="S347">
            <v>1023588.8</v>
          </cell>
          <cell r="T347">
            <v>1255920</v>
          </cell>
        </row>
        <row r="348">
          <cell r="A348" t="str">
            <v>60379S - SOUTH COASTALOther</v>
          </cell>
          <cell r="C348" t="str">
            <v>60379S - SOUTH COASTAL</v>
          </cell>
          <cell r="D348" t="str">
            <v>Other</v>
          </cell>
          <cell r="E348" t="str">
            <v>Actual:</v>
          </cell>
          <cell r="F348">
            <v>14733</v>
          </cell>
          <cell r="G348">
            <v>9980</v>
          </cell>
          <cell r="H348">
            <v>7894</v>
          </cell>
          <cell r="I348">
            <v>9605</v>
          </cell>
          <cell r="J348">
            <v>12792</v>
          </cell>
          <cell r="K348">
            <v>15130</v>
          </cell>
          <cell r="L348">
            <v>25190</v>
          </cell>
          <cell r="M348">
            <v>33485</v>
          </cell>
          <cell r="N348">
            <v>18465</v>
          </cell>
          <cell r="O348">
            <v>11610</v>
          </cell>
          <cell r="P348">
            <v>9866</v>
          </cell>
          <cell r="Q348">
            <v>20065</v>
          </cell>
          <cell r="R348">
            <v>162893</v>
          </cell>
          <cell r="S348">
            <v>162893.16</v>
          </cell>
          <cell r="T348">
            <v>188815</v>
          </cell>
        </row>
        <row r="349">
          <cell r="A349" t="str">
            <v>60379S - SOUTH COASTALCIAC</v>
          </cell>
          <cell r="C349" t="str">
            <v>60379S - SOUTH COASTAL</v>
          </cell>
          <cell r="D349" t="str">
            <v>CIAC</v>
          </cell>
          <cell r="E349" t="str">
            <v>Actual:</v>
          </cell>
          <cell r="F349">
            <v>-61036</v>
          </cell>
          <cell r="G349">
            <v>-79173</v>
          </cell>
          <cell r="H349">
            <v>-39466</v>
          </cell>
          <cell r="I349">
            <v>-23735</v>
          </cell>
          <cell r="J349">
            <v>-35505</v>
          </cell>
          <cell r="K349">
            <v>-17753</v>
          </cell>
          <cell r="L349">
            <v>-39204</v>
          </cell>
          <cell r="M349">
            <v>-16945</v>
          </cell>
          <cell r="N349">
            <v>-56460</v>
          </cell>
          <cell r="O349">
            <v>-65764</v>
          </cell>
          <cell r="P349">
            <v>-60812</v>
          </cell>
          <cell r="Q349">
            <v>-31180</v>
          </cell>
          <cell r="R349">
            <v>-248193</v>
          </cell>
          <cell r="S349">
            <v>-248192.64000000001</v>
          </cell>
          <cell r="T349">
            <v>-527033</v>
          </cell>
        </row>
        <row r="350">
          <cell r="A350"/>
          <cell r="B350" t="str">
            <v>60379S</v>
          </cell>
          <cell r="E350" t="str">
            <v>Sum:</v>
          </cell>
          <cell r="F350">
            <v>604735</v>
          </cell>
          <cell r="G350">
            <v>445370</v>
          </cell>
          <cell r="H350">
            <v>435459</v>
          </cell>
          <cell r="I350">
            <v>551996</v>
          </cell>
          <cell r="J350">
            <v>611159</v>
          </cell>
          <cell r="K350">
            <v>720424</v>
          </cell>
          <cell r="L350">
            <v>914221</v>
          </cell>
          <cell r="M350">
            <v>1285963</v>
          </cell>
          <cell r="N350">
            <v>815802</v>
          </cell>
          <cell r="O350">
            <v>672354</v>
          </cell>
          <cell r="P350">
            <v>555609</v>
          </cell>
          <cell r="Q350">
            <v>583279</v>
          </cell>
          <cell r="R350">
            <v>6394538</v>
          </cell>
          <cell r="S350">
            <v>6299528</v>
          </cell>
          <cell r="T350">
            <v>8196371</v>
          </cell>
        </row>
        <row r="351">
          <cell r="A351"/>
        </row>
        <row r="352">
          <cell r="A352" t="str">
            <v xml:space="preserve">60413S - NORTH CENT FL ADMINPayroll </v>
          </cell>
          <cell r="B352" t="str">
            <v>60413S</v>
          </cell>
          <cell r="C352" t="str">
            <v>60413S - NORTH CENT FL ADMIN</v>
          </cell>
          <cell r="D352" t="str">
            <v xml:space="preserve">Payroll </v>
          </cell>
          <cell r="E352" t="str">
            <v>Actual:</v>
          </cell>
          <cell r="F352">
            <v>27739</v>
          </cell>
          <cell r="G352">
            <v>23042</v>
          </cell>
          <cell r="H352">
            <v>28453</v>
          </cell>
          <cell r="I352">
            <v>21241</v>
          </cell>
          <cell r="J352">
            <v>27767</v>
          </cell>
          <cell r="K352">
            <v>32303</v>
          </cell>
          <cell r="L352">
            <v>28284</v>
          </cell>
          <cell r="M352">
            <v>57837</v>
          </cell>
          <cell r="N352">
            <v>22304</v>
          </cell>
          <cell r="O352">
            <v>27876</v>
          </cell>
          <cell r="P352">
            <v>13607</v>
          </cell>
          <cell r="Q352">
            <v>9460</v>
          </cell>
          <cell r="R352">
            <v>252552</v>
          </cell>
          <cell r="S352">
            <v>304012.15999999997</v>
          </cell>
          <cell r="T352">
            <v>319913</v>
          </cell>
        </row>
        <row r="353">
          <cell r="A353" t="str">
            <v>60413S - NORTH CENT FL ADMINPayroll OT</v>
          </cell>
          <cell r="C353" t="str">
            <v>60413S - NORTH CENT FL ADMIN</v>
          </cell>
          <cell r="D353" t="str">
            <v>Payroll OT</v>
          </cell>
          <cell r="E353" t="str">
            <v>Actual:</v>
          </cell>
          <cell r="F353">
            <v>4542</v>
          </cell>
          <cell r="G353">
            <v>2456</v>
          </cell>
          <cell r="H353">
            <v>3136</v>
          </cell>
          <cell r="I353">
            <v>2649</v>
          </cell>
          <cell r="J353">
            <v>4881</v>
          </cell>
          <cell r="K353">
            <v>7571</v>
          </cell>
          <cell r="L353">
            <v>8180</v>
          </cell>
          <cell r="M353">
            <v>23415</v>
          </cell>
          <cell r="N353">
            <v>4475</v>
          </cell>
          <cell r="O353">
            <v>5798</v>
          </cell>
          <cell r="P353">
            <v>3060</v>
          </cell>
          <cell r="Q353">
            <v>4110</v>
          </cell>
          <cell r="R353">
            <v>0</v>
          </cell>
          <cell r="S353">
            <v>0</v>
          </cell>
          <cell r="T353">
            <v>74273</v>
          </cell>
        </row>
        <row r="354">
          <cell r="A354" t="str">
            <v>60413S - NORTH CENT FL ADMINBargaining Unit</v>
          </cell>
          <cell r="C354" t="str">
            <v>60413S - NORTH CENT FL ADMIN</v>
          </cell>
          <cell r="D354" t="str">
            <v>Bargaining Unit</v>
          </cell>
          <cell r="E354" t="str">
            <v>Actual:</v>
          </cell>
          <cell r="F354">
            <v>246724</v>
          </cell>
          <cell r="G354">
            <v>194613</v>
          </cell>
          <cell r="H354">
            <v>234026</v>
          </cell>
          <cell r="I354">
            <v>218916</v>
          </cell>
          <cell r="J354">
            <v>235173</v>
          </cell>
          <cell r="K354">
            <v>284198</v>
          </cell>
          <cell r="L354">
            <v>247269</v>
          </cell>
          <cell r="M354">
            <v>410311</v>
          </cell>
          <cell r="N354">
            <v>230103</v>
          </cell>
          <cell r="O354">
            <v>211095</v>
          </cell>
          <cell r="P354">
            <v>168992</v>
          </cell>
          <cell r="Q354">
            <v>219559</v>
          </cell>
          <cell r="R354">
            <v>2947708</v>
          </cell>
          <cell r="S354">
            <v>2981263.69</v>
          </cell>
          <cell r="T354">
            <v>2900979</v>
          </cell>
        </row>
        <row r="355">
          <cell r="A355" t="str">
            <v>60413S - NORTH CENT FL ADMINBargaining Unit OT</v>
          </cell>
          <cell r="C355" t="str">
            <v>60413S - NORTH CENT FL ADMIN</v>
          </cell>
          <cell r="D355" t="str">
            <v>Bargaining Unit OT</v>
          </cell>
          <cell r="E355" t="str">
            <v>Actual:</v>
          </cell>
          <cell r="F355">
            <v>162820</v>
          </cell>
          <cell r="G355">
            <v>124995</v>
          </cell>
          <cell r="H355">
            <v>145149</v>
          </cell>
          <cell r="I355">
            <v>135037</v>
          </cell>
          <cell r="J355">
            <v>226073</v>
          </cell>
          <cell r="K355">
            <v>247897</v>
          </cell>
          <cell r="L355">
            <v>290040</v>
          </cell>
          <cell r="M355">
            <v>626029</v>
          </cell>
          <cell r="N355">
            <v>214317</v>
          </cell>
          <cell r="O355">
            <v>210297</v>
          </cell>
          <cell r="P355">
            <v>173659</v>
          </cell>
          <cell r="Q355">
            <v>264697</v>
          </cell>
          <cell r="R355">
            <v>2152667</v>
          </cell>
          <cell r="S355">
            <v>2152667.38</v>
          </cell>
          <cell r="T355">
            <v>2821010</v>
          </cell>
        </row>
        <row r="356">
          <cell r="A356" t="str">
            <v>60413S - NORTH CENT FL ADMINContractors</v>
          </cell>
          <cell r="C356" t="str">
            <v>60413S - NORTH CENT FL ADMIN</v>
          </cell>
          <cell r="D356" t="str">
            <v>Contractors</v>
          </cell>
          <cell r="E356" t="str">
            <v>Actual:</v>
          </cell>
          <cell r="F356">
            <v>17362</v>
          </cell>
          <cell r="G356">
            <v>47917</v>
          </cell>
          <cell r="H356">
            <v>19049</v>
          </cell>
          <cell r="I356">
            <v>70091</v>
          </cell>
          <cell r="J356">
            <v>80011</v>
          </cell>
          <cell r="K356">
            <v>223718</v>
          </cell>
          <cell r="L356">
            <v>204229</v>
          </cell>
          <cell r="M356">
            <v>242330</v>
          </cell>
          <cell r="N356">
            <v>107389</v>
          </cell>
          <cell r="O356">
            <v>138917</v>
          </cell>
          <cell r="P356">
            <v>104084</v>
          </cell>
          <cell r="Q356">
            <v>77601</v>
          </cell>
          <cell r="R356">
            <v>1244651</v>
          </cell>
          <cell r="S356">
            <v>-268343.88</v>
          </cell>
          <cell r="T356">
            <v>1332698</v>
          </cell>
        </row>
        <row r="357">
          <cell r="A357" t="str">
            <v>60413S - NORTH CENT FL ADMINMaterials w/ burdens</v>
          </cell>
          <cell r="C357" t="str">
            <v>60413S - NORTH CENT FL ADMIN</v>
          </cell>
          <cell r="D357" t="str">
            <v>Materials w/ burdens</v>
          </cell>
          <cell r="E357" t="str">
            <v>Actual:</v>
          </cell>
          <cell r="F357">
            <v>50949</v>
          </cell>
          <cell r="G357">
            <v>51765</v>
          </cell>
          <cell r="H357">
            <v>58364</v>
          </cell>
          <cell r="I357">
            <v>171997</v>
          </cell>
          <cell r="J357">
            <v>90117</v>
          </cell>
          <cell r="K357">
            <v>88843</v>
          </cell>
          <cell r="L357">
            <v>100295</v>
          </cell>
          <cell r="M357">
            <v>129849</v>
          </cell>
          <cell r="N357">
            <v>49946</v>
          </cell>
          <cell r="O357">
            <v>93137</v>
          </cell>
          <cell r="P357">
            <v>-39519</v>
          </cell>
          <cell r="Q357">
            <v>86096</v>
          </cell>
          <cell r="R357">
            <v>1826256</v>
          </cell>
          <cell r="S357">
            <v>2040837.7</v>
          </cell>
          <cell r="T357">
            <v>931839</v>
          </cell>
        </row>
        <row r="358">
          <cell r="A358" t="str">
            <v>60413S - NORTH CENT FL ADMINFleet</v>
          </cell>
          <cell r="C358" t="str">
            <v>60413S - NORTH CENT FL ADMIN</v>
          </cell>
          <cell r="D358" t="str">
            <v>Fleet</v>
          </cell>
          <cell r="E358" t="str">
            <v>Actual:</v>
          </cell>
          <cell r="F358">
            <v>111360</v>
          </cell>
          <cell r="G358">
            <v>92207</v>
          </cell>
          <cell r="H358">
            <v>111123</v>
          </cell>
          <cell r="I358">
            <v>106560</v>
          </cell>
          <cell r="J358">
            <v>123485</v>
          </cell>
          <cell r="K358">
            <v>148532</v>
          </cell>
          <cell r="L358">
            <v>151503</v>
          </cell>
          <cell r="M358">
            <v>255489</v>
          </cell>
          <cell r="N358">
            <v>115830</v>
          </cell>
          <cell r="O358">
            <v>115670</v>
          </cell>
          <cell r="P358">
            <v>92756</v>
          </cell>
          <cell r="Q358">
            <v>141375</v>
          </cell>
          <cell r="R358">
            <v>1064663</v>
          </cell>
          <cell r="S358">
            <v>1066462.6599999999</v>
          </cell>
          <cell r="T358">
            <v>1565890</v>
          </cell>
        </row>
        <row r="359">
          <cell r="A359" t="str">
            <v>60413S - NORTH CENT FL ADMINOther</v>
          </cell>
          <cell r="C359" t="str">
            <v>60413S - NORTH CENT FL ADMIN</v>
          </cell>
          <cell r="D359" t="str">
            <v>Other</v>
          </cell>
          <cell r="E359" t="str">
            <v>Actual:</v>
          </cell>
          <cell r="F359">
            <v>13951</v>
          </cell>
          <cell r="G359">
            <v>11225</v>
          </cell>
          <cell r="H359">
            <v>13387</v>
          </cell>
          <cell r="I359">
            <v>11511</v>
          </cell>
          <cell r="J359">
            <v>19386</v>
          </cell>
          <cell r="K359">
            <v>25505</v>
          </cell>
          <cell r="L359">
            <v>23179</v>
          </cell>
          <cell r="M359">
            <v>51282</v>
          </cell>
          <cell r="N359">
            <v>17968</v>
          </cell>
          <cell r="O359">
            <v>16647</v>
          </cell>
          <cell r="P359">
            <v>13099</v>
          </cell>
          <cell r="Q359">
            <v>20208</v>
          </cell>
          <cell r="R359">
            <v>408431</v>
          </cell>
          <cell r="S359">
            <v>408430.8</v>
          </cell>
          <cell r="T359">
            <v>237348</v>
          </cell>
        </row>
        <row r="360">
          <cell r="A360" t="str">
            <v>60413S - NORTH CENT FL ADMINCIAC</v>
          </cell>
          <cell r="C360" t="str">
            <v>60413S - NORTH CENT FL ADMIN</v>
          </cell>
          <cell r="D360" t="str">
            <v>CIAC</v>
          </cell>
          <cell r="E360" t="str">
            <v>Actual:</v>
          </cell>
          <cell r="F360">
            <v>-27058</v>
          </cell>
          <cell r="G360">
            <v>-27676</v>
          </cell>
          <cell r="H360">
            <v>-74105</v>
          </cell>
          <cell r="I360">
            <v>-40868</v>
          </cell>
          <cell r="J360">
            <v>-13610</v>
          </cell>
          <cell r="K360">
            <v>-59627</v>
          </cell>
          <cell r="L360">
            <v>-11153</v>
          </cell>
          <cell r="M360">
            <v>-50115</v>
          </cell>
          <cell r="N360">
            <v>-50119</v>
          </cell>
          <cell r="O360">
            <v>-29709</v>
          </cell>
          <cell r="P360">
            <v>-28862</v>
          </cell>
          <cell r="Q360">
            <v>-60702</v>
          </cell>
          <cell r="R360">
            <v>-255234</v>
          </cell>
          <cell r="S360">
            <v>-255233.88</v>
          </cell>
          <cell r="T360">
            <v>-473604</v>
          </cell>
        </row>
        <row r="361">
          <cell r="A361"/>
          <cell r="B361" t="str">
            <v>60413S</v>
          </cell>
          <cell r="E361" t="str">
            <v>Sum:</v>
          </cell>
          <cell r="F361">
            <v>608390</v>
          </cell>
          <cell r="G361">
            <v>520543</v>
          </cell>
          <cell r="H361">
            <v>538581</v>
          </cell>
          <cell r="I361">
            <v>697135</v>
          </cell>
          <cell r="J361">
            <v>793284</v>
          </cell>
          <cell r="K361">
            <v>998939</v>
          </cell>
          <cell r="L361">
            <v>1041825</v>
          </cell>
          <cell r="M361">
            <v>1746427</v>
          </cell>
          <cell r="N361">
            <v>712213</v>
          </cell>
          <cell r="O361">
            <v>789728</v>
          </cell>
          <cell r="P361">
            <v>500877</v>
          </cell>
          <cell r="Q361">
            <v>762403</v>
          </cell>
          <cell r="R361">
            <v>9641694</v>
          </cell>
          <cell r="S361">
            <v>8430097</v>
          </cell>
          <cell r="T361">
            <v>9710345</v>
          </cell>
        </row>
        <row r="362">
          <cell r="A362"/>
        </row>
        <row r="363">
          <cell r="A363" t="str">
            <v xml:space="preserve">60445S - NORTH COASTALPayroll </v>
          </cell>
          <cell r="B363" t="str">
            <v>60445S</v>
          </cell>
          <cell r="C363" t="str">
            <v>60445S - NORTH COASTAL</v>
          </cell>
          <cell r="D363" t="str">
            <v xml:space="preserve">Payroll </v>
          </cell>
          <cell r="E363" t="str">
            <v>Actual:</v>
          </cell>
          <cell r="F363">
            <v>11470</v>
          </cell>
          <cell r="G363">
            <v>6893</v>
          </cell>
          <cell r="H363">
            <v>6087</v>
          </cell>
          <cell r="I363">
            <v>5515</v>
          </cell>
          <cell r="J363">
            <v>6890</v>
          </cell>
          <cell r="K363">
            <v>9003</v>
          </cell>
          <cell r="L363">
            <v>8666</v>
          </cell>
          <cell r="M363">
            <v>16287</v>
          </cell>
          <cell r="N363">
            <v>6490</v>
          </cell>
          <cell r="O363">
            <v>6187</v>
          </cell>
          <cell r="P363">
            <v>5322</v>
          </cell>
          <cell r="Q363">
            <v>10342</v>
          </cell>
          <cell r="R363">
            <v>104436</v>
          </cell>
          <cell r="S363">
            <v>104436.38</v>
          </cell>
          <cell r="T363">
            <v>99152</v>
          </cell>
        </row>
        <row r="364">
          <cell r="A364" t="str">
            <v>60445S - NORTH COASTALPayroll OT</v>
          </cell>
          <cell r="C364" t="str">
            <v>60445S - NORTH COASTAL</v>
          </cell>
          <cell r="D364" t="str">
            <v>Payroll OT</v>
          </cell>
          <cell r="E364" t="str">
            <v>Actual:</v>
          </cell>
          <cell r="F364">
            <v>1121</v>
          </cell>
          <cell r="G364">
            <v>862</v>
          </cell>
          <cell r="H364">
            <v>660</v>
          </cell>
          <cell r="I364">
            <v>722</v>
          </cell>
          <cell r="J364">
            <v>833</v>
          </cell>
          <cell r="K364">
            <v>759</v>
          </cell>
          <cell r="L364">
            <v>2274</v>
          </cell>
          <cell r="M364">
            <v>2794</v>
          </cell>
          <cell r="N364">
            <v>613</v>
          </cell>
          <cell r="O364">
            <v>739</v>
          </cell>
          <cell r="P364">
            <v>948</v>
          </cell>
          <cell r="Q364">
            <v>1189</v>
          </cell>
          <cell r="R364">
            <v>10224</v>
          </cell>
          <cell r="S364">
            <v>10224</v>
          </cell>
          <cell r="T364">
            <v>13514</v>
          </cell>
        </row>
        <row r="365">
          <cell r="A365" t="str">
            <v>60445S - NORTH COASTALBargaining Unit</v>
          </cell>
          <cell r="C365" t="str">
            <v>60445S - NORTH COASTAL</v>
          </cell>
          <cell r="D365" t="str">
            <v>Bargaining Unit</v>
          </cell>
          <cell r="E365" t="str">
            <v>Actual:</v>
          </cell>
          <cell r="F365">
            <v>96683</v>
          </cell>
          <cell r="G365">
            <v>73519</v>
          </cell>
          <cell r="H365">
            <v>82991</v>
          </cell>
          <cell r="I365">
            <v>75582</v>
          </cell>
          <cell r="J365">
            <v>82067</v>
          </cell>
          <cell r="K365">
            <v>102056</v>
          </cell>
          <cell r="L365">
            <v>98562</v>
          </cell>
          <cell r="M365">
            <v>126603</v>
          </cell>
          <cell r="N365">
            <v>71308</v>
          </cell>
          <cell r="O365">
            <v>74630</v>
          </cell>
          <cell r="P365">
            <v>66428</v>
          </cell>
          <cell r="Q365">
            <v>107578</v>
          </cell>
          <cell r="R365">
            <v>965599</v>
          </cell>
          <cell r="S365">
            <v>965599.02</v>
          </cell>
          <cell r="T365">
            <v>1058007</v>
          </cell>
        </row>
        <row r="366">
          <cell r="A366" t="str">
            <v>60445S - NORTH COASTALBargaining Unit OT</v>
          </cell>
          <cell r="C366" t="str">
            <v>60445S - NORTH COASTAL</v>
          </cell>
          <cell r="D366" t="str">
            <v>Bargaining Unit OT</v>
          </cell>
          <cell r="E366" t="str">
            <v>Actual:</v>
          </cell>
          <cell r="F366">
            <v>114667</v>
          </cell>
          <cell r="G366">
            <v>62102</v>
          </cell>
          <cell r="H366">
            <v>58807</v>
          </cell>
          <cell r="I366">
            <v>62973</v>
          </cell>
          <cell r="J366">
            <v>110474</v>
          </cell>
          <cell r="K366">
            <v>109513</v>
          </cell>
          <cell r="L366">
            <v>173151</v>
          </cell>
          <cell r="M366">
            <v>218332</v>
          </cell>
          <cell r="N366">
            <v>92284</v>
          </cell>
          <cell r="O366">
            <v>85351</v>
          </cell>
          <cell r="P366">
            <v>70079</v>
          </cell>
          <cell r="Q366">
            <v>117851</v>
          </cell>
          <cell r="R366">
            <v>717164</v>
          </cell>
          <cell r="S366">
            <v>717163.72</v>
          </cell>
          <cell r="T366">
            <v>1275584</v>
          </cell>
        </row>
        <row r="367">
          <cell r="A367" t="str">
            <v>60445S - NORTH COASTALContractors</v>
          </cell>
          <cell r="C367" t="str">
            <v>60445S - NORTH COASTAL</v>
          </cell>
          <cell r="D367" t="str">
            <v>Contractors</v>
          </cell>
          <cell r="E367" t="str">
            <v>Actual:</v>
          </cell>
          <cell r="F367">
            <v>32244</v>
          </cell>
          <cell r="G367">
            <v>61172</v>
          </cell>
          <cell r="H367">
            <v>37126</v>
          </cell>
          <cell r="I367">
            <v>43748</v>
          </cell>
          <cell r="J367">
            <v>40177</v>
          </cell>
          <cell r="K367">
            <v>32853</v>
          </cell>
          <cell r="L367">
            <v>54254</v>
          </cell>
          <cell r="M367">
            <v>35882</v>
          </cell>
          <cell r="N367">
            <v>56255</v>
          </cell>
          <cell r="O367">
            <v>66368</v>
          </cell>
          <cell r="P367">
            <v>34825</v>
          </cell>
          <cell r="Q367">
            <v>15493</v>
          </cell>
          <cell r="R367">
            <v>75758</v>
          </cell>
          <cell r="S367">
            <v>111758</v>
          </cell>
          <cell r="T367">
            <v>510397</v>
          </cell>
        </row>
        <row r="368">
          <cell r="A368" t="str">
            <v>60445S - NORTH COASTALMaterials w/ burdens</v>
          </cell>
          <cell r="C368" t="str">
            <v>60445S - NORTH COASTAL</v>
          </cell>
          <cell r="D368" t="str">
            <v>Materials w/ burdens</v>
          </cell>
          <cell r="E368" t="str">
            <v>Actual:</v>
          </cell>
          <cell r="F368">
            <v>73210</v>
          </cell>
          <cell r="G368">
            <v>203763</v>
          </cell>
          <cell r="H368">
            <v>-30540</v>
          </cell>
          <cell r="I368">
            <v>19495</v>
          </cell>
          <cell r="J368">
            <v>29547</v>
          </cell>
          <cell r="K368">
            <v>29066</v>
          </cell>
          <cell r="L368">
            <v>32084</v>
          </cell>
          <cell r="M368">
            <v>38133</v>
          </cell>
          <cell r="N368">
            <v>80005</v>
          </cell>
          <cell r="O368">
            <v>1467</v>
          </cell>
          <cell r="P368">
            <v>41411</v>
          </cell>
          <cell r="Q368">
            <v>28779</v>
          </cell>
          <cell r="R368">
            <v>409016</v>
          </cell>
          <cell r="S368">
            <v>409015.85</v>
          </cell>
          <cell r="T368">
            <v>546420</v>
          </cell>
        </row>
        <row r="369">
          <cell r="A369" t="str">
            <v>60445S - NORTH COASTALFleet</v>
          </cell>
          <cell r="C369" t="str">
            <v>60445S - NORTH COASTAL</v>
          </cell>
          <cell r="D369" t="str">
            <v>Fleet</v>
          </cell>
          <cell r="E369" t="str">
            <v>Actual:</v>
          </cell>
          <cell r="F369">
            <v>66402</v>
          </cell>
          <cell r="G369">
            <v>45787</v>
          </cell>
          <cell r="H369">
            <v>45756</v>
          </cell>
          <cell r="I369">
            <v>43720</v>
          </cell>
          <cell r="J369">
            <v>54546</v>
          </cell>
          <cell r="K369">
            <v>66613</v>
          </cell>
          <cell r="L369">
            <v>75776</v>
          </cell>
          <cell r="M369">
            <v>101954</v>
          </cell>
          <cell r="N369">
            <v>42497</v>
          </cell>
          <cell r="O369">
            <v>43414</v>
          </cell>
          <cell r="P369">
            <v>45284</v>
          </cell>
          <cell r="Q369">
            <v>82628</v>
          </cell>
          <cell r="R369">
            <v>580985</v>
          </cell>
          <cell r="S369">
            <v>580984.80000000005</v>
          </cell>
          <cell r="T369">
            <v>714377</v>
          </cell>
        </row>
        <row r="370">
          <cell r="A370" t="str">
            <v>60445S - NORTH COASTALOther</v>
          </cell>
          <cell r="C370" t="str">
            <v>60445S - NORTH COASTAL</v>
          </cell>
          <cell r="D370" t="str">
            <v>Other</v>
          </cell>
          <cell r="E370" t="str">
            <v>Actual:</v>
          </cell>
          <cell r="F370">
            <v>9828</v>
          </cell>
          <cell r="G370">
            <v>6425</v>
          </cell>
          <cell r="H370">
            <v>4794</v>
          </cell>
          <cell r="I370">
            <v>6073</v>
          </cell>
          <cell r="J370">
            <v>8486</v>
          </cell>
          <cell r="K370">
            <v>9202</v>
          </cell>
          <cell r="L370">
            <v>12189</v>
          </cell>
          <cell r="M370">
            <v>14450</v>
          </cell>
          <cell r="N370">
            <v>8066</v>
          </cell>
          <cell r="O370">
            <v>6267</v>
          </cell>
          <cell r="P370">
            <v>4978</v>
          </cell>
          <cell r="Q370">
            <v>7757</v>
          </cell>
          <cell r="R370">
            <v>81893</v>
          </cell>
          <cell r="S370">
            <v>81893.279999999999</v>
          </cell>
          <cell r="T370">
            <v>98515</v>
          </cell>
        </row>
        <row r="371">
          <cell r="A371" t="str">
            <v>60445S - NORTH COASTALCIAC</v>
          </cell>
          <cell r="C371" t="str">
            <v>60445S - NORTH COASTAL</v>
          </cell>
          <cell r="D371" t="str">
            <v>CIAC</v>
          </cell>
          <cell r="E371" t="str">
            <v>Actual:</v>
          </cell>
          <cell r="F371">
            <v>-2176</v>
          </cell>
          <cell r="G371">
            <v>-8065</v>
          </cell>
          <cell r="H371">
            <v>-21293</v>
          </cell>
          <cell r="I371">
            <v>-32649</v>
          </cell>
          <cell r="J371">
            <v>-9594</v>
          </cell>
          <cell r="K371">
            <v>-48921</v>
          </cell>
          <cell r="L371">
            <v>-26892</v>
          </cell>
          <cell r="M371">
            <v>-1803</v>
          </cell>
          <cell r="N371">
            <v>-35934</v>
          </cell>
          <cell r="O371">
            <v>-7750</v>
          </cell>
          <cell r="P371">
            <v>-16069</v>
          </cell>
          <cell r="Q371">
            <v>-28568</v>
          </cell>
          <cell r="R371">
            <v>-137964</v>
          </cell>
          <cell r="S371">
            <v>-137964.48000000001</v>
          </cell>
          <cell r="T371">
            <v>-239714</v>
          </cell>
        </row>
        <row r="372">
          <cell r="A372"/>
          <cell r="B372" t="str">
            <v>60445S</v>
          </cell>
          <cell r="E372" t="str">
            <v>Sum:</v>
          </cell>
          <cell r="F372">
            <v>403449</v>
          </cell>
          <cell r="G372">
            <v>452458</v>
          </cell>
          <cell r="H372">
            <v>184388</v>
          </cell>
          <cell r="I372">
            <v>225179</v>
          </cell>
          <cell r="J372">
            <v>323426</v>
          </cell>
          <cell r="K372">
            <v>310143</v>
          </cell>
          <cell r="L372">
            <v>430065</v>
          </cell>
          <cell r="M372">
            <v>552633</v>
          </cell>
          <cell r="N372">
            <v>321584</v>
          </cell>
          <cell r="O372">
            <v>276673</v>
          </cell>
          <cell r="P372">
            <v>253206</v>
          </cell>
          <cell r="Q372">
            <v>343049</v>
          </cell>
          <cell r="R372">
            <v>2807111</v>
          </cell>
          <cell r="S372">
            <v>2843111</v>
          </cell>
          <cell r="T372">
            <v>4076253</v>
          </cell>
        </row>
        <row r="373">
          <cell r="A373"/>
        </row>
        <row r="374">
          <cell r="A374" t="str">
            <v xml:space="preserve">60568S - SOUTH CENTRAL FL ADMINPayroll </v>
          </cell>
          <cell r="B374" t="str">
            <v>60568S</v>
          </cell>
          <cell r="C374" t="str">
            <v>60568S - SOUTH CENTRAL FL ADMIN</v>
          </cell>
          <cell r="D374" t="str">
            <v xml:space="preserve">Payroll </v>
          </cell>
          <cell r="E374" t="str">
            <v>Actual:</v>
          </cell>
          <cell r="F374">
            <v>17145</v>
          </cell>
          <cell r="G374">
            <v>14570</v>
          </cell>
          <cell r="H374">
            <v>13284</v>
          </cell>
          <cell r="I374">
            <v>13001</v>
          </cell>
          <cell r="J374">
            <v>12023</v>
          </cell>
          <cell r="K374">
            <v>16016</v>
          </cell>
          <cell r="L374">
            <v>13679</v>
          </cell>
          <cell r="M374">
            <v>32701</v>
          </cell>
          <cell r="N374">
            <v>15168</v>
          </cell>
          <cell r="O374">
            <v>12904</v>
          </cell>
          <cell r="P374">
            <v>8900</v>
          </cell>
          <cell r="Q374">
            <v>15109</v>
          </cell>
          <cell r="R374">
            <v>349406</v>
          </cell>
          <cell r="S374">
            <v>344726.28</v>
          </cell>
          <cell r="T374">
            <v>184500</v>
          </cell>
        </row>
        <row r="375">
          <cell r="A375" t="str">
            <v>60568S - SOUTH CENTRAL FL ADMINPayroll OT</v>
          </cell>
          <cell r="C375" t="str">
            <v>60568S - SOUTH CENTRAL FL ADMIN</v>
          </cell>
          <cell r="D375" t="str">
            <v>Payroll OT</v>
          </cell>
          <cell r="E375" t="str">
            <v>Actual:</v>
          </cell>
          <cell r="F375">
            <v>2795</v>
          </cell>
          <cell r="G375">
            <v>986</v>
          </cell>
          <cell r="H375">
            <v>1488</v>
          </cell>
          <cell r="I375">
            <v>1404</v>
          </cell>
          <cell r="J375">
            <v>2244</v>
          </cell>
          <cell r="K375">
            <v>3515</v>
          </cell>
          <cell r="L375">
            <v>1988</v>
          </cell>
          <cell r="M375">
            <v>8539</v>
          </cell>
          <cell r="N375">
            <v>3305</v>
          </cell>
          <cell r="O375">
            <v>1738</v>
          </cell>
          <cell r="P375">
            <v>1814</v>
          </cell>
          <cell r="Q375">
            <v>3968</v>
          </cell>
          <cell r="R375">
            <v>2523</v>
          </cell>
          <cell r="S375">
            <v>2523.2399999999998</v>
          </cell>
          <cell r="T375">
            <v>33784</v>
          </cell>
        </row>
        <row r="376">
          <cell r="A376" t="str">
            <v>60568S - SOUTH CENTRAL FL ADMINBargaining Unit</v>
          </cell>
          <cell r="C376" t="str">
            <v>60568S - SOUTH CENTRAL FL ADMIN</v>
          </cell>
          <cell r="D376" t="str">
            <v>Bargaining Unit</v>
          </cell>
          <cell r="E376" t="str">
            <v>Actual:</v>
          </cell>
          <cell r="F376">
            <v>192918</v>
          </cell>
          <cell r="G376">
            <v>169447</v>
          </cell>
          <cell r="H376">
            <v>172855</v>
          </cell>
          <cell r="I376">
            <v>182158</v>
          </cell>
          <cell r="J376">
            <v>179257</v>
          </cell>
          <cell r="K376">
            <v>193861</v>
          </cell>
          <cell r="L376">
            <v>163154</v>
          </cell>
          <cell r="M376">
            <v>299333</v>
          </cell>
          <cell r="N376">
            <v>165436</v>
          </cell>
          <cell r="O376">
            <v>168668</v>
          </cell>
          <cell r="P376">
            <v>143619</v>
          </cell>
          <cell r="Q376">
            <v>188474</v>
          </cell>
          <cell r="R376">
            <v>2625444</v>
          </cell>
          <cell r="S376">
            <v>2592255.61</v>
          </cell>
          <cell r="T376">
            <v>2219180</v>
          </cell>
        </row>
        <row r="377">
          <cell r="A377" t="str">
            <v>60568S - SOUTH CENTRAL FL ADMINBargaining Unit OT</v>
          </cell>
          <cell r="C377" t="str">
            <v>60568S - SOUTH CENTRAL FL ADMIN</v>
          </cell>
          <cell r="D377" t="str">
            <v>Bargaining Unit OT</v>
          </cell>
          <cell r="E377" t="str">
            <v>Actual:</v>
          </cell>
          <cell r="F377">
            <v>168937</v>
          </cell>
          <cell r="G377">
            <v>105620</v>
          </cell>
          <cell r="H377">
            <v>125740</v>
          </cell>
          <cell r="I377">
            <v>110704</v>
          </cell>
          <cell r="J377">
            <v>171146</v>
          </cell>
          <cell r="K377">
            <v>200061</v>
          </cell>
          <cell r="L377">
            <v>213652</v>
          </cell>
          <cell r="M377">
            <v>525156</v>
          </cell>
          <cell r="N377">
            <v>176489</v>
          </cell>
          <cell r="O377">
            <v>148547</v>
          </cell>
          <cell r="P377">
            <v>140882</v>
          </cell>
          <cell r="Q377">
            <v>239329</v>
          </cell>
          <cell r="R377">
            <v>1056240</v>
          </cell>
          <cell r="S377">
            <v>1056240.1599999999</v>
          </cell>
          <cell r="T377">
            <v>2326263</v>
          </cell>
        </row>
        <row r="378">
          <cell r="A378" t="str">
            <v>60568S - SOUTH CENTRAL FL ADMINContractors</v>
          </cell>
          <cell r="C378" t="str">
            <v>60568S - SOUTH CENTRAL FL ADMIN</v>
          </cell>
          <cell r="D378" t="str">
            <v>Contractors</v>
          </cell>
          <cell r="E378" t="str">
            <v>Actual:</v>
          </cell>
          <cell r="F378">
            <v>106437</v>
          </cell>
          <cell r="G378">
            <v>55588</v>
          </cell>
          <cell r="H378">
            <v>73266</v>
          </cell>
          <cell r="I378">
            <v>141752</v>
          </cell>
          <cell r="J378">
            <v>48780</v>
          </cell>
          <cell r="K378">
            <v>81692</v>
          </cell>
          <cell r="L378">
            <v>82097</v>
          </cell>
          <cell r="M378">
            <v>45825</v>
          </cell>
          <cell r="N378">
            <v>66329</v>
          </cell>
          <cell r="O378">
            <v>65583</v>
          </cell>
          <cell r="P378">
            <v>42538</v>
          </cell>
          <cell r="Q378">
            <v>71480</v>
          </cell>
          <cell r="R378">
            <v>820041</v>
          </cell>
          <cell r="S378">
            <v>820041.17</v>
          </cell>
          <cell r="T378">
            <v>881367</v>
          </cell>
        </row>
        <row r="379">
          <cell r="A379" t="str">
            <v>60568S - SOUTH CENTRAL FL ADMINMaterials w/ burdens</v>
          </cell>
          <cell r="C379" t="str">
            <v>60568S - SOUTH CENTRAL FL ADMIN</v>
          </cell>
          <cell r="D379" t="str">
            <v>Materials w/ burdens</v>
          </cell>
          <cell r="E379" t="str">
            <v>Actual:</v>
          </cell>
          <cell r="F379">
            <v>134510</v>
          </cell>
          <cell r="G379">
            <v>104892</v>
          </cell>
          <cell r="H379">
            <v>94067</v>
          </cell>
          <cell r="I379">
            <v>146347</v>
          </cell>
          <cell r="J379">
            <v>89808</v>
          </cell>
          <cell r="K379">
            <v>31440</v>
          </cell>
          <cell r="L379">
            <v>31261</v>
          </cell>
          <cell r="M379">
            <v>-40982</v>
          </cell>
          <cell r="N379">
            <v>56380</v>
          </cell>
          <cell r="O379">
            <v>77912</v>
          </cell>
          <cell r="P379">
            <v>41374</v>
          </cell>
          <cell r="Q379">
            <v>103898</v>
          </cell>
          <cell r="R379">
            <v>601255</v>
          </cell>
          <cell r="S379">
            <v>590868.24</v>
          </cell>
          <cell r="T379">
            <v>870907</v>
          </cell>
        </row>
        <row r="380">
          <cell r="A380" t="str">
            <v>60568S - SOUTH CENTRAL FL ADMINFleet</v>
          </cell>
          <cell r="C380" t="str">
            <v>60568S - SOUTH CENTRAL FL ADMIN</v>
          </cell>
          <cell r="D380" t="str">
            <v>Fleet</v>
          </cell>
          <cell r="E380" t="str">
            <v>Actual:</v>
          </cell>
          <cell r="F380">
            <v>100583</v>
          </cell>
          <cell r="G380">
            <v>85657</v>
          </cell>
          <cell r="H380">
            <v>87793</v>
          </cell>
          <cell r="I380">
            <v>84406</v>
          </cell>
          <cell r="J380">
            <v>93844</v>
          </cell>
          <cell r="K380">
            <v>108619</v>
          </cell>
          <cell r="L380">
            <v>105115</v>
          </cell>
          <cell r="M380">
            <v>198145</v>
          </cell>
          <cell r="N380">
            <v>83902</v>
          </cell>
          <cell r="O380">
            <v>83562</v>
          </cell>
          <cell r="P380">
            <v>79639</v>
          </cell>
          <cell r="Q380">
            <v>127014</v>
          </cell>
          <cell r="R380">
            <v>960337</v>
          </cell>
          <cell r="S380">
            <v>959027.61</v>
          </cell>
          <cell r="T380">
            <v>1238279</v>
          </cell>
        </row>
        <row r="381">
          <cell r="A381" t="str">
            <v>60568S - SOUTH CENTRAL FL ADMINOther</v>
          </cell>
          <cell r="C381" t="str">
            <v>60568S - SOUTH CENTRAL FL ADMIN</v>
          </cell>
          <cell r="D381" t="str">
            <v>Other</v>
          </cell>
          <cell r="E381" t="str">
            <v>Actual:</v>
          </cell>
          <cell r="F381">
            <v>12169</v>
          </cell>
          <cell r="G381">
            <v>9212</v>
          </cell>
          <cell r="H381">
            <v>9701</v>
          </cell>
          <cell r="I381">
            <v>8837</v>
          </cell>
          <cell r="J381">
            <v>12348</v>
          </cell>
          <cell r="K381">
            <v>15251</v>
          </cell>
          <cell r="L381">
            <v>15139</v>
          </cell>
          <cell r="M381">
            <v>35356</v>
          </cell>
          <cell r="N381">
            <v>12389</v>
          </cell>
          <cell r="O381">
            <v>12067</v>
          </cell>
          <cell r="P381">
            <v>8787</v>
          </cell>
          <cell r="Q381">
            <v>16168</v>
          </cell>
          <cell r="R381">
            <v>0</v>
          </cell>
          <cell r="S381">
            <v>0</v>
          </cell>
          <cell r="T381">
            <v>167424</v>
          </cell>
        </row>
        <row r="382">
          <cell r="A382" t="str">
            <v>60568S - SOUTH CENTRAL FL ADMINCIAC</v>
          </cell>
          <cell r="C382" t="str">
            <v>60568S - SOUTH CENTRAL FL ADMIN</v>
          </cell>
          <cell r="D382" t="str">
            <v>CIAC</v>
          </cell>
          <cell r="E382" t="str">
            <v>Actual:</v>
          </cell>
          <cell r="F382">
            <v>-28420</v>
          </cell>
          <cell r="G382">
            <v>-84466</v>
          </cell>
          <cell r="H382">
            <v>-102755</v>
          </cell>
          <cell r="I382">
            <v>-118315</v>
          </cell>
          <cell r="J382">
            <v>-68234</v>
          </cell>
          <cell r="K382">
            <v>-85345</v>
          </cell>
          <cell r="L382">
            <v>-86590</v>
          </cell>
          <cell r="M382">
            <v>-50457</v>
          </cell>
          <cell r="N382">
            <v>-66543</v>
          </cell>
          <cell r="O382">
            <v>-92905</v>
          </cell>
          <cell r="P382">
            <v>-93843</v>
          </cell>
          <cell r="Q382">
            <v>-116284</v>
          </cell>
          <cell r="R382">
            <v>-464778</v>
          </cell>
          <cell r="S382">
            <v>-464777.88</v>
          </cell>
          <cell r="T382">
            <v>-994157</v>
          </cell>
        </row>
        <row r="388">
          <cell r="A388" t="str">
            <v xml:space="preserve"> </v>
          </cell>
        </row>
        <row r="389">
          <cell r="A389" t="str">
            <v>STREETLIGHT</v>
          </cell>
        </row>
        <row r="390">
          <cell r="C390" t="str">
            <v>Resource Type Groupings</v>
          </cell>
          <cell r="F390" t="str">
            <v>Jan</v>
          </cell>
          <cell r="G390" t="str">
            <v>Feb</v>
          </cell>
          <cell r="H390" t="str">
            <v>Mar</v>
          </cell>
          <cell r="I390" t="str">
            <v>Apr</v>
          </cell>
          <cell r="J390" t="str">
            <v>May</v>
          </cell>
          <cell r="K390" t="str">
            <v>Jun</v>
          </cell>
          <cell r="L390" t="str">
            <v>Jul</v>
          </cell>
          <cell r="M390" t="str">
            <v>Aug</v>
          </cell>
          <cell r="N390" t="str">
            <v>Sep</v>
          </cell>
          <cell r="O390" t="str">
            <v>Oct</v>
          </cell>
          <cell r="P390" t="str">
            <v>Nov</v>
          </cell>
          <cell r="Q390" t="str">
            <v>Dec</v>
          </cell>
          <cell r="R390" t="str">
            <v>Annual Budget</v>
          </cell>
          <cell r="S390" t="str">
            <v>Projection</v>
          </cell>
        </row>
        <row r="391">
          <cell r="A391" t="str">
            <v xml:space="preserve">60379S - SOUTH COASTALPayroll </v>
          </cell>
          <cell r="B391" t="str">
            <v>60379S</v>
          </cell>
          <cell r="C391" t="str">
            <v>60379S - SOUTH COASTAL</v>
          </cell>
          <cell r="D391" t="str">
            <v xml:space="preserve">Payroll </v>
          </cell>
          <cell r="E391" t="str">
            <v>Actual:</v>
          </cell>
          <cell r="F391">
            <v>2233</v>
          </cell>
          <cell r="G391">
            <v>4996</v>
          </cell>
          <cell r="H391">
            <v>2591</v>
          </cell>
          <cell r="I391">
            <v>1552</v>
          </cell>
          <cell r="J391">
            <v>1841</v>
          </cell>
          <cell r="K391">
            <v>3049</v>
          </cell>
          <cell r="L391">
            <v>1482</v>
          </cell>
          <cell r="M391">
            <v>2231</v>
          </cell>
          <cell r="N391">
            <v>569</v>
          </cell>
          <cell r="O391">
            <v>1894</v>
          </cell>
          <cell r="P391">
            <v>788</v>
          </cell>
          <cell r="Q391">
            <v>11497</v>
          </cell>
          <cell r="R391">
            <v>66339</v>
          </cell>
          <cell r="S391">
            <v>66339.039999999994</v>
          </cell>
          <cell r="T391">
            <v>34723</v>
          </cell>
        </row>
        <row r="392">
          <cell r="A392" t="str">
            <v>60379S - SOUTH COASTALPayroll OT</v>
          </cell>
          <cell r="C392" t="str">
            <v>60379S - SOUTH COASTAL</v>
          </cell>
          <cell r="D392" t="str">
            <v>Payroll OT</v>
          </cell>
          <cell r="E392" t="str">
            <v>Actual:</v>
          </cell>
          <cell r="F392">
            <v>228</v>
          </cell>
          <cell r="G392">
            <v>1113</v>
          </cell>
          <cell r="H392">
            <v>266</v>
          </cell>
          <cell r="I392">
            <v>194</v>
          </cell>
          <cell r="J392">
            <v>231</v>
          </cell>
          <cell r="K392">
            <v>193</v>
          </cell>
          <cell r="L392">
            <v>317</v>
          </cell>
          <cell r="M392">
            <v>313</v>
          </cell>
          <cell r="N392">
            <v>124</v>
          </cell>
          <cell r="O392">
            <v>93</v>
          </cell>
          <cell r="P392">
            <v>51</v>
          </cell>
          <cell r="Q392">
            <v>1443</v>
          </cell>
          <cell r="R392">
            <v>4699</v>
          </cell>
          <cell r="S392">
            <v>4699.3999999999996</v>
          </cell>
          <cell r="T392">
            <v>4566</v>
          </cell>
        </row>
        <row r="393">
          <cell r="A393" t="str">
            <v>60379S - SOUTH COASTALBargaining Unit</v>
          </cell>
          <cell r="C393" t="str">
            <v>60379S - SOUTH COASTAL</v>
          </cell>
          <cell r="D393" t="str">
            <v>Bargaining Unit</v>
          </cell>
          <cell r="E393" t="str">
            <v>Actual:</v>
          </cell>
          <cell r="F393">
            <v>9919</v>
          </cell>
          <cell r="G393">
            <v>19383</v>
          </cell>
          <cell r="H393">
            <v>10897</v>
          </cell>
          <cell r="I393">
            <v>10080</v>
          </cell>
          <cell r="J393">
            <v>7767</v>
          </cell>
          <cell r="K393">
            <v>14148</v>
          </cell>
          <cell r="L393">
            <v>4580</v>
          </cell>
          <cell r="M393">
            <v>7411</v>
          </cell>
          <cell r="N393">
            <v>3141</v>
          </cell>
          <cell r="O393">
            <v>7329</v>
          </cell>
          <cell r="P393">
            <v>5514</v>
          </cell>
          <cell r="Q393">
            <v>84389</v>
          </cell>
          <cell r="R393">
            <v>215785</v>
          </cell>
          <cell r="S393">
            <v>215785.34</v>
          </cell>
          <cell r="T393">
            <v>184558</v>
          </cell>
        </row>
        <row r="394">
          <cell r="A394" t="str">
            <v>60379S - SOUTH COASTALBargaining Unit OT</v>
          </cell>
          <cell r="C394" t="str">
            <v>60379S - SOUTH COASTAL</v>
          </cell>
          <cell r="D394" t="str">
            <v>Bargaining Unit OT</v>
          </cell>
          <cell r="E394" t="str">
            <v>Actual:</v>
          </cell>
          <cell r="F394">
            <v>623</v>
          </cell>
          <cell r="G394">
            <v>13192</v>
          </cell>
          <cell r="H394">
            <v>336</v>
          </cell>
          <cell r="I394">
            <v>926</v>
          </cell>
          <cell r="J394">
            <v>287</v>
          </cell>
          <cell r="K394">
            <v>614</v>
          </cell>
          <cell r="L394">
            <v>1327</v>
          </cell>
          <cell r="M394">
            <v>264</v>
          </cell>
          <cell r="N394">
            <v>51</v>
          </cell>
          <cell r="O394">
            <v>195</v>
          </cell>
          <cell r="P394">
            <v>83</v>
          </cell>
          <cell r="Q394">
            <v>2856</v>
          </cell>
          <cell r="R394">
            <v>38036</v>
          </cell>
          <cell r="S394">
            <v>38036.019999999997</v>
          </cell>
          <cell r="T394">
            <v>20754</v>
          </cell>
        </row>
        <row r="395">
          <cell r="A395" t="str">
            <v>60379S - SOUTH COASTALContractors</v>
          </cell>
          <cell r="C395" t="str">
            <v>60379S - SOUTH COASTAL</v>
          </cell>
          <cell r="D395" t="str">
            <v>Contractors</v>
          </cell>
          <cell r="E395" t="str">
            <v>Actual:</v>
          </cell>
          <cell r="F395">
            <v>88968</v>
          </cell>
          <cell r="G395">
            <v>32334</v>
          </cell>
          <cell r="H395">
            <v>171302</v>
          </cell>
          <cell r="I395">
            <v>137732</v>
          </cell>
          <cell r="J395">
            <v>128153</v>
          </cell>
          <cell r="K395">
            <v>69757</v>
          </cell>
          <cell r="L395">
            <v>98209</v>
          </cell>
          <cell r="M395">
            <v>142166</v>
          </cell>
          <cell r="N395">
            <v>215082</v>
          </cell>
          <cell r="O395">
            <v>112168</v>
          </cell>
          <cell r="P395">
            <v>79089</v>
          </cell>
          <cell r="Q395">
            <v>8851</v>
          </cell>
          <cell r="R395">
            <v>897936</v>
          </cell>
          <cell r="S395">
            <v>1197505.21</v>
          </cell>
          <cell r="T395">
            <v>1283811</v>
          </cell>
        </row>
        <row r="396">
          <cell r="A396" t="str">
            <v>60379S - SOUTH COASTALMaterials w/ burdens</v>
          </cell>
          <cell r="C396" t="str">
            <v>60379S - SOUTH COASTAL</v>
          </cell>
          <cell r="D396" t="str">
            <v>Materials w/ burdens</v>
          </cell>
          <cell r="E396" t="str">
            <v>Actual:</v>
          </cell>
          <cell r="F396">
            <v>103731</v>
          </cell>
          <cell r="G396">
            <v>253102</v>
          </cell>
          <cell r="H396">
            <v>129974</v>
          </cell>
          <cell r="I396">
            <v>89453</v>
          </cell>
          <cell r="J396">
            <v>61720</v>
          </cell>
          <cell r="K396">
            <v>68091</v>
          </cell>
          <cell r="L396">
            <v>95034</v>
          </cell>
          <cell r="M396">
            <v>135047</v>
          </cell>
          <cell r="N396">
            <v>83956</v>
          </cell>
          <cell r="O396">
            <v>91238</v>
          </cell>
          <cell r="P396">
            <v>199680</v>
          </cell>
          <cell r="Q396">
            <v>149555</v>
          </cell>
          <cell r="R396">
            <v>1254156</v>
          </cell>
          <cell r="S396">
            <v>1254156.07</v>
          </cell>
          <cell r="T396">
            <v>1460581</v>
          </cell>
        </row>
        <row r="397">
          <cell r="A397" t="str">
            <v>60379S - SOUTH COASTALFleet</v>
          </cell>
          <cell r="C397" t="str">
            <v>60379S - SOUTH COASTAL</v>
          </cell>
          <cell r="D397" t="str">
            <v>Fleet</v>
          </cell>
          <cell r="E397" t="str">
            <v>Actual:</v>
          </cell>
          <cell r="F397">
            <v>4038</v>
          </cell>
          <cell r="G397">
            <v>10794</v>
          </cell>
          <cell r="H397">
            <v>4985</v>
          </cell>
          <cell r="I397">
            <v>4429</v>
          </cell>
          <cell r="J397">
            <v>3376</v>
          </cell>
          <cell r="K397">
            <v>6303</v>
          </cell>
          <cell r="L397">
            <v>2132</v>
          </cell>
          <cell r="M397">
            <v>3050</v>
          </cell>
          <cell r="N397">
            <v>1103</v>
          </cell>
          <cell r="O397">
            <v>2685</v>
          </cell>
          <cell r="P397">
            <v>2124</v>
          </cell>
          <cell r="Q397">
            <v>37446</v>
          </cell>
          <cell r="R397">
            <v>121705</v>
          </cell>
          <cell r="S397">
            <v>121704.84</v>
          </cell>
          <cell r="T397">
            <v>82465</v>
          </cell>
        </row>
        <row r="398">
          <cell r="A398" t="str">
            <v>60379S - SOUTH COASTALOther</v>
          </cell>
          <cell r="C398" t="str">
            <v>60379S - SOUTH COASTAL</v>
          </cell>
          <cell r="D398" t="str">
            <v>Other</v>
          </cell>
          <cell r="E398" t="str">
            <v>Actual:</v>
          </cell>
          <cell r="F398">
            <v>26</v>
          </cell>
          <cell r="G398">
            <v>179</v>
          </cell>
          <cell r="H398">
            <v>0</v>
          </cell>
          <cell r="I398">
            <v>0</v>
          </cell>
          <cell r="J398">
            <v>13</v>
          </cell>
          <cell r="K398">
            <v>0</v>
          </cell>
          <cell r="L398">
            <v>115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285</v>
          </cell>
          <cell r="R398">
            <v>5341</v>
          </cell>
          <cell r="S398">
            <v>5340.72</v>
          </cell>
          <cell r="T398">
            <v>618</v>
          </cell>
        </row>
        <row r="399">
          <cell r="A399" t="str">
            <v>60379S - SOUTH COASTALCIAC</v>
          </cell>
          <cell r="C399" t="str">
            <v>60379S - SOUTH COASTAL</v>
          </cell>
          <cell r="D399" t="str">
            <v>CIAC</v>
          </cell>
          <cell r="E399" t="str">
            <v>Actual:</v>
          </cell>
          <cell r="F399">
            <v>-8272</v>
          </cell>
          <cell r="G399">
            <v>-14392</v>
          </cell>
          <cell r="H399">
            <v>-9574</v>
          </cell>
          <cell r="I399">
            <v>-12505</v>
          </cell>
          <cell r="J399">
            <v>-9840</v>
          </cell>
          <cell r="K399">
            <v>-11581</v>
          </cell>
          <cell r="L399">
            <v>-10070</v>
          </cell>
          <cell r="M399">
            <v>-8370</v>
          </cell>
          <cell r="N399">
            <v>-2196</v>
          </cell>
          <cell r="O399">
            <v>-77095</v>
          </cell>
          <cell r="P399">
            <v>-28188</v>
          </cell>
          <cell r="Q399">
            <v>-11956</v>
          </cell>
          <cell r="R399">
            <v>-311369</v>
          </cell>
          <cell r="S399">
            <v>-311369.03999999998</v>
          </cell>
          <cell r="T399">
            <v>-204039</v>
          </cell>
        </row>
        <row r="400">
          <cell r="A400"/>
          <cell r="B400" t="str">
            <v>60379S</v>
          </cell>
          <cell r="E400" t="str">
            <v>Sum:</v>
          </cell>
          <cell r="F400">
            <v>201492</v>
          </cell>
          <cell r="G400">
            <v>320701</v>
          </cell>
          <cell r="H400">
            <v>310777</v>
          </cell>
          <cell r="I400">
            <v>231861</v>
          </cell>
          <cell r="J400">
            <v>193548</v>
          </cell>
          <cell r="K400">
            <v>150575</v>
          </cell>
          <cell r="L400">
            <v>193126</v>
          </cell>
          <cell r="M400">
            <v>282112</v>
          </cell>
          <cell r="N400">
            <v>301830</v>
          </cell>
          <cell r="O400">
            <v>138507</v>
          </cell>
          <cell r="P400">
            <v>259141</v>
          </cell>
          <cell r="Q400">
            <v>284365</v>
          </cell>
          <cell r="R400">
            <v>2292629</v>
          </cell>
          <cell r="S400">
            <v>2592198</v>
          </cell>
          <cell r="T400">
            <v>2868035</v>
          </cell>
        </row>
        <row r="401">
          <cell r="A401"/>
        </row>
        <row r="402">
          <cell r="A402" t="str">
            <v xml:space="preserve">60413S - NORTH CENT FL ADMINPayroll </v>
          </cell>
          <cell r="B402" t="str">
            <v>60413S</v>
          </cell>
          <cell r="C402" t="str">
            <v>60413S - NORTH CENT FL ADMIN</v>
          </cell>
          <cell r="D402" t="str">
            <v xml:space="preserve">Payroll </v>
          </cell>
          <cell r="E402" t="str">
            <v>Actual:</v>
          </cell>
          <cell r="F402">
            <v>8372</v>
          </cell>
          <cell r="G402">
            <v>8216</v>
          </cell>
          <cell r="H402">
            <v>6390</v>
          </cell>
          <cell r="I402">
            <v>5164</v>
          </cell>
          <cell r="J402">
            <v>5073</v>
          </cell>
          <cell r="K402">
            <v>4837</v>
          </cell>
          <cell r="L402">
            <v>6551</v>
          </cell>
          <cell r="M402">
            <v>8316</v>
          </cell>
          <cell r="N402">
            <v>5907</v>
          </cell>
          <cell r="O402">
            <v>6893</v>
          </cell>
          <cell r="P402">
            <v>9773</v>
          </cell>
          <cell r="Q402">
            <v>14114</v>
          </cell>
          <cell r="R402">
            <v>78160</v>
          </cell>
          <cell r="S402">
            <v>78159.929999999993</v>
          </cell>
          <cell r="T402">
            <v>89606</v>
          </cell>
        </row>
        <row r="403">
          <cell r="A403" t="str">
            <v>60413S - NORTH CENT FL ADMINPayroll OT</v>
          </cell>
          <cell r="C403" t="str">
            <v>60413S - NORTH CENT FL ADMIN</v>
          </cell>
          <cell r="D403" t="str">
            <v>Payroll OT</v>
          </cell>
          <cell r="E403" t="str">
            <v>Actual:</v>
          </cell>
          <cell r="F403">
            <v>653</v>
          </cell>
          <cell r="G403">
            <v>370</v>
          </cell>
          <cell r="H403">
            <v>365</v>
          </cell>
          <cell r="I403">
            <v>300</v>
          </cell>
          <cell r="J403">
            <v>403</v>
          </cell>
          <cell r="K403">
            <v>703</v>
          </cell>
          <cell r="L403">
            <v>923</v>
          </cell>
          <cell r="M403">
            <v>1524</v>
          </cell>
          <cell r="N403">
            <v>753</v>
          </cell>
          <cell r="O403">
            <v>256</v>
          </cell>
          <cell r="P403">
            <v>733</v>
          </cell>
          <cell r="Q403">
            <v>1497</v>
          </cell>
          <cell r="R403">
            <v>0</v>
          </cell>
          <cell r="S403">
            <v>0</v>
          </cell>
          <cell r="T403">
            <v>8480</v>
          </cell>
        </row>
        <row r="404">
          <cell r="A404" t="str">
            <v>60413S - NORTH CENT FL ADMINBargaining Unit</v>
          </cell>
          <cell r="C404" t="str">
            <v>60413S - NORTH CENT FL ADMIN</v>
          </cell>
          <cell r="D404" t="str">
            <v>Bargaining Unit</v>
          </cell>
          <cell r="E404" t="str">
            <v>Actual:</v>
          </cell>
          <cell r="F404">
            <v>25825</v>
          </cell>
          <cell r="G404">
            <v>24435</v>
          </cell>
          <cell r="H404">
            <v>16002</v>
          </cell>
          <cell r="I404">
            <v>13244</v>
          </cell>
          <cell r="J404">
            <v>13675</v>
          </cell>
          <cell r="K404">
            <v>13217</v>
          </cell>
          <cell r="L404">
            <v>18936</v>
          </cell>
          <cell r="M404">
            <v>24631</v>
          </cell>
          <cell r="N404">
            <v>14067</v>
          </cell>
          <cell r="O404">
            <v>21659</v>
          </cell>
          <cell r="P404">
            <v>38052</v>
          </cell>
          <cell r="Q404">
            <v>44869</v>
          </cell>
          <cell r="R404">
            <v>346843</v>
          </cell>
          <cell r="S404">
            <v>346842.68</v>
          </cell>
          <cell r="T404">
            <v>268612</v>
          </cell>
        </row>
        <row r="405">
          <cell r="A405" t="str">
            <v>60413S - NORTH CENT FL ADMINBargaining Unit OT</v>
          </cell>
          <cell r="C405" t="str">
            <v>60413S - NORTH CENT FL ADMIN</v>
          </cell>
          <cell r="D405" t="str">
            <v>Bargaining Unit OT</v>
          </cell>
          <cell r="E405" t="str">
            <v>Actual:</v>
          </cell>
          <cell r="F405">
            <v>7125</v>
          </cell>
          <cell r="G405">
            <v>2176</v>
          </cell>
          <cell r="H405">
            <v>366</v>
          </cell>
          <cell r="I405">
            <v>1092</v>
          </cell>
          <cell r="J405">
            <v>780</v>
          </cell>
          <cell r="K405">
            <v>1092</v>
          </cell>
          <cell r="L405">
            <v>1880</v>
          </cell>
          <cell r="M405">
            <v>529</v>
          </cell>
          <cell r="N405">
            <v>841</v>
          </cell>
          <cell r="O405">
            <v>1075</v>
          </cell>
          <cell r="P405">
            <v>3028</v>
          </cell>
          <cell r="Q405">
            <v>13271</v>
          </cell>
          <cell r="R405">
            <v>16568</v>
          </cell>
          <cell r="S405">
            <v>16568.32</v>
          </cell>
          <cell r="T405">
            <v>33255</v>
          </cell>
        </row>
        <row r="406">
          <cell r="A406" t="str">
            <v>60413S - NORTH CENT FL ADMINContractors</v>
          </cell>
          <cell r="C406" t="str">
            <v>60413S - NORTH CENT FL ADMIN</v>
          </cell>
          <cell r="D406" t="str">
            <v>Contractors</v>
          </cell>
          <cell r="E406" t="str">
            <v>Actual:</v>
          </cell>
          <cell r="F406">
            <v>69013</v>
          </cell>
          <cell r="G406">
            <v>29396</v>
          </cell>
          <cell r="H406">
            <v>84386</v>
          </cell>
          <cell r="I406">
            <v>54556</v>
          </cell>
          <cell r="J406">
            <v>163871</v>
          </cell>
          <cell r="K406">
            <v>102576</v>
          </cell>
          <cell r="L406">
            <v>101136</v>
          </cell>
          <cell r="M406">
            <v>55520</v>
          </cell>
          <cell r="N406">
            <v>92178</v>
          </cell>
          <cell r="O406">
            <v>95870</v>
          </cell>
          <cell r="P406">
            <v>121622</v>
          </cell>
          <cell r="Q406">
            <v>132465</v>
          </cell>
          <cell r="R406">
            <v>733533</v>
          </cell>
          <cell r="S406">
            <v>733533</v>
          </cell>
          <cell r="T406">
            <v>1102589</v>
          </cell>
        </row>
        <row r="407">
          <cell r="A407" t="str">
            <v>60413S - NORTH CENT FL ADMINMaterials w/ burdens</v>
          </cell>
          <cell r="C407" t="str">
            <v>60413S - NORTH CENT FL ADMIN</v>
          </cell>
          <cell r="D407" t="str">
            <v>Materials w/ burdens</v>
          </cell>
          <cell r="E407" t="str">
            <v>Actual:</v>
          </cell>
          <cell r="F407">
            <v>102800</v>
          </cell>
          <cell r="G407">
            <v>153565</v>
          </cell>
          <cell r="H407">
            <v>134914</v>
          </cell>
          <cell r="I407">
            <v>131059</v>
          </cell>
          <cell r="J407">
            <v>237795</v>
          </cell>
          <cell r="K407">
            <v>143240</v>
          </cell>
          <cell r="L407">
            <v>202511</v>
          </cell>
          <cell r="M407">
            <v>198890</v>
          </cell>
          <cell r="N407">
            <v>126759</v>
          </cell>
          <cell r="O407">
            <v>287181</v>
          </cell>
          <cell r="P407">
            <v>109047</v>
          </cell>
          <cell r="Q407">
            <v>279500</v>
          </cell>
          <cell r="R407">
            <v>2058530</v>
          </cell>
          <cell r="S407">
            <v>1953029.72</v>
          </cell>
          <cell r="T407">
            <v>2107261</v>
          </cell>
        </row>
        <row r="408">
          <cell r="A408" t="str">
            <v>60413S - NORTH CENT FL ADMINFleet</v>
          </cell>
          <cell r="C408" t="str">
            <v>60413S - NORTH CENT FL ADMIN</v>
          </cell>
          <cell r="D408" t="str">
            <v>Fleet</v>
          </cell>
          <cell r="E408" t="str">
            <v>Actual:</v>
          </cell>
          <cell r="F408">
            <v>11849</v>
          </cell>
          <cell r="G408">
            <v>11306</v>
          </cell>
          <cell r="H408">
            <v>7642</v>
          </cell>
          <cell r="I408">
            <v>6548</v>
          </cell>
          <cell r="J408">
            <v>6019</v>
          </cell>
          <cell r="K408">
            <v>6184</v>
          </cell>
          <cell r="L408">
            <v>9167</v>
          </cell>
          <cell r="M408">
            <v>12205</v>
          </cell>
          <cell r="N408">
            <v>6100</v>
          </cell>
          <cell r="O408">
            <v>9440</v>
          </cell>
          <cell r="P408">
            <v>15627</v>
          </cell>
          <cell r="Q408">
            <v>23329</v>
          </cell>
          <cell r="R408">
            <v>179105</v>
          </cell>
          <cell r="S408">
            <v>179105.04</v>
          </cell>
          <cell r="T408">
            <v>125416</v>
          </cell>
        </row>
        <row r="409">
          <cell r="A409" t="str">
            <v>60413S - NORTH CENT FL ADMINOther</v>
          </cell>
          <cell r="C409" t="str">
            <v>60413S - NORTH CENT FL ADMIN</v>
          </cell>
          <cell r="D409" t="str">
            <v>Other</v>
          </cell>
          <cell r="E409" t="str">
            <v>Actual:</v>
          </cell>
          <cell r="F409">
            <v>1028</v>
          </cell>
          <cell r="G409">
            <v>119</v>
          </cell>
          <cell r="H409">
            <v>864</v>
          </cell>
          <cell r="I409">
            <v>914</v>
          </cell>
          <cell r="J409">
            <v>291</v>
          </cell>
          <cell r="K409">
            <v>271</v>
          </cell>
          <cell r="L409">
            <v>339</v>
          </cell>
          <cell r="M409">
            <v>2112</v>
          </cell>
          <cell r="N409">
            <v>271</v>
          </cell>
          <cell r="O409">
            <v>530</v>
          </cell>
          <cell r="P409">
            <v>527</v>
          </cell>
          <cell r="Q409">
            <v>622</v>
          </cell>
          <cell r="R409">
            <v>11537</v>
          </cell>
          <cell r="S409">
            <v>11536.68</v>
          </cell>
          <cell r="T409">
            <v>7888</v>
          </cell>
        </row>
        <row r="410">
          <cell r="A410" t="str">
            <v>60413S - NORTH CENT FL ADMINCIAC</v>
          </cell>
          <cell r="C410" t="str">
            <v>60413S - NORTH CENT FL ADMIN</v>
          </cell>
          <cell r="D410" t="str">
            <v>CIAC</v>
          </cell>
          <cell r="E410" t="str">
            <v>Actual:</v>
          </cell>
          <cell r="F410">
            <v>-31054</v>
          </cell>
          <cell r="G410">
            <v>-41862</v>
          </cell>
          <cell r="H410">
            <v>-6386</v>
          </cell>
          <cell r="I410">
            <v>-10532</v>
          </cell>
          <cell r="J410">
            <v>-41683</v>
          </cell>
          <cell r="K410">
            <v>-20306</v>
          </cell>
          <cell r="L410">
            <v>-12104</v>
          </cell>
          <cell r="M410">
            <v>0</v>
          </cell>
          <cell r="N410">
            <v>0</v>
          </cell>
          <cell r="O410">
            <v>-233080</v>
          </cell>
          <cell r="P410">
            <v>-17615</v>
          </cell>
          <cell r="Q410">
            <v>-48748</v>
          </cell>
          <cell r="R410">
            <v>-139581</v>
          </cell>
          <cell r="S410">
            <v>-139581.35999999999</v>
          </cell>
          <cell r="T410">
            <v>-463370</v>
          </cell>
        </row>
        <row r="411">
          <cell r="A411"/>
          <cell r="B411" t="str">
            <v>60413S</v>
          </cell>
          <cell r="E411" t="str">
            <v>Sum:</v>
          </cell>
          <cell r="F411">
            <v>195611</v>
          </cell>
          <cell r="G411">
            <v>187719</v>
          </cell>
          <cell r="H411">
            <v>244543</v>
          </cell>
          <cell r="I411">
            <v>202345</v>
          </cell>
          <cell r="J411">
            <v>386223</v>
          </cell>
          <cell r="K411">
            <v>251815</v>
          </cell>
          <cell r="L411">
            <v>329338</v>
          </cell>
          <cell r="M411">
            <v>303726</v>
          </cell>
          <cell r="N411">
            <v>246875</v>
          </cell>
          <cell r="O411">
            <v>189824</v>
          </cell>
          <cell r="P411">
            <v>280794</v>
          </cell>
          <cell r="Q411">
            <v>460919</v>
          </cell>
          <cell r="R411">
            <v>3284694</v>
          </cell>
          <cell r="S411">
            <v>3179194</v>
          </cell>
          <cell r="T411">
            <v>3279732</v>
          </cell>
        </row>
        <row r="412">
          <cell r="A412"/>
        </row>
        <row r="413">
          <cell r="A413" t="str">
            <v xml:space="preserve">60445S - NORTH COASTALPayroll </v>
          </cell>
          <cell r="B413" t="str">
            <v>60445S</v>
          </cell>
          <cell r="C413" t="str">
            <v>60445S - NORTH COASTAL</v>
          </cell>
          <cell r="D413" t="str">
            <v xml:space="preserve">Payroll </v>
          </cell>
          <cell r="E413" t="str">
            <v>Actual:</v>
          </cell>
          <cell r="F413">
            <v>8288</v>
          </cell>
          <cell r="G413">
            <v>9337</v>
          </cell>
          <cell r="H413">
            <v>9228</v>
          </cell>
          <cell r="I413">
            <v>6290</v>
          </cell>
          <cell r="J413">
            <v>7576</v>
          </cell>
          <cell r="K413">
            <v>6166</v>
          </cell>
          <cell r="L413">
            <v>6773</v>
          </cell>
          <cell r="M413">
            <v>9153</v>
          </cell>
          <cell r="N413">
            <v>7499</v>
          </cell>
          <cell r="O413">
            <v>7182</v>
          </cell>
          <cell r="P413">
            <v>9564</v>
          </cell>
          <cell r="Q413">
            <v>14719</v>
          </cell>
          <cell r="R413">
            <v>167165</v>
          </cell>
          <cell r="S413">
            <v>167164.96</v>
          </cell>
          <cell r="T413">
            <v>101775</v>
          </cell>
        </row>
        <row r="414">
          <cell r="A414" t="str">
            <v>60445S - NORTH COASTALPayroll OT</v>
          </cell>
          <cell r="C414" t="str">
            <v>60445S - NORTH COASTAL</v>
          </cell>
          <cell r="D414" t="str">
            <v>Payroll OT</v>
          </cell>
          <cell r="E414" t="str">
            <v>Actual:</v>
          </cell>
          <cell r="F414">
            <v>380</v>
          </cell>
          <cell r="G414">
            <v>569</v>
          </cell>
          <cell r="H414">
            <v>372</v>
          </cell>
          <cell r="I414">
            <v>190</v>
          </cell>
          <cell r="J414">
            <v>732</v>
          </cell>
          <cell r="K414">
            <v>266</v>
          </cell>
          <cell r="L414">
            <v>584</v>
          </cell>
          <cell r="M414">
            <v>628</v>
          </cell>
          <cell r="N414">
            <v>311</v>
          </cell>
          <cell r="O414">
            <v>619</v>
          </cell>
          <cell r="P414">
            <v>621</v>
          </cell>
          <cell r="Q414">
            <v>1460</v>
          </cell>
          <cell r="R414">
            <v>1285</v>
          </cell>
          <cell r="S414">
            <v>1284.8699999999999</v>
          </cell>
          <cell r="T414">
            <v>6732</v>
          </cell>
        </row>
        <row r="415">
          <cell r="A415" t="str">
            <v>60445S - NORTH COASTALBargaining Unit</v>
          </cell>
          <cell r="C415" t="str">
            <v>60445S - NORTH COASTAL</v>
          </cell>
          <cell r="D415" t="str">
            <v>Bargaining Unit</v>
          </cell>
          <cell r="E415" t="str">
            <v>Actual:</v>
          </cell>
          <cell r="F415">
            <v>31868</v>
          </cell>
          <cell r="G415">
            <v>30156</v>
          </cell>
          <cell r="H415">
            <v>27426</v>
          </cell>
          <cell r="I415">
            <v>19717</v>
          </cell>
          <cell r="J415">
            <v>26717</v>
          </cell>
          <cell r="K415">
            <v>16411</v>
          </cell>
          <cell r="L415">
            <v>20724</v>
          </cell>
          <cell r="M415">
            <v>21890</v>
          </cell>
          <cell r="N415">
            <v>22076</v>
          </cell>
          <cell r="O415">
            <v>13464</v>
          </cell>
          <cell r="P415">
            <v>24168</v>
          </cell>
          <cell r="Q415">
            <v>46954</v>
          </cell>
          <cell r="R415">
            <v>233625</v>
          </cell>
          <cell r="S415">
            <v>233624.68</v>
          </cell>
          <cell r="T415">
            <v>301571</v>
          </cell>
        </row>
        <row r="416">
          <cell r="A416" t="str">
            <v>60445S - NORTH COASTALBargaining Unit OT</v>
          </cell>
          <cell r="C416" t="str">
            <v>60445S - NORTH COASTAL</v>
          </cell>
          <cell r="D416" t="str">
            <v>Bargaining Unit OT</v>
          </cell>
          <cell r="E416" t="str">
            <v>Actual:</v>
          </cell>
          <cell r="F416">
            <v>4336</v>
          </cell>
          <cell r="G416">
            <v>1745</v>
          </cell>
          <cell r="H416">
            <v>236</v>
          </cell>
          <cell r="I416">
            <v>992</v>
          </cell>
          <cell r="J416">
            <v>7311</v>
          </cell>
          <cell r="K416">
            <v>8480</v>
          </cell>
          <cell r="L416">
            <v>7511</v>
          </cell>
          <cell r="M416">
            <v>8302</v>
          </cell>
          <cell r="N416">
            <v>4426</v>
          </cell>
          <cell r="O416">
            <v>4726</v>
          </cell>
          <cell r="P416">
            <v>7140</v>
          </cell>
          <cell r="Q416">
            <v>11045</v>
          </cell>
          <cell r="R416">
            <v>37254</v>
          </cell>
          <cell r="S416">
            <v>37254.01</v>
          </cell>
          <cell r="T416">
            <v>66250</v>
          </cell>
        </row>
        <row r="417">
          <cell r="A417" t="str">
            <v>60445S - NORTH COASTALContractors</v>
          </cell>
          <cell r="C417" t="str">
            <v>60445S - NORTH COASTAL</v>
          </cell>
          <cell r="D417" t="str">
            <v>Contractors</v>
          </cell>
          <cell r="E417" t="str">
            <v>Actual:</v>
          </cell>
          <cell r="F417">
            <v>22886</v>
          </cell>
          <cell r="G417">
            <v>6351</v>
          </cell>
          <cell r="H417">
            <v>16650</v>
          </cell>
          <cell r="I417">
            <v>6709</v>
          </cell>
          <cell r="J417">
            <v>130</v>
          </cell>
          <cell r="K417">
            <v>3094</v>
          </cell>
          <cell r="L417">
            <v>17552</v>
          </cell>
          <cell r="M417">
            <v>12863</v>
          </cell>
          <cell r="N417">
            <v>10106</v>
          </cell>
          <cell r="O417">
            <v>37449</v>
          </cell>
          <cell r="P417">
            <v>13489</v>
          </cell>
          <cell r="Q417">
            <v>18954</v>
          </cell>
          <cell r="R417">
            <v>600778</v>
          </cell>
          <cell r="S417">
            <v>801208.96</v>
          </cell>
          <cell r="T417">
            <v>166233</v>
          </cell>
        </row>
        <row r="418">
          <cell r="A418" t="str">
            <v>60445S - NORTH COASTALMaterials w/ burdens</v>
          </cell>
          <cell r="C418" t="str">
            <v>60445S - NORTH COASTAL</v>
          </cell>
          <cell r="D418" t="str">
            <v>Materials w/ burdens</v>
          </cell>
          <cell r="E418" t="str">
            <v>Actual:</v>
          </cell>
          <cell r="F418">
            <v>30355</v>
          </cell>
          <cell r="G418">
            <v>71250</v>
          </cell>
          <cell r="H418">
            <v>83772</v>
          </cell>
          <cell r="I418">
            <v>36966</v>
          </cell>
          <cell r="J418">
            <v>64032</v>
          </cell>
          <cell r="K418">
            <v>96587</v>
          </cell>
          <cell r="L418">
            <v>110477</v>
          </cell>
          <cell r="M418">
            <v>53503</v>
          </cell>
          <cell r="N418">
            <v>84637</v>
          </cell>
          <cell r="O418">
            <v>67660</v>
          </cell>
          <cell r="P418">
            <v>-67491</v>
          </cell>
          <cell r="Q418">
            <v>154556</v>
          </cell>
          <cell r="R418">
            <v>473653</v>
          </cell>
          <cell r="S418">
            <v>473653.29</v>
          </cell>
          <cell r="T418">
            <v>786304</v>
          </cell>
        </row>
        <row r="419">
          <cell r="A419" t="str">
            <v>60445S - NORTH COASTALFleet</v>
          </cell>
          <cell r="C419" t="str">
            <v>60445S - NORTH COASTAL</v>
          </cell>
          <cell r="D419" t="str">
            <v>Fleet</v>
          </cell>
          <cell r="E419" t="str">
            <v>Actual:</v>
          </cell>
          <cell r="F419">
            <v>15933</v>
          </cell>
          <cell r="G419">
            <v>18785</v>
          </cell>
          <cell r="H419">
            <v>10321</v>
          </cell>
          <cell r="I419">
            <v>9926</v>
          </cell>
          <cell r="J419">
            <v>10347</v>
          </cell>
          <cell r="K419">
            <v>9450</v>
          </cell>
          <cell r="L419">
            <v>10889</v>
          </cell>
          <cell r="M419">
            <v>11394</v>
          </cell>
          <cell r="N419">
            <v>10552</v>
          </cell>
          <cell r="O419">
            <v>7702</v>
          </cell>
          <cell r="P419">
            <v>14273</v>
          </cell>
          <cell r="Q419">
            <v>27247</v>
          </cell>
          <cell r="R419">
            <v>119998</v>
          </cell>
          <cell r="S419">
            <v>119997.66</v>
          </cell>
          <cell r="T419">
            <v>156819</v>
          </cell>
        </row>
        <row r="420">
          <cell r="A420" t="str">
            <v>60445S - NORTH COASTALOther</v>
          </cell>
          <cell r="C420" t="str">
            <v>60445S - NORTH COASTAL</v>
          </cell>
          <cell r="D420" t="str">
            <v>Other</v>
          </cell>
          <cell r="E420" t="str">
            <v>Actual:</v>
          </cell>
          <cell r="F420">
            <v>275</v>
          </cell>
          <cell r="G420">
            <v>1430</v>
          </cell>
          <cell r="H420">
            <v>587</v>
          </cell>
          <cell r="I420">
            <v>248</v>
          </cell>
          <cell r="J420">
            <v>898</v>
          </cell>
          <cell r="K420">
            <v>171</v>
          </cell>
          <cell r="L420">
            <v>261</v>
          </cell>
          <cell r="M420">
            <v>336</v>
          </cell>
          <cell r="N420">
            <v>435</v>
          </cell>
          <cell r="O420">
            <v>100</v>
          </cell>
          <cell r="P420">
            <v>214</v>
          </cell>
          <cell r="Q420">
            <v>305</v>
          </cell>
          <cell r="R420">
            <v>6281</v>
          </cell>
          <cell r="S420">
            <v>6281.16</v>
          </cell>
          <cell r="T420">
            <v>5260</v>
          </cell>
        </row>
        <row r="421">
          <cell r="A421" t="str">
            <v>60445S - NORTH COASTALCIAC</v>
          </cell>
          <cell r="C421" t="str">
            <v>60445S - NORTH COASTAL</v>
          </cell>
          <cell r="D421" t="str">
            <v>CIAC</v>
          </cell>
          <cell r="E421" t="str">
            <v>Actual:</v>
          </cell>
          <cell r="F421">
            <v>-13782</v>
          </cell>
          <cell r="G421">
            <v>-1836</v>
          </cell>
          <cell r="H421">
            <v>-1763</v>
          </cell>
          <cell r="I421">
            <v>-5848</v>
          </cell>
          <cell r="J421">
            <v>-6458</v>
          </cell>
          <cell r="K421">
            <v>-11240</v>
          </cell>
          <cell r="L421">
            <v>-17890</v>
          </cell>
          <cell r="M421">
            <v>0</v>
          </cell>
          <cell r="N421">
            <v>0</v>
          </cell>
          <cell r="O421">
            <v>-61051</v>
          </cell>
          <cell r="P421">
            <v>-3195</v>
          </cell>
          <cell r="Q421">
            <v>-13472</v>
          </cell>
          <cell r="R421">
            <v>-129348</v>
          </cell>
          <cell r="S421">
            <v>-129347.76</v>
          </cell>
          <cell r="T421">
            <v>-136535</v>
          </cell>
        </row>
        <row r="422">
          <cell r="A422"/>
          <cell r="B422" t="str">
            <v>60445S</v>
          </cell>
          <cell r="E422" t="str">
            <v>Sum:</v>
          </cell>
          <cell r="F422">
            <v>100539</v>
          </cell>
          <cell r="G422">
            <v>137787</v>
          </cell>
          <cell r="H422">
            <v>146829</v>
          </cell>
          <cell r="I422">
            <v>75188</v>
          </cell>
          <cell r="J422">
            <v>111286</v>
          </cell>
          <cell r="K422">
            <v>129385</v>
          </cell>
          <cell r="L422">
            <v>156881</v>
          </cell>
          <cell r="M422">
            <v>118070</v>
          </cell>
          <cell r="N422">
            <v>140044</v>
          </cell>
          <cell r="O422">
            <v>77851</v>
          </cell>
          <cell r="P422">
            <v>-1217</v>
          </cell>
          <cell r="Q422">
            <v>261768</v>
          </cell>
          <cell r="R422">
            <v>1510691</v>
          </cell>
          <cell r="S422">
            <v>1711122</v>
          </cell>
          <cell r="T422">
            <v>1454411</v>
          </cell>
        </row>
        <row r="423">
          <cell r="A423"/>
        </row>
        <row r="424">
          <cell r="A424" t="str">
            <v xml:space="preserve">60568S - SOUTH CENTRAL FL ADMINPayroll </v>
          </cell>
          <cell r="B424" t="str">
            <v>60568S</v>
          </cell>
          <cell r="C424" t="str">
            <v>60568S - SOUTH CENTRAL FL ADMIN</v>
          </cell>
          <cell r="D424" t="str">
            <v xml:space="preserve">Payroll </v>
          </cell>
          <cell r="E424" t="str">
            <v>Actual:</v>
          </cell>
          <cell r="F424">
            <v>5536</v>
          </cell>
          <cell r="G424">
            <v>5581</v>
          </cell>
          <cell r="H424">
            <v>10185</v>
          </cell>
          <cell r="I424">
            <v>5984</v>
          </cell>
          <cell r="J424">
            <v>7389</v>
          </cell>
          <cell r="K424">
            <v>8022</v>
          </cell>
          <cell r="L424">
            <v>5880</v>
          </cell>
          <cell r="M424">
            <v>7758</v>
          </cell>
          <cell r="N424">
            <v>5767</v>
          </cell>
          <cell r="O424">
            <v>5139</v>
          </cell>
          <cell r="P424">
            <v>5802</v>
          </cell>
          <cell r="Q424">
            <v>4739</v>
          </cell>
          <cell r="R424">
            <v>357925</v>
          </cell>
          <cell r="S424">
            <v>357925.12</v>
          </cell>
          <cell r="T424">
            <v>77782</v>
          </cell>
        </row>
        <row r="425">
          <cell r="A425" t="str">
            <v>60568S - SOUTH CENTRAL FL ADMINPayroll OT</v>
          </cell>
          <cell r="C425" t="str">
            <v>60568S - SOUTH CENTRAL FL ADMIN</v>
          </cell>
          <cell r="D425" t="str">
            <v>Payroll OT</v>
          </cell>
          <cell r="E425" t="str">
            <v>Actual:</v>
          </cell>
          <cell r="F425">
            <v>519</v>
          </cell>
          <cell r="G425">
            <v>129</v>
          </cell>
          <cell r="H425">
            <v>366</v>
          </cell>
          <cell r="I425">
            <v>278</v>
          </cell>
          <cell r="J425">
            <v>701</v>
          </cell>
          <cell r="K425">
            <v>746</v>
          </cell>
          <cell r="L425">
            <v>255</v>
          </cell>
          <cell r="M425">
            <v>620</v>
          </cell>
          <cell r="N425">
            <v>531</v>
          </cell>
          <cell r="O425">
            <v>261</v>
          </cell>
          <cell r="P425">
            <v>671</v>
          </cell>
          <cell r="Q425">
            <v>723</v>
          </cell>
          <cell r="R425">
            <v>195</v>
          </cell>
          <cell r="S425">
            <v>194.64</v>
          </cell>
          <cell r="T425">
            <v>5800</v>
          </cell>
        </row>
        <row r="426">
          <cell r="A426" t="str">
            <v>60568S - SOUTH CENTRAL FL ADMINBargaining Unit</v>
          </cell>
          <cell r="C426" t="str">
            <v>60568S - SOUTH CENTRAL FL ADMIN</v>
          </cell>
          <cell r="D426" t="str">
            <v>Bargaining Unit</v>
          </cell>
          <cell r="E426" t="str">
            <v>Actual:</v>
          </cell>
          <cell r="F426">
            <v>14451</v>
          </cell>
          <cell r="G426">
            <v>7504</v>
          </cell>
          <cell r="H426">
            <v>20299</v>
          </cell>
          <cell r="I426">
            <v>14143</v>
          </cell>
          <cell r="J426">
            <v>13764</v>
          </cell>
          <cell r="K426">
            <v>15804</v>
          </cell>
          <cell r="L426">
            <v>10414</v>
          </cell>
          <cell r="M426">
            <v>6778</v>
          </cell>
          <cell r="N426">
            <v>8886</v>
          </cell>
          <cell r="O426">
            <v>9422</v>
          </cell>
          <cell r="P426">
            <v>7263</v>
          </cell>
          <cell r="Q426">
            <v>13232</v>
          </cell>
          <cell r="R426">
            <v>285048</v>
          </cell>
          <cell r="S426">
            <v>285047.64</v>
          </cell>
          <cell r="T426">
            <v>141960</v>
          </cell>
        </row>
        <row r="427">
          <cell r="A427" t="str">
            <v>60568S - SOUTH CENTRAL FL ADMINBargaining Unit OT</v>
          </cell>
          <cell r="C427" t="str">
            <v>60568S - SOUTH CENTRAL FL ADMIN</v>
          </cell>
          <cell r="D427" t="str">
            <v>Bargaining Unit OT</v>
          </cell>
          <cell r="E427" t="str">
            <v>Actual:</v>
          </cell>
          <cell r="F427">
            <v>2560</v>
          </cell>
          <cell r="G427">
            <v>281</v>
          </cell>
          <cell r="H427">
            <v>883</v>
          </cell>
          <cell r="I427">
            <v>2248</v>
          </cell>
          <cell r="J427">
            <v>1883</v>
          </cell>
          <cell r="K427">
            <v>5049</v>
          </cell>
          <cell r="L427">
            <v>328</v>
          </cell>
          <cell r="M427">
            <v>2940</v>
          </cell>
          <cell r="N427">
            <v>1457</v>
          </cell>
          <cell r="O427">
            <v>5729</v>
          </cell>
          <cell r="P427">
            <v>5261</v>
          </cell>
          <cell r="Q427">
            <v>4656</v>
          </cell>
          <cell r="R427">
            <v>21850</v>
          </cell>
          <cell r="S427">
            <v>21849.63</v>
          </cell>
          <cell r="T427">
            <v>33275</v>
          </cell>
        </row>
        <row r="428">
          <cell r="A428" t="str">
            <v>60568S - SOUTH CENTRAL FL ADMINContractors</v>
          </cell>
          <cell r="C428" t="str">
            <v>60568S - SOUTH CENTRAL FL ADMIN</v>
          </cell>
          <cell r="D428" t="str">
            <v>Contractors</v>
          </cell>
          <cell r="E428" t="str">
            <v>Actual:</v>
          </cell>
          <cell r="F428">
            <v>250275</v>
          </cell>
          <cell r="G428">
            <v>221535</v>
          </cell>
          <cell r="H428">
            <v>194360</v>
          </cell>
          <cell r="I428">
            <v>275825</v>
          </cell>
          <cell r="J428">
            <v>98510</v>
          </cell>
          <cell r="K428">
            <v>152607</v>
          </cell>
          <cell r="L428">
            <v>209221</v>
          </cell>
          <cell r="M428">
            <v>182593</v>
          </cell>
          <cell r="N428">
            <v>250659</v>
          </cell>
          <cell r="O428">
            <v>249687</v>
          </cell>
          <cell r="P428">
            <v>245169</v>
          </cell>
          <cell r="Q428">
            <v>317315</v>
          </cell>
          <cell r="R428">
            <v>3657430</v>
          </cell>
          <cell r="S428">
            <v>2157429.88</v>
          </cell>
          <cell r="T428">
            <v>2647756</v>
          </cell>
        </row>
        <row r="429">
          <cell r="A429" t="str">
            <v>60568S - SOUTH CENTRAL FL ADMINMaterials w/ burdens</v>
          </cell>
          <cell r="C429" t="str">
            <v>60568S - SOUTH CENTRAL FL ADMIN</v>
          </cell>
          <cell r="D429" t="str">
            <v>Materials w/ burdens</v>
          </cell>
          <cell r="E429" t="str">
            <v>Actual:</v>
          </cell>
          <cell r="F429">
            <v>275369</v>
          </cell>
          <cell r="G429">
            <v>218355</v>
          </cell>
          <cell r="H429">
            <v>217175</v>
          </cell>
          <cell r="I429">
            <v>251402</v>
          </cell>
          <cell r="J429">
            <v>125598</v>
          </cell>
          <cell r="K429">
            <v>273555</v>
          </cell>
          <cell r="L429">
            <v>270027</v>
          </cell>
          <cell r="M429">
            <v>234386</v>
          </cell>
          <cell r="N429">
            <v>271926</v>
          </cell>
          <cell r="O429">
            <v>376030</v>
          </cell>
          <cell r="P429">
            <v>487895</v>
          </cell>
          <cell r="Q429">
            <v>399206</v>
          </cell>
          <cell r="R429">
            <v>4237309</v>
          </cell>
          <cell r="S429">
            <v>4237309.3600000003</v>
          </cell>
          <cell r="T429">
            <v>3400924</v>
          </cell>
        </row>
        <row r="430">
          <cell r="A430" t="str">
            <v>60568S - SOUTH CENTRAL FL ADMINFleet</v>
          </cell>
          <cell r="C430" t="str">
            <v>60568S - SOUTH CENTRAL FL ADMIN</v>
          </cell>
          <cell r="D430" t="str">
            <v>Fleet</v>
          </cell>
          <cell r="E430" t="str">
            <v>Actual:</v>
          </cell>
          <cell r="F430">
            <v>7569</v>
          </cell>
          <cell r="G430">
            <v>4624</v>
          </cell>
          <cell r="H430">
            <v>11268</v>
          </cell>
          <cell r="I430">
            <v>7570</v>
          </cell>
          <cell r="J430">
            <v>7452</v>
          </cell>
          <cell r="K430">
            <v>10067</v>
          </cell>
          <cell r="L430">
            <v>6672</v>
          </cell>
          <cell r="M430">
            <v>4901</v>
          </cell>
          <cell r="N430">
            <v>4768</v>
          </cell>
          <cell r="O430">
            <v>5919</v>
          </cell>
          <cell r="P430">
            <v>6065</v>
          </cell>
          <cell r="Q430">
            <v>9502</v>
          </cell>
          <cell r="R430">
            <v>126317</v>
          </cell>
          <cell r="S430">
            <v>126316.58</v>
          </cell>
          <cell r="T430">
            <v>86377</v>
          </cell>
        </row>
        <row r="431">
          <cell r="A431" t="str">
            <v>60568S - SOUTH CENTRAL FL ADMINOther</v>
          </cell>
          <cell r="C431" t="str">
            <v>60568S - SOUTH CENTRAL FL ADMIN</v>
          </cell>
          <cell r="D431" t="str">
            <v>Other</v>
          </cell>
          <cell r="E431" t="str">
            <v>Actual:</v>
          </cell>
          <cell r="F431">
            <v>146</v>
          </cell>
          <cell r="G431">
            <v>279</v>
          </cell>
          <cell r="H431">
            <v>1019</v>
          </cell>
          <cell r="I431">
            <v>76</v>
          </cell>
          <cell r="J431">
            <v>1417</v>
          </cell>
          <cell r="K431">
            <v>351</v>
          </cell>
          <cell r="L431">
            <v>338</v>
          </cell>
          <cell r="M431">
            <v>141</v>
          </cell>
          <cell r="N431">
            <v>77</v>
          </cell>
          <cell r="O431">
            <v>2750</v>
          </cell>
          <cell r="P431">
            <v>26</v>
          </cell>
          <cell r="Q431">
            <v>373</v>
          </cell>
          <cell r="R431">
            <v>161551</v>
          </cell>
          <cell r="S431">
            <v>161551.20000000001</v>
          </cell>
          <cell r="T431">
            <v>6993</v>
          </cell>
        </row>
        <row r="432">
          <cell r="A432" t="str">
            <v>60568S - SOUTH CENTRAL FL ADMINCIAC</v>
          </cell>
          <cell r="C432" t="str">
            <v>60568S - SOUTH CENTRAL FL ADMIN</v>
          </cell>
          <cell r="D432" t="str">
            <v>CIAC</v>
          </cell>
          <cell r="E432" t="str">
            <v>Actual:</v>
          </cell>
          <cell r="F432">
            <v>-10295</v>
          </cell>
          <cell r="G432">
            <v>-39737</v>
          </cell>
          <cell r="H432">
            <v>-10335</v>
          </cell>
          <cell r="I432">
            <v>-5540</v>
          </cell>
          <cell r="J432">
            <v>-191067</v>
          </cell>
          <cell r="K432">
            <v>-13091</v>
          </cell>
          <cell r="L432">
            <v>-41323</v>
          </cell>
          <cell r="M432">
            <v>0</v>
          </cell>
          <cell r="N432">
            <v>-97</v>
          </cell>
          <cell r="O432">
            <v>-329129</v>
          </cell>
          <cell r="P432">
            <v>-36374</v>
          </cell>
          <cell r="Q432">
            <v>-137208</v>
          </cell>
          <cell r="R432">
            <v>-965181</v>
          </cell>
          <cell r="S432">
            <v>-965180.64</v>
          </cell>
          <cell r="T432">
            <v>-814196</v>
          </cell>
        </row>
        <row r="438">
          <cell r="A438" t="str">
            <v>STREETLIGHT MAINTENANCE</v>
          </cell>
        </row>
        <row r="439">
          <cell r="C439" t="str">
            <v>Resource Type Groupings</v>
          </cell>
          <cell r="F439" t="str">
            <v>Jan</v>
          </cell>
          <cell r="G439" t="str">
            <v>Feb</v>
          </cell>
          <cell r="H439" t="str">
            <v>Mar</v>
          </cell>
          <cell r="I439" t="str">
            <v>Apr</v>
          </cell>
          <cell r="J439" t="str">
            <v>May</v>
          </cell>
          <cell r="K439" t="str">
            <v>Jun</v>
          </cell>
          <cell r="L439" t="str">
            <v>Jul</v>
          </cell>
          <cell r="M439" t="str">
            <v>Aug</v>
          </cell>
          <cell r="N439" t="str">
            <v>Sep</v>
          </cell>
          <cell r="O439" t="str">
            <v>Oct</v>
          </cell>
          <cell r="P439" t="str">
            <v>Nov</v>
          </cell>
          <cell r="Q439" t="str">
            <v>Dec</v>
          </cell>
          <cell r="R439" t="str">
            <v>Annual Budget</v>
          </cell>
          <cell r="S439" t="str">
            <v>Projection</v>
          </cell>
        </row>
        <row r="440">
          <cell r="A440" t="str">
            <v xml:space="preserve">60379S - SOUTH COASTALPayroll </v>
          </cell>
          <cell r="B440" t="str">
            <v>60379S</v>
          </cell>
          <cell r="C440" t="str">
            <v>60379S - SOUTH COASTAL</v>
          </cell>
          <cell r="D440" t="str">
            <v xml:space="preserve">Payroll </v>
          </cell>
          <cell r="E440" t="str">
            <v>Actual:</v>
          </cell>
          <cell r="F440">
            <v>389</v>
          </cell>
          <cell r="G440">
            <v>642</v>
          </cell>
          <cell r="H440">
            <v>381</v>
          </cell>
          <cell r="I440">
            <v>384</v>
          </cell>
          <cell r="J440">
            <v>503</v>
          </cell>
          <cell r="K440">
            <v>1009</v>
          </cell>
          <cell r="L440">
            <v>518</v>
          </cell>
          <cell r="M440">
            <v>972</v>
          </cell>
          <cell r="N440">
            <v>607</v>
          </cell>
          <cell r="O440">
            <v>1221</v>
          </cell>
          <cell r="P440">
            <v>3491</v>
          </cell>
          <cell r="Q440">
            <v>878</v>
          </cell>
          <cell r="R440">
            <v>40088</v>
          </cell>
          <cell r="S440">
            <v>40087.629999999997</v>
          </cell>
          <cell r="T440">
            <v>10995</v>
          </cell>
        </row>
        <row r="441">
          <cell r="A441" t="str">
            <v>60379S - SOUTH COASTALPayroll OT</v>
          </cell>
          <cell r="C441" t="str">
            <v>60379S - SOUTH COASTAL</v>
          </cell>
          <cell r="D441" t="str">
            <v>Payroll OT</v>
          </cell>
          <cell r="E441" t="str">
            <v>Actual:</v>
          </cell>
          <cell r="F441">
            <v>31</v>
          </cell>
          <cell r="G441">
            <v>107</v>
          </cell>
          <cell r="H441">
            <v>72</v>
          </cell>
          <cell r="I441">
            <v>8</v>
          </cell>
          <cell r="J441">
            <v>20</v>
          </cell>
          <cell r="K441">
            <v>113</v>
          </cell>
          <cell r="L441">
            <v>90</v>
          </cell>
          <cell r="M441">
            <v>45</v>
          </cell>
          <cell r="N441">
            <v>113</v>
          </cell>
          <cell r="O441">
            <v>104</v>
          </cell>
          <cell r="P441">
            <v>114</v>
          </cell>
          <cell r="Q441">
            <v>73</v>
          </cell>
          <cell r="R441">
            <v>2059</v>
          </cell>
          <cell r="S441">
            <v>2058.8000000000002</v>
          </cell>
          <cell r="T441">
            <v>890</v>
          </cell>
        </row>
        <row r="442">
          <cell r="A442" t="str">
            <v>60379S - SOUTH COASTALBargaining Unit</v>
          </cell>
          <cell r="C442" t="str">
            <v>60379S - SOUTH COASTAL</v>
          </cell>
          <cell r="D442" t="str">
            <v>Bargaining Unit</v>
          </cell>
          <cell r="E442" t="str">
            <v>Actual:</v>
          </cell>
          <cell r="F442">
            <v>8100</v>
          </cell>
          <cell r="G442">
            <v>14626</v>
          </cell>
          <cell r="H442">
            <v>12850</v>
          </cell>
          <cell r="I442">
            <v>9025</v>
          </cell>
          <cell r="J442">
            <v>6848</v>
          </cell>
          <cell r="K442">
            <v>8773</v>
          </cell>
          <cell r="L442">
            <v>5768</v>
          </cell>
          <cell r="M442">
            <v>13588</v>
          </cell>
          <cell r="N442">
            <v>5517</v>
          </cell>
          <cell r="O442">
            <v>12257</v>
          </cell>
          <cell r="P442">
            <v>29529</v>
          </cell>
          <cell r="Q442">
            <v>19384</v>
          </cell>
          <cell r="R442">
            <v>417778</v>
          </cell>
          <cell r="S442">
            <v>417778.3</v>
          </cell>
          <cell r="T442">
            <v>146265</v>
          </cell>
        </row>
        <row r="443">
          <cell r="A443" t="str">
            <v>60379S - SOUTH COASTALBargaining Unit OT</v>
          </cell>
          <cell r="C443" t="str">
            <v>60379S - SOUTH COASTAL</v>
          </cell>
          <cell r="D443" t="str">
            <v>Bargaining Unit OT</v>
          </cell>
          <cell r="E443" t="str">
            <v>Actual:</v>
          </cell>
          <cell r="F443">
            <v>4913</v>
          </cell>
          <cell r="G443">
            <v>3880</v>
          </cell>
          <cell r="H443">
            <v>1382</v>
          </cell>
          <cell r="I443">
            <v>1722</v>
          </cell>
          <cell r="J443">
            <v>1392</v>
          </cell>
          <cell r="K443">
            <v>2632</v>
          </cell>
          <cell r="L443">
            <v>3346</v>
          </cell>
          <cell r="M443">
            <v>2773</v>
          </cell>
          <cell r="N443">
            <v>1511</v>
          </cell>
          <cell r="O443">
            <v>2354</v>
          </cell>
          <cell r="P443">
            <v>6936</v>
          </cell>
          <cell r="Q443">
            <v>6720</v>
          </cell>
          <cell r="R443">
            <v>93233</v>
          </cell>
          <cell r="S443">
            <v>93233.11</v>
          </cell>
          <cell r="T443">
            <v>39561</v>
          </cell>
        </row>
        <row r="444">
          <cell r="A444" t="str">
            <v>60379S - SOUTH COASTALContractors</v>
          </cell>
          <cell r="C444" t="str">
            <v>60379S - SOUTH COASTAL</v>
          </cell>
          <cell r="D444" t="str">
            <v>Contractors</v>
          </cell>
          <cell r="E444" t="str">
            <v>Actual:</v>
          </cell>
          <cell r="F444">
            <v>29730</v>
          </cell>
          <cell r="G444">
            <v>121630</v>
          </cell>
          <cell r="H444">
            <v>40448</v>
          </cell>
          <cell r="I444">
            <v>66259</v>
          </cell>
          <cell r="J444">
            <v>66965</v>
          </cell>
          <cell r="K444">
            <v>20645</v>
          </cell>
          <cell r="L444">
            <v>39751</v>
          </cell>
          <cell r="M444">
            <v>28795</v>
          </cell>
          <cell r="N444">
            <v>31972</v>
          </cell>
          <cell r="O444">
            <v>40226</v>
          </cell>
          <cell r="P444">
            <v>19207</v>
          </cell>
          <cell r="Q444">
            <v>13172</v>
          </cell>
          <cell r="R444">
            <v>360000</v>
          </cell>
          <cell r="S444">
            <v>360000</v>
          </cell>
          <cell r="T444">
            <v>518800</v>
          </cell>
        </row>
        <row r="445">
          <cell r="A445" t="str">
            <v>60379S - SOUTH COASTALMaterials w/ burdens</v>
          </cell>
          <cell r="C445" t="str">
            <v>60379S - SOUTH COASTAL</v>
          </cell>
          <cell r="D445" t="str">
            <v>Materials w/ burdens</v>
          </cell>
          <cell r="E445" t="str">
            <v>Actual:</v>
          </cell>
          <cell r="F445">
            <v>46641</v>
          </cell>
          <cell r="G445">
            <v>46628</v>
          </cell>
          <cell r="H445">
            <v>38142</v>
          </cell>
          <cell r="I445">
            <v>29563</v>
          </cell>
          <cell r="J445">
            <v>43377</v>
          </cell>
          <cell r="K445">
            <v>4270</v>
          </cell>
          <cell r="L445">
            <v>14223</v>
          </cell>
          <cell r="M445">
            <v>35837</v>
          </cell>
          <cell r="N445">
            <v>36073</v>
          </cell>
          <cell r="O445">
            <v>36734</v>
          </cell>
          <cell r="P445">
            <v>22131</v>
          </cell>
          <cell r="Q445">
            <v>38472</v>
          </cell>
          <cell r="R445">
            <v>284912</v>
          </cell>
          <cell r="S445">
            <v>284912.3</v>
          </cell>
          <cell r="T445">
            <v>392091</v>
          </cell>
        </row>
        <row r="446">
          <cell r="A446" t="str">
            <v>60379S - SOUTH COASTALFleet</v>
          </cell>
          <cell r="C446" t="str">
            <v>60379S - SOUTH COASTAL</v>
          </cell>
          <cell r="D446" t="str">
            <v>Fleet</v>
          </cell>
          <cell r="E446" t="str">
            <v>Actual:</v>
          </cell>
          <cell r="F446">
            <v>3495</v>
          </cell>
          <cell r="G446">
            <v>5278</v>
          </cell>
          <cell r="H446">
            <v>4353</v>
          </cell>
          <cell r="I446">
            <v>3301</v>
          </cell>
          <cell r="J446">
            <v>2622</v>
          </cell>
          <cell r="K446">
            <v>3413</v>
          </cell>
          <cell r="L446">
            <v>2432</v>
          </cell>
          <cell r="M446">
            <v>4592</v>
          </cell>
          <cell r="N446">
            <v>2007</v>
          </cell>
          <cell r="O446">
            <v>4357</v>
          </cell>
          <cell r="P446">
            <v>10966</v>
          </cell>
          <cell r="Q446">
            <v>8711</v>
          </cell>
          <cell r="R446">
            <v>228642</v>
          </cell>
          <cell r="S446">
            <v>228641.96</v>
          </cell>
          <cell r="T446">
            <v>55527</v>
          </cell>
        </row>
        <row r="447">
          <cell r="A447" t="str">
            <v>60379S - SOUTH COASTALOther</v>
          </cell>
          <cell r="C447" t="str">
            <v>60379S - SOUTH COASTAL</v>
          </cell>
          <cell r="D447" t="str">
            <v>Other</v>
          </cell>
          <cell r="E447" t="str">
            <v>Actual:</v>
          </cell>
          <cell r="F447">
            <v>153</v>
          </cell>
          <cell r="G447">
            <v>230</v>
          </cell>
          <cell r="H447">
            <v>140</v>
          </cell>
          <cell r="I447">
            <v>64</v>
          </cell>
          <cell r="J447">
            <v>38</v>
          </cell>
          <cell r="K447">
            <v>89</v>
          </cell>
          <cell r="L447">
            <v>128</v>
          </cell>
          <cell r="M447">
            <v>217</v>
          </cell>
          <cell r="N447">
            <v>51</v>
          </cell>
          <cell r="O447">
            <v>64</v>
          </cell>
          <cell r="P447">
            <v>575</v>
          </cell>
          <cell r="Q447">
            <v>459</v>
          </cell>
          <cell r="R447">
            <v>12370</v>
          </cell>
          <cell r="S447">
            <v>12370.32</v>
          </cell>
          <cell r="T447">
            <v>2208</v>
          </cell>
        </row>
        <row r="448">
          <cell r="A448"/>
          <cell r="B448" t="str">
            <v>60379S</v>
          </cell>
          <cell r="E448" t="str">
            <v>Sum:</v>
          </cell>
          <cell r="F448">
            <v>93453</v>
          </cell>
          <cell r="G448">
            <v>193020</v>
          </cell>
          <cell r="H448">
            <v>97768</v>
          </cell>
          <cell r="I448">
            <v>110326</v>
          </cell>
          <cell r="J448">
            <v>121764</v>
          </cell>
          <cell r="K448">
            <v>40943</v>
          </cell>
          <cell r="L448">
            <v>66255</v>
          </cell>
          <cell r="M448">
            <v>86819</v>
          </cell>
          <cell r="N448">
            <v>77850</v>
          </cell>
          <cell r="O448">
            <v>97317</v>
          </cell>
          <cell r="P448">
            <v>92951</v>
          </cell>
          <cell r="Q448">
            <v>87870</v>
          </cell>
          <cell r="R448">
            <v>1439082</v>
          </cell>
          <cell r="S448">
            <v>1439082</v>
          </cell>
          <cell r="T448">
            <v>1166336</v>
          </cell>
        </row>
        <row r="449">
          <cell r="A449"/>
        </row>
        <row r="450">
          <cell r="A450" t="str">
            <v xml:space="preserve">60413S - NORTH CENT FL ADMINPayroll </v>
          </cell>
          <cell r="B450" t="str">
            <v>60413S</v>
          </cell>
          <cell r="C450" t="str">
            <v>60413S - NORTH CENT FL ADMIN</v>
          </cell>
          <cell r="D450" t="str">
            <v xml:space="preserve">Payroll </v>
          </cell>
          <cell r="E450" t="str">
            <v>Actual:</v>
          </cell>
          <cell r="F450">
            <v>639</v>
          </cell>
          <cell r="G450">
            <v>49</v>
          </cell>
          <cell r="H450">
            <v>224</v>
          </cell>
          <cell r="I450">
            <v>239</v>
          </cell>
          <cell r="J450">
            <v>117</v>
          </cell>
          <cell r="K450">
            <v>1754</v>
          </cell>
          <cell r="L450">
            <v>2868</v>
          </cell>
          <cell r="M450">
            <v>1981</v>
          </cell>
          <cell r="N450">
            <v>851</v>
          </cell>
          <cell r="O450">
            <v>1290</v>
          </cell>
          <cell r="P450">
            <v>519</v>
          </cell>
          <cell r="Q450">
            <v>44</v>
          </cell>
          <cell r="R450">
            <v>25874</v>
          </cell>
          <cell r="S450">
            <v>25873.91</v>
          </cell>
          <cell r="T450">
            <v>10575</v>
          </cell>
        </row>
        <row r="451">
          <cell r="A451" t="str">
            <v>60413S - NORTH CENT FL ADMINPayroll OT</v>
          </cell>
          <cell r="C451" t="str">
            <v>60413S - NORTH CENT FL ADMIN</v>
          </cell>
          <cell r="D451" t="str">
            <v>Payroll OT</v>
          </cell>
          <cell r="E451" t="str">
            <v>Actual:</v>
          </cell>
          <cell r="F451">
            <v>128</v>
          </cell>
          <cell r="G451">
            <v>12</v>
          </cell>
          <cell r="H451">
            <v>28</v>
          </cell>
          <cell r="I451">
            <v>24</v>
          </cell>
          <cell r="J451">
            <v>35</v>
          </cell>
          <cell r="K451">
            <v>491</v>
          </cell>
          <cell r="L451">
            <v>1054</v>
          </cell>
          <cell r="M451">
            <v>843</v>
          </cell>
          <cell r="N451">
            <v>156</v>
          </cell>
          <cell r="O451">
            <v>173</v>
          </cell>
          <cell r="P451">
            <v>207</v>
          </cell>
          <cell r="Q451">
            <v>0</v>
          </cell>
          <cell r="R451">
            <v>0</v>
          </cell>
          <cell r="S451">
            <v>0</v>
          </cell>
          <cell r="T451">
            <v>3151</v>
          </cell>
        </row>
        <row r="452">
          <cell r="A452" t="str">
            <v>60413S - NORTH CENT FL ADMINBargaining Unit</v>
          </cell>
          <cell r="C452" t="str">
            <v>60413S - NORTH CENT FL ADMIN</v>
          </cell>
          <cell r="D452" t="str">
            <v>Bargaining Unit</v>
          </cell>
          <cell r="E452" t="str">
            <v>Actual:</v>
          </cell>
          <cell r="F452">
            <v>14529</v>
          </cell>
          <cell r="G452">
            <v>11423</v>
          </cell>
          <cell r="H452">
            <v>15740</v>
          </cell>
          <cell r="I452">
            <v>14738</v>
          </cell>
          <cell r="J452">
            <v>10472</v>
          </cell>
          <cell r="K452">
            <v>10238</v>
          </cell>
          <cell r="L452">
            <v>8422</v>
          </cell>
          <cell r="M452">
            <v>12907</v>
          </cell>
          <cell r="N452">
            <v>12342</v>
          </cell>
          <cell r="O452">
            <v>10861</v>
          </cell>
          <cell r="P452">
            <v>9348</v>
          </cell>
          <cell r="Q452">
            <v>10176</v>
          </cell>
          <cell r="R452">
            <v>301955</v>
          </cell>
          <cell r="S452">
            <v>301955.20000000001</v>
          </cell>
          <cell r="T452">
            <v>141196</v>
          </cell>
        </row>
        <row r="453">
          <cell r="A453" t="str">
            <v>60413S - NORTH CENT FL ADMINBargaining Unit OT</v>
          </cell>
          <cell r="C453" t="str">
            <v>60413S - NORTH CENT FL ADMIN</v>
          </cell>
          <cell r="D453" t="str">
            <v>Bargaining Unit OT</v>
          </cell>
          <cell r="E453" t="str">
            <v>Actual:</v>
          </cell>
          <cell r="F453">
            <v>1904</v>
          </cell>
          <cell r="G453">
            <v>1952</v>
          </cell>
          <cell r="H453">
            <v>2350</v>
          </cell>
          <cell r="I453">
            <v>3849</v>
          </cell>
          <cell r="J453">
            <v>3097</v>
          </cell>
          <cell r="K453">
            <v>2279</v>
          </cell>
          <cell r="L453">
            <v>5453</v>
          </cell>
          <cell r="M453">
            <v>8506</v>
          </cell>
          <cell r="N453">
            <v>4140</v>
          </cell>
          <cell r="O453">
            <v>6562</v>
          </cell>
          <cell r="P453">
            <v>3188</v>
          </cell>
          <cell r="Q453">
            <v>4485</v>
          </cell>
          <cell r="R453">
            <v>12085</v>
          </cell>
          <cell r="S453">
            <v>12084.54</v>
          </cell>
          <cell r="T453">
            <v>47765</v>
          </cell>
        </row>
        <row r="454">
          <cell r="A454" t="str">
            <v>60413S - NORTH CENT FL ADMINContractors</v>
          </cell>
          <cell r="C454" t="str">
            <v>60413S - NORTH CENT FL ADMIN</v>
          </cell>
          <cell r="D454" t="str">
            <v>Contractors</v>
          </cell>
          <cell r="E454" t="str">
            <v>Actual:</v>
          </cell>
          <cell r="F454">
            <v>11565</v>
          </cell>
          <cell r="G454">
            <v>16781</v>
          </cell>
          <cell r="H454">
            <v>10927</v>
          </cell>
          <cell r="I454">
            <v>5698</v>
          </cell>
          <cell r="J454">
            <v>4327</v>
          </cell>
          <cell r="K454">
            <v>12410</v>
          </cell>
          <cell r="L454">
            <v>12817</v>
          </cell>
          <cell r="M454">
            <v>12986</v>
          </cell>
          <cell r="N454">
            <v>11576</v>
          </cell>
          <cell r="O454">
            <v>15311</v>
          </cell>
          <cell r="P454">
            <v>16494</v>
          </cell>
          <cell r="Q454">
            <v>6685</v>
          </cell>
          <cell r="R454">
            <v>405082</v>
          </cell>
          <cell r="S454">
            <v>405081.84</v>
          </cell>
          <cell r="T454">
            <v>137577</v>
          </cell>
        </row>
        <row r="455">
          <cell r="A455" t="str">
            <v>60413S - NORTH CENT FL ADMINMaterials w/ burdens</v>
          </cell>
          <cell r="C455" t="str">
            <v>60413S - NORTH CENT FL ADMIN</v>
          </cell>
          <cell r="D455" t="str">
            <v>Materials w/ burdens</v>
          </cell>
          <cell r="E455" t="str">
            <v>Actual:</v>
          </cell>
          <cell r="F455">
            <v>19862</v>
          </cell>
          <cell r="G455">
            <v>21944</v>
          </cell>
          <cell r="H455">
            <v>18439</v>
          </cell>
          <cell r="I455">
            <v>14239</v>
          </cell>
          <cell r="J455">
            <v>15939</v>
          </cell>
          <cell r="K455">
            <v>57426</v>
          </cell>
          <cell r="L455">
            <v>9076</v>
          </cell>
          <cell r="M455">
            <v>4794</v>
          </cell>
          <cell r="N455">
            <v>21195</v>
          </cell>
          <cell r="O455">
            <v>17898</v>
          </cell>
          <cell r="P455">
            <v>17155</v>
          </cell>
          <cell r="Q455">
            <v>19816</v>
          </cell>
          <cell r="R455">
            <v>461868</v>
          </cell>
          <cell r="S455">
            <v>461868.28</v>
          </cell>
          <cell r="T455">
            <v>237783</v>
          </cell>
        </row>
        <row r="456">
          <cell r="A456" t="str">
            <v>60413S - NORTH CENT FL ADMINFleet</v>
          </cell>
          <cell r="C456" t="str">
            <v>60413S - NORTH CENT FL ADMIN</v>
          </cell>
          <cell r="D456" t="str">
            <v>Fleet</v>
          </cell>
          <cell r="E456" t="str">
            <v>Actual:</v>
          </cell>
          <cell r="F456">
            <v>4561</v>
          </cell>
          <cell r="G456">
            <v>3543</v>
          </cell>
          <cell r="H456">
            <v>5055</v>
          </cell>
          <cell r="I456">
            <v>5339</v>
          </cell>
          <cell r="J456">
            <v>3545</v>
          </cell>
          <cell r="K456">
            <v>4232</v>
          </cell>
          <cell r="L456">
            <v>4844</v>
          </cell>
          <cell r="M456">
            <v>6376</v>
          </cell>
          <cell r="N456">
            <v>4362</v>
          </cell>
          <cell r="O456">
            <v>5050</v>
          </cell>
          <cell r="P456">
            <v>3551</v>
          </cell>
          <cell r="Q456">
            <v>4584</v>
          </cell>
          <cell r="R456">
            <v>159538</v>
          </cell>
          <cell r="S456">
            <v>159538.38</v>
          </cell>
          <cell r="T456">
            <v>55042</v>
          </cell>
        </row>
        <row r="457">
          <cell r="A457" t="str">
            <v>60413S - NORTH CENT FL ADMINOther</v>
          </cell>
          <cell r="C457" t="str">
            <v>60413S - NORTH CENT FL ADMIN</v>
          </cell>
          <cell r="D457" t="str">
            <v>Other</v>
          </cell>
          <cell r="E457" t="str">
            <v>Actual:</v>
          </cell>
          <cell r="F457">
            <v>38</v>
          </cell>
          <cell r="G457">
            <v>77</v>
          </cell>
          <cell r="H457">
            <v>115</v>
          </cell>
          <cell r="I457">
            <v>255</v>
          </cell>
          <cell r="J457">
            <v>166</v>
          </cell>
          <cell r="K457">
            <v>128</v>
          </cell>
          <cell r="L457">
            <v>472</v>
          </cell>
          <cell r="M457">
            <v>676</v>
          </cell>
          <cell r="N457">
            <v>421</v>
          </cell>
          <cell r="O457">
            <v>561</v>
          </cell>
          <cell r="P457">
            <v>281</v>
          </cell>
          <cell r="Q457">
            <v>472</v>
          </cell>
          <cell r="R457">
            <v>12141</v>
          </cell>
          <cell r="S457">
            <v>12140.64</v>
          </cell>
          <cell r="T457">
            <v>3662</v>
          </cell>
        </row>
        <row r="458">
          <cell r="A458"/>
          <cell r="B458" t="str">
            <v>60413S</v>
          </cell>
          <cell r="E458" t="str">
            <v>Sum:</v>
          </cell>
          <cell r="F458">
            <v>53227</v>
          </cell>
          <cell r="G458">
            <v>55779</v>
          </cell>
          <cell r="H458">
            <v>52878</v>
          </cell>
          <cell r="I458">
            <v>44382</v>
          </cell>
          <cell r="J458">
            <v>37696</v>
          </cell>
          <cell r="K458">
            <v>88958</v>
          </cell>
          <cell r="L458">
            <v>45006</v>
          </cell>
          <cell r="M458">
            <v>49069</v>
          </cell>
          <cell r="N458">
            <v>55042</v>
          </cell>
          <cell r="O458">
            <v>57705</v>
          </cell>
          <cell r="P458">
            <v>50741</v>
          </cell>
          <cell r="Q458">
            <v>46262</v>
          </cell>
          <cell r="R458">
            <v>1378543</v>
          </cell>
          <cell r="S458">
            <v>1378543</v>
          </cell>
          <cell r="T458">
            <v>636745</v>
          </cell>
        </row>
        <row r="459">
          <cell r="A459"/>
        </row>
        <row r="460">
          <cell r="A460" t="str">
            <v xml:space="preserve">60445S - NORTH COASTALPayroll </v>
          </cell>
          <cell r="B460" t="str">
            <v>60445S</v>
          </cell>
          <cell r="C460" t="str">
            <v>60445S - NORTH COASTAL</v>
          </cell>
          <cell r="D460" t="str">
            <v xml:space="preserve">Payroll </v>
          </cell>
          <cell r="E460" t="str">
            <v>Actual: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121</v>
          </cell>
          <cell r="K460">
            <v>0</v>
          </cell>
          <cell r="L460">
            <v>0</v>
          </cell>
          <cell r="M460">
            <v>514</v>
          </cell>
          <cell r="N460">
            <v>28</v>
          </cell>
          <cell r="O460">
            <v>24</v>
          </cell>
          <cell r="P460">
            <v>201</v>
          </cell>
          <cell r="Q460">
            <v>355</v>
          </cell>
          <cell r="R460">
            <v>9274</v>
          </cell>
          <cell r="S460">
            <v>9274.27</v>
          </cell>
          <cell r="T460">
            <v>1243</v>
          </cell>
        </row>
        <row r="461">
          <cell r="A461" t="str">
            <v>60445S - NORTH COASTALPayroll OT</v>
          </cell>
          <cell r="C461" t="str">
            <v>60445S - NORTH COASTAL</v>
          </cell>
          <cell r="D461" t="str">
            <v>Payroll OT</v>
          </cell>
          <cell r="E461" t="str">
            <v>Actual: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30</v>
          </cell>
          <cell r="K461">
            <v>0</v>
          </cell>
          <cell r="L461">
            <v>0</v>
          </cell>
          <cell r="M461">
            <v>76</v>
          </cell>
          <cell r="N461">
            <v>6</v>
          </cell>
          <cell r="O461">
            <v>5</v>
          </cell>
          <cell r="P461">
            <v>5</v>
          </cell>
          <cell r="Q461">
            <v>15</v>
          </cell>
          <cell r="R461">
            <v>0</v>
          </cell>
          <cell r="S461">
            <v>0</v>
          </cell>
          <cell r="T461">
            <v>137</v>
          </cell>
        </row>
        <row r="462">
          <cell r="A462" t="str">
            <v>60445S - NORTH COASTALBargaining Unit</v>
          </cell>
          <cell r="C462" t="str">
            <v>60445S - NORTH COASTAL</v>
          </cell>
          <cell r="D462" t="str">
            <v>Bargaining Unit</v>
          </cell>
          <cell r="E462" t="str">
            <v>Actual:</v>
          </cell>
          <cell r="F462">
            <v>6453</v>
          </cell>
          <cell r="G462">
            <v>4949</v>
          </cell>
          <cell r="H462">
            <v>4669</v>
          </cell>
          <cell r="I462">
            <v>3851</v>
          </cell>
          <cell r="J462">
            <v>3602</v>
          </cell>
          <cell r="K462">
            <v>3420</v>
          </cell>
          <cell r="L462">
            <v>2909</v>
          </cell>
          <cell r="M462">
            <v>5987</v>
          </cell>
          <cell r="N462">
            <v>3371</v>
          </cell>
          <cell r="O462">
            <v>3779</v>
          </cell>
          <cell r="P462">
            <v>3344</v>
          </cell>
          <cell r="Q462">
            <v>3852</v>
          </cell>
          <cell r="R462">
            <v>188119</v>
          </cell>
          <cell r="S462">
            <v>188118.58</v>
          </cell>
          <cell r="T462">
            <v>50186</v>
          </cell>
        </row>
        <row r="463">
          <cell r="A463" t="str">
            <v>60445S - NORTH COASTALBargaining Unit OT</v>
          </cell>
          <cell r="C463" t="str">
            <v>60445S - NORTH COASTAL</v>
          </cell>
          <cell r="D463" t="str">
            <v>Bargaining Unit OT</v>
          </cell>
          <cell r="E463" t="str">
            <v>Actual:</v>
          </cell>
          <cell r="F463">
            <v>1774</v>
          </cell>
          <cell r="G463">
            <v>2056</v>
          </cell>
          <cell r="H463">
            <v>1864</v>
          </cell>
          <cell r="I463">
            <v>2917</v>
          </cell>
          <cell r="J463">
            <v>1673</v>
          </cell>
          <cell r="K463">
            <v>2460</v>
          </cell>
          <cell r="L463">
            <v>1901</v>
          </cell>
          <cell r="M463">
            <v>3049</v>
          </cell>
          <cell r="N463">
            <v>778</v>
          </cell>
          <cell r="O463">
            <v>2691</v>
          </cell>
          <cell r="P463">
            <v>899</v>
          </cell>
          <cell r="Q463">
            <v>350</v>
          </cell>
          <cell r="R463">
            <v>31142</v>
          </cell>
          <cell r="S463">
            <v>31142.26</v>
          </cell>
          <cell r="T463">
            <v>22412</v>
          </cell>
        </row>
        <row r="464">
          <cell r="A464" t="str">
            <v>60445S - NORTH COASTALContractors</v>
          </cell>
          <cell r="C464" t="str">
            <v>60445S - NORTH COASTAL</v>
          </cell>
          <cell r="D464" t="str">
            <v>Contractors</v>
          </cell>
          <cell r="E464" t="str">
            <v>Actual:</v>
          </cell>
          <cell r="F464">
            <v>933</v>
          </cell>
          <cell r="G464">
            <v>-933</v>
          </cell>
          <cell r="H464">
            <v>2210</v>
          </cell>
          <cell r="I464">
            <v>39131</v>
          </cell>
          <cell r="J464">
            <v>13215</v>
          </cell>
          <cell r="K464">
            <v>3503</v>
          </cell>
          <cell r="L464">
            <v>9821</v>
          </cell>
          <cell r="M464">
            <v>13107</v>
          </cell>
          <cell r="N464">
            <v>4170</v>
          </cell>
          <cell r="O464">
            <v>8276</v>
          </cell>
          <cell r="P464">
            <v>8189</v>
          </cell>
          <cell r="Q464">
            <v>1805</v>
          </cell>
          <cell r="R464">
            <v>0</v>
          </cell>
          <cell r="S464">
            <v>0</v>
          </cell>
          <cell r="T464">
            <v>103427</v>
          </cell>
        </row>
        <row r="465">
          <cell r="A465" t="str">
            <v>60445S - NORTH COASTALMaterials w/ burdens</v>
          </cell>
          <cell r="C465" t="str">
            <v>60445S - NORTH COASTAL</v>
          </cell>
          <cell r="D465" t="str">
            <v>Materials w/ burdens</v>
          </cell>
          <cell r="E465" t="str">
            <v>Actual:</v>
          </cell>
          <cell r="F465">
            <v>8444</v>
          </cell>
          <cell r="G465">
            <v>6584</v>
          </cell>
          <cell r="H465">
            <v>11095</v>
          </cell>
          <cell r="I465">
            <v>14787</v>
          </cell>
          <cell r="J465">
            <v>11239</v>
          </cell>
          <cell r="K465">
            <v>9392</v>
          </cell>
          <cell r="L465">
            <v>4364</v>
          </cell>
          <cell r="M465">
            <v>11214</v>
          </cell>
          <cell r="N465">
            <v>12448</v>
          </cell>
          <cell r="O465">
            <v>17280</v>
          </cell>
          <cell r="P465">
            <v>9908</v>
          </cell>
          <cell r="Q465">
            <v>13669</v>
          </cell>
          <cell r="R465">
            <v>168469</v>
          </cell>
          <cell r="S465">
            <v>168468.56</v>
          </cell>
          <cell r="T465">
            <v>130424</v>
          </cell>
        </row>
        <row r="466">
          <cell r="A466" t="str">
            <v>60445S - NORTH COASTALFleet</v>
          </cell>
          <cell r="C466" t="str">
            <v>60445S - NORTH COASTAL</v>
          </cell>
          <cell r="D466" t="str">
            <v>Fleet</v>
          </cell>
          <cell r="E466" t="str">
            <v>Actual:</v>
          </cell>
          <cell r="F466">
            <v>2526</v>
          </cell>
          <cell r="G466">
            <v>2336</v>
          </cell>
          <cell r="H466">
            <v>2147</v>
          </cell>
          <cell r="I466">
            <v>2104</v>
          </cell>
          <cell r="J466">
            <v>1594</v>
          </cell>
          <cell r="K466">
            <v>1575</v>
          </cell>
          <cell r="L466">
            <v>1371</v>
          </cell>
          <cell r="M466">
            <v>2532</v>
          </cell>
          <cell r="N466">
            <v>1203</v>
          </cell>
          <cell r="O466">
            <v>1803</v>
          </cell>
          <cell r="P466">
            <v>1768</v>
          </cell>
          <cell r="Q466">
            <v>2025</v>
          </cell>
          <cell r="R466">
            <v>92938</v>
          </cell>
          <cell r="S466">
            <v>92938.3</v>
          </cell>
          <cell r="T466">
            <v>22984</v>
          </cell>
        </row>
        <row r="467">
          <cell r="A467" t="str">
            <v>60445S - NORTH COASTALOther</v>
          </cell>
          <cell r="C467" t="str">
            <v>60445S - NORTH COASTAL</v>
          </cell>
          <cell r="D467" t="str">
            <v>Other</v>
          </cell>
          <cell r="E467" t="str">
            <v>Actual:</v>
          </cell>
          <cell r="F467">
            <v>115</v>
          </cell>
          <cell r="G467">
            <v>38</v>
          </cell>
          <cell r="H467">
            <v>0</v>
          </cell>
          <cell r="I467">
            <v>153</v>
          </cell>
          <cell r="J467">
            <v>51</v>
          </cell>
          <cell r="K467">
            <v>77</v>
          </cell>
          <cell r="L467">
            <v>26</v>
          </cell>
          <cell r="M467">
            <v>38</v>
          </cell>
          <cell r="N467">
            <v>0</v>
          </cell>
          <cell r="O467">
            <v>26</v>
          </cell>
          <cell r="P467">
            <v>13</v>
          </cell>
          <cell r="Q467">
            <v>13</v>
          </cell>
          <cell r="R467">
            <v>5125</v>
          </cell>
          <cell r="S467">
            <v>5125.2</v>
          </cell>
          <cell r="T467">
            <v>550</v>
          </cell>
        </row>
        <row r="468">
          <cell r="A468"/>
          <cell r="B468" t="str">
            <v>60445S</v>
          </cell>
          <cell r="E468" t="str">
            <v>Sum:</v>
          </cell>
          <cell r="F468">
            <v>20245</v>
          </cell>
          <cell r="G468">
            <v>15030</v>
          </cell>
          <cell r="H468">
            <v>21985</v>
          </cell>
          <cell r="I468">
            <v>62943</v>
          </cell>
          <cell r="J468">
            <v>31526</v>
          </cell>
          <cell r="K468">
            <v>20425</v>
          </cell>
          <cell r="L468">
            <v>20391</v>
          </cell>
          <cell r="M468">
            <v>36518</v>
          </cell>
          <cell r="N468">
            <v>22005</v>
          </cell>
          <cell r="O468">
            <v>33882</v>
          </cell>
          <cell r="P468">
            <v>24327</v>
          </cell>
          <cell r="Q468">
            <v>22084</v>
          </cell>
          <cell r="R468">
            <v>495067</v>
          </cell>
          <cell r="S468">
            <v>495067</v>
          </cell>
          <cell r="T468">
            <v>331361</v>
          </cell>
        </row>
        <row r="469">
          <cell r="A469"/>
        </row>
        <row r="470">
          <cell r="A470" t="str">
            <v xml:space="preserve">60568S - SOUTH CENTRAL FL ADMINPayroll </v>
          </cell>
          <cell r="B470" t="str">
            <v>60568S</v>
          </cell>
          <cell r="C470" t="str">
            <v>60568S - SOUTH CENTRAL FL ADMIN</v>
          </cell>
          <cell r="D470" t="str">
            <v xml:space="preserve">Payroll </v>
          </cell>
          <cell r="E470" t="str">
            <v>Actual:</v>
          </cell>
          <cell r="F470">
            <v>144</v>
          </cell>
          <cell r="G470">
            <v>20</v>
          </cell>
          <cell r="H470">
            <v>127</v>
          </cell>
          <cell r="I470">
            <v>105</v>
          </cell>
          <cell r="J470">
            <v>33</v>
          </cell>
          <cell r="K470">
            <v>309</v>
          </cell>
          <cell r="L470">
            <v>127</v>
          </cell>
          <cell r="M470">
            <v>173</v>
          </cell>
          <cell r="N470">
            <v>129</v>
          </cell>
          <cell r="O470">
            <v>81</v>
          </cell>
          <cell r="P470">
            <v>114</v>
          </cell>
          <cell r="Q470">
            <v>85</v>
          </cell>
          <cell r="R470">
            <v>18600</v>
          </cell>
          <cell r="S470">
            <v>18599.93</v>
          </cell>
          <cell r="T470">
            <v>1447</v>
          </cell>
        </row>
        <row r="471">
          <cell r="A471" t="str">
            <v>60568S - SOUTH CENTRAL FL ADMINPayroll OT</v>
          </cell>
          <cell r="C471" t="str">
            <v>60568S - SOUTH CENTRAL FL ADMIN</v>
          </cell>
          <cell r="D471" t="str">
            <v>Payroll OT</v>
          </cell>
          <cell r="E471" t="str">
            <v>Actual:</v>
          </cell>
          <cell r="F471">
            <v>34</v>
          </cell>
          <cell r="G471">
            <v>9</v>
          </cell>
          <cell r="H471">
            <v>9</v>
          </cell>
          <cell r="I471">
            <v>11</v>
          </cell>
          <cell r="J471">
            <v>0</v>
          </cell>
          <cell r="K471">
            <v>49</v>
          </cell>
          <cell r="L471">
            <v>17</v>
          </cell>
          <cell r="M471">
            <v>32</v>
          </cell>
          <cell r="N471">
            <v>12</v>
          </cell>
          <cell r="O471">
            <v>5</v>
          </cell>
          <cell r="P471">
            <v>7</v>
          </cell>
          <cell r="Q471">
            <v>2</v>
          </cell>
          <cell r="R471">
            <v>24</v>
          </cell>
          <cell r="S471">
            <v>24.24</v>
          </cell>
          <cell r="T471">
            <v>187</v>
          </cell>
        </row>
        <row r="472">
          <cell r="A472" t="str">
            <v>60568S - SOUTH CENTRAL FL ADMINBargaining Unit</v>
          </cell>
          <cell r="C472" t="str">
            <v>60568S - SOUTH CENTRAL FL ADMIN</v>
          </cell>
          <cell r="D472" t="str">
            <v>Bargaining Unit</v>
          </cell>
          <cell r="E472" t="str">
            <v>Actual:</v>
          </cell>
          <cell r="F472">
            <v>10036</v>
          </cell>
          <cell r="G472">
            <v>10460</v>
          </cell>
          <cell r="H472">
            <v>9992</v>
          </cell>
          <cell r="I472">
            <v>8562</v>
          </cell>
          <cell r="J472">
            <v>9049</v>
          </cell>
          <cell r="K472">
            <v>8055</v>
          </cell>
          <cell r="L472">
            <v>11220</v>
          </cell>
          <cell r="M472">
            <v>16304</v>
          </cell>
          <cell r="N472">
            <v>9103</v>
          </cell>
          <cell r="O472">
            <v>10348</v>
          </cell>
          <cell r="P472">
            <v>9799</v>
          </cell>
          <cell r="Q472">
            <v>13198</v>
          </cell>
          <cell r="R472">
            <v>343547</v>
          </cell>
          <cell r="S472">
            <v>343547.12</v>
          </cell>
          <cell r="T472">
            <v>126126</v>
          </cell>
        </row>
        <row r="473">
          <cell r="A473" t="str">
            <v>60568S - SOUTH CENTRAL FL ADMINBargaining Unit OT</v>
          </cell>
          <cell r="C473" t="str">
            <v>60568S - SOUTH CENTRAL FL ADMIN</v>
          </cell>
          <cell r="D473" t="str">
            <v>Bargaining Unit OT</v>
          </cell>
          <cell r="E473" t="str">
            <v>Actual:</v>
          </cell>
          <cell r="F473">
            <v>4896</v>
          </cell>
          <cell r="G473">
            <v>3590</v>
          </cell>
          <cell r="H473">
            <v>4370</v>
          </cell>
          <cell r="I473">
            <v>5142</v>
          </cell>
          <cell r="J473">
            <v>4770</v>
          </cell>
          <cell r="K473">
            <v>4697</v>
          </cell>
          <cell r="L473">
            <v>5261</v>
          </cell>
          <cell r="M473">
            <v>10673</v>
          </cell>
          <cell r="N473">
            <v>6974</v>
          </cell>
          <cell r="O473">
            <v>5342</v>
          </cell>
          <cell r="P473">
            <v>6662</v>
          </cell>
          <cell r="Q473">
            <v>11627</v>
          </cell>
          <cell r="R473">
            <v>32791</v>
          </cell>
          <cell r="S473">
            <v>32790.589999999997</v>
          </cell>
          <cell r="T473">
            <v>74004</v>
          </cell>
        </row>
        <row r="474">
          <cell r="A474" t="str">
            <v>60568S - SOUTH CENTRAL FL ADMINContractors</v>
          </cell>
          <cell r="C474" t="str">
            <v>60568S - SOUTH CENTRAL FL ADMIN</v>
          </cell>
          <cell r="D474" t="str">
            <v>Contractors</v>
          </cell>
          <cell r="E474" t="str">
            <v>Actual:</v>
          </cell>
          <cell r="F474">
            <v>5905</v>
          </cell>
          <cell r="G474">
            <v>55300</v>
          </cell>
          <cell r="H474">
            <v>41808</v>
          </cell>
          <cell r="I474">
            <v>19832</v>
          </cell>
          <cell r="J474">
            <v>24224</v>
          </cell>
          <cell r="K474">
            <v>6113</v>
          </cell>
          <cell r="L474">
            <v>20005</v>
          </cell>
          <cell r="M474">
            <v>21932</v>
          </cell>
          <cell r="N474">
            <v>-1216</v>
          </cell>
          <cell r="O474">
            <v>4113</v>
          </cell>
          <cell r="P474">
            <v>18095</v>
          </cell>
          <cell r="Q474">
            <v>40095</v>
          </cell>
          <cell r="R474">
            <v>57139</v>
          </cell>
          <cell r="S474">
            <v>57139.18</v>
          </cell>
          <cell r="T474">
            <v>256206</v>
          </cell>
        </row>
        <row r="475">
          <cell r="A475" t="str">
            <v>60568S - SOUTH CENTRAL FL ADMINMaterials w/ burdens</v>
          </cell>
          <cell r="C475" t="str">
            <v>60568S - SOUTH CENTRAL FL ADMIN</v>
          </cell>
          <cell r="D475" t="str">
            <v>Materials w/ burdens</v>
          </cell>
          <cell r="E475" t="str">
            <v>Actual:</v>
          </cell>
          <cell r="F475">
            <v>19251</v>
          </cell>
          <cell r="G475">
            <v>30152</v>
          </cell>
          <cell r="H475">
            <v>26917</v>
          </cell>
          <cell r="I475">
            <v>16013</v>
          </cell>
          <cell r="J475">
            <v>16477</v>
          </cell>
          <cell r="K475">
            <v>27337</v>
          </cell>
          <cell r="L475">
            <v>21646</v>
          </cell>
          <cell r="M475">
            <v>11999</v>
          </cell>
          <cell r="N475">
            <v>36852</v>
          </cell>
          <cell r="O475">
            <v>18757</v>
          </cell>
          <cell r="P475">
            <v>22158</v>
          </cell>
          <cell r="Q475">
            <v>41656</v>
          </cell>
          <cell r="R475">
            <v>111367</v>
          </cell>
          <cell r="S475">
            <v>111367.03999999999</v>
          </cell>
          <cell r="T475">
            <v>289215</v>
          </cell>
        </row>
        <row r="476">
          <cell r="A476" t="str">
            <v>60568S - SOUTH CENTRAL FL ADMINFleet</v>
          </cell>
          <cell r="C476" t="str">
            <v>60568S - SOUTH CENTRAL FL ADMIN</v>
          </cell>
          <cell r="D476" t="str">
            <v>Fleet</v>
          </cell>
          <cell r="E476" t="str">
            <v>Actual:</v>
          </cell>
          <cell r="F476">
            <v>3720</v>
          </cell>
          <cell r="G476">
            <v>3631</v>
          </cell>
          <cell r="H476">
            <v>3822</v>
          </cell>
          <cell r="I476">
            <v>3428</v>
          </cell>
          <cell r="J476">
            <v>3351</v>
          </cell>
          <cell r="K476">
            <v>3404</v>
          </cell>
          <cell r="L476">
            <v>4577</v>
          </cell>
          <cell r="M476">
            <v>6798</v>
          </cell>
          <cell r="N476">
            <v>4025</v>
          </cell>
          <cell r="O476">
            <v>4538</v>
          </cell>
          <cell r="P476">
            <v>4281</v>
          </cell>
          <cell r="Q476">
            <v>7120</v>
          </cell>
          <cell r="R476">
            <v>114383</v>
          </cell>
          <cell r="S476">
            <v>114383.08</v>
          </cell>
          <cell r="T476">
            <v>52695</v>
          </cell>
        </row>
        <row r="477">
          <cell r="A477" t="str">
            <v>60568S - SOUTH CENTRAL FL ADMINOther</v>
          </cell>
          <cell r="C477" t="str">
            <v>60568S - SOUTH CENTRAL FL ADMIN</v>
          </cell>
          <cell r="D477" t="str">
            <v>Other</v>
          </cell>
          <cell r="E477" t="str">
            <v>Actual:</v>
          </cell>
          <cell r="F477">
            <v>421</v>
          </cell>
          <cell r="G477">
            <v>306</v>
          </cell>
          <cell r="H477">
            <v>880</v>
          </cell>
          <cell r="I477">
            <v>523</v>
          </cell>
          <cell r="J477">
            <v>1089</v>
          </cell>
          <cell r="K477">
            <v>446</v>
          </cell>
          <cell r="L477">
            <v>383</v>
          </cell>
          <cell r="M477">
            <v>663</v>
          </cell>
          <cell r="N477">
            <v>523</v>
          </cell>
          <cell r="O477">
            <v>608</v>
          </cell>
          <cell r="P477">
            <v>344</v>
          </cell>
          <cell r="Q477">
            <v>423</v>
          </cell>
          <cell r="R477">
            <v>0</v>
          </cell>
          <cell r="S477">
            <v>0</v>
          </cell>
          <cell r="T477">
            <v>6609</v>
          </cell>
        </row>
        <row r="480">
          <cell r="C480" t="str">
            <v>Total</v>
          </cell>
          <cell r="E480" t="str">
            <v>Actual:</v>
          </cell>
          <cell r="F480">
            <v>211331</v>
          </cell>
          <cell r="G480">
            <v>367297</v>
          </cell>
          <cell r="H480">
            <v>260556</v>
          </cell>
          <cell r="I480">
            <v>271265</v>
          </cell>
          <cell r="J480">
            <v>249978</v>
          </cell>
          <cell r="K480">
            <v>200735</v>
          </cell>
          <cell r="L480">
            <v>194887</v>
          </cell>
          <cell r="M480">
            <v>240982</v>
          </cell>
          <cell r="N480">
            <v>211300</v>
          </cell>
          <cell r="O480">
            <v>232695</v>
          </cell>
          <cell r="P480">
            <v>229480</v>
          </cell>
          <cell r="Q480">
            <v>270420</v>
          </cell>
          <cell r="R480">
            <v>3990544</v>
          </cell>
          <cell r="S480">
            <v>3990544</v>
          </cell>
        </row>
        <row r="483">
          <cell r="A483" t="str">
            <v>OUTAGES</v>
          </cell>
        </row>
        <row r="484">
          <cell r="F484" t="str">
            <v>Jan</v>
          </cell>
          <cell r="G484" t="str">
            <v>Feb</v>
          </cell>
          <cell r="H484" t="str">
            <v>Mar</v>
          </cell>
          <cell r="I484" t="str">
            <v>Apr</v>
          </cell>
          <cell r="J484" t="str">
            <v>May</v>
          </cell>
          <cell r="K484" t="str">
            <v>Jun</v>
          </cell>
          <cell r="L484" t="str">
            <v>Jul</v>
          </cell>
          <cell r="M484" t="str">
            <v>Aug</v>
          </cell>
          <cell r="N484" t="str">
            <v>Sep</v>
          </cell>
          <cell r="O484" t="str">
            <v>Oct</v>
          </cell>
          <cell r="P484" t="str">
            <v>Nov</v>
          </cell>
          <cell r="Q484" t="str">
            <v>Dec</v>
          </cell>
        </row>
        <row r="485">
          <cell r="A485" t="str">
            <v>60379S - SOUTH COASTAL2003 Outage Actuals</v>
          </cell>
          <cell r="B485" t="str">
            <v>60568S</v>
          </cell>
          <cell r="C485" t="str">
            <v>60379S - SOUTH COASTAL</v>
          </cell>
          <cell r="D485" t="str">
            <v>2003 Outage Actuals</v>
          </cell>
          <cell r="E485" t="str">
            <v>Actual:</v>
          </cell>
          <cell r="F485">
            <v>925</v>
          </cell>
          <cell r="G485">
            <v>609</v>
          </cell>
          <cell r="H485">
            <v>761</v>
          </cell>
          <cell r="I485">
            <v>637</v>
          </cell>
          <cell r="J485">
            <v>964</v>
          </cell>
          <cell r="K485">
            <v>1515</v>
          </cell>
          <cell r="L485">
            <v>1573</v>
          </cell>
          <cell r="M485">
            <v>1645</v>
          </cell>
          <cell r="N485">
            <v>1193.75</v>
          </cell>
          <cell r="O485">
            <v>838.75</v>
          </cell>
          <cell r="P485">
            <v>751.875</v>
          </cell>
          <cell r="Q485">
            <v>636.25</v>
          </cell>
          <cell r="R485">
            <v>12049.625</v>
          </cell>
        </row>
        <row r="488">
          <cell r="A488" t="str">
            <v>60568S - SOUTH CENTRAL FL ADMIN2003 Outage Actuals</v>
          </cell>
          <cell r="B488" t="str">
            <v>60568S</v>
          </cell>
          <cell r="C488" t="str">
            <v>60568S - SOUTH CENTRAL FL ADMIN</v>
          </cell>
          <cell r="D488" t="str">
            <v>2003 Outage Actuals</v>
          </cell>
          <cell r="E488" t="str">
            <v>Actual:</v>
          </cell>
          <cell r="F488">
            <v>488</v>
          </cell>
          <cell r="G488">
            <v>335</v>
          </cell>
          <cell r="H488">
            <v>555</v>
          </cell>
          <cell r="I488">
            <v>503</v>
          </cell>
          <cell r="J488">
            <v>860</v>
          </cell>
          <cell r="K488">
            <v>976</v>
          </cell>
          <cell r="L488">
            <v>1594</v>
          </cell>
          <cell r="M488">
            <v>1336</v>
          </cell>
          <cell r="N488">
            <v>863</v>
          </cell>
          <cell r="O488">
            <v>573</v>
          </cell>
          <cell r="P488">
            <v>391</v>
          </cell>
          <cell r="Q488">
            <v>383</v>
          </cell>
          <cell r="R488">
            <v>8857</v>
          </cell>
        </row>
        <row r="491">
          <cell r="A491" t="str">
            <v>NEW CUSTOMER</v>
          </cell>
        </row>
        <row r="492">
          <cell r="F492" t="str">
            <v>Jan</v>
          </cell>
          <cell r="G492" t="str">
            <v>Feb</v>
          </cell>
          <cell r="H492" t="str">
            <v>Mar</v>
          </cell>
          <cell r="I492" t="str">
            <v>Apr</v>
          </cell>
          <cell r="J492" t="str">
            <v>May</v>
          </cell>
          <cell r="K492" t="str">
            <v>Jun</v>
          </cell>
          <cell r="L492" t="str">
            <v>Jul</v>
          </cell>
          <cell r="M492" t="str">
            <v>Aug</v>
          </cell>
          <cell r="N492" t="str">
            <v>Sep</v>
          </cell>
          <cell r="O492" t="str">
            <v>Oct</v>
          </cell>
          <cell r="P492" t="str">
            <v>Nov</v>
          </cell>
          <cell r="Q492" t="str">
            <v>Dec</v>
          </cell>
        </row>
        <row r="493">
          <cell r="A493" t="str">
            <v>60379S - SOUTH COASTAL2003 New Customer Units</v>
          </cell>
          <cell r="B493" t="str">
            <v>60568S</v>
          </cell>
          <cell r="C493" t="str">
            <v>60379S - SOUTH COASTAL</v>
          </cell>
          <cell r="D493" t="str">
            <v>2003 New Customer Units</v>
          </cell>
          <cell r="E493" t="str">
            <v>Actual:</v>
          </cell>
          <cell r="F493">
            <v>315</v>
          </cell>
          <cell r="G493">
            <v>387</v>
          </cell>
          <cell r="H493">
            <v>373</v>
          </cell>
          <cell r="I493">
            <v>363</v>
          </cell>
          <cell r="J493">
            <v>346</v>
          </cell>
          <cell r="K493">
            <v>288</v>
          </cell>
          <cell r="L493">
            <v>386</v>
          </cell>
          <cell r="M493">
            <v>305</v>
          </cell>
          <cell r="N493">
            <v>339</v>
          </cell>
          <cell r="O493">
            <v>325</v>
          </cell>
          <cell r="P493">
            <v>466</v>
          </cell>
          <cell r="Q493">
            <v>365</v>
          </cell>
          <cell r="R493">
            <v>4258</v>
          </cell>
        </row>
        <row r="496">
          <cell r="A496" t="str">
            <v>60568S - SOUTH CENTRAL FL ADMIN2003 New Customer Units</v>
          </cell>
          <cell r="B496" t="str">
            <v>60568S</v>
          </cell>
          <cell r="C496" t="str">
            <v>60568S - SOUTH CENTRAL FL ADMIN</v>
          </cell>
          <cell r="D496" t="str">
            <v>2003 New Customer Units</v>
          </cell>
          <cell r="E496" t="str">
            <v>Actual:</v>
          </cell>
          <cell r="F496">
            <v>1135</v>
          </cell>
          <cell r="G496">
            <v>1716</v>
          </cell>
          <cell r="H496">
            <v>1430</v>
          </cell>
          <cell r="I496">
            <v>1528</v>
          </cell>
          <cell r="J496">
            <v>1517</v>
          </cell>
          <cell r="K496">
            <v>1370</v>
          </cell>
          <cell r="L496">
            <v>1561</v>
          </cell>
          <cell r="M496">
            <v>1310</v>
          </cell>
          <cell r="N496">
            <v>1335</v>
          </cell>
          <cell r="O496">
            <v>1307</v>
          </cell>
          <cell r="P496">
            <v>1609</v>
          </cell>
          <cell r="Q496">
            <v>1457</v>
          </cell>
          <cell r="R496">
            <v>17275</v>
          </cell>
        </row>
        <row r="499">
          <cell r="A499" t="str">
            <v>STREET LIGHTS INSTALLED</v>
          </cell>
        </row>
        <row r="500">
          <cell r="F500" t="str">
            <v>Jan</v>
          </cell>
          <cell r="G500" t="str">
            <v>Feb</v>
          </cell>
          <cell r="H500" t="str">
            <v>Mar</v>
          </cell>
          <cell r="I500" t="str">
            <v>Apr</v>
          </cell>
          <cell r="J500" t="str">
            <v>May</v>
          </cell>
          <cell r="K500" t="str">
            <v>Jun</v>
          </cell>
          <cell r="L500" t="str">
            <v>Jul</v>
          </cell>
          <cell r="M500" t="str">
            <v>Aug</v>
          </cell>
          <cell r="N500" t="str">
            <v>Sep</v>
          </cell>
          <cell r="O500" t="str">
            <v>Oct</v>
          </cell>
          <cell r="P500" t="str">
            <v>Nov</v>
          </cell>
          <cell r="Q500" t="str">
            <v>Dec</v>
          </cell>
        </row>
        <row r="501">
          <cell r="A501" t="str">
            <v>60379S - SOUTH COASTAL2003 S/L Installed</v>
          </cell>
          <cell r="B501" t="str">
            <v>60568S</v>
          </cell>
          <cell r="C501" t="str">
            <v>60379S - SOUTH COASTAL</v>
          </cell>
          <cell r="D501" t="str">
            <v>2003 S/L Installed</v>
          </cell>
          <cell r="E501" t="str">
            <v>Actual:</v>
          </cell>
          <cell r="F501">
            <v>502</v>
          </cell>
          <cell r="G501">
            <v>919</v>
          </cell>
          <cell r="H501">
            <v>400</v>
          </cell>
          <cell r="I501">
            <v>322</v>
          </cell>
          <cell r="J501">
            <v>280</v>
          </cell>
          <cell r="K501">
            <v>305</v>
          </cell>
          <cell r="L501">
            <v>569</v>
          </cell>
          <cell r="M501">
            <v>523</v>
          </cell>
          <cell r="N501">
            <v>294</v>
          </cell>
          <cell r="O501">
            <v>-54</v>
          </cell>
          <cell r="P501">
            <v>602</v>
          </cell>
          <cell r="Q501">
            <v>611</v>
          </cell>
          <cell r="R501">
            <v>5273</v>
          </cell>
        </row>
        <row r="507">
          <cell r="A507" t="str">
            <v>STREET LIGHT MAINTENANCE</v>
          </cell>
        </row>
        <row r="508">
          <cell r="F508" t="str">
            <v>Jan</v>
          </cell>
          <cell r="G508" t="str">
            <v>Feb</v>
          </cell>
          <cell r="H508" t="str">
            <v>Mar</v>
          </cell>
          <cell r="I508" t="str">
            <v>Apr</v>
          </cell>
          <cell r="J508" t="str">
            <v>May</v>
          </cell>
          <cell r="K508" t="str">
            <v>Jun</v>
          </cell>
          <cell r="L508" t="str">
            <v>Jul</v>
          </cell>
          <cell r="M508" t="str">
            <v>Aug</v>
          </cell>
          <cell r="N508" t="str">
            <v>Sep</v>
          </cell>
          <cell r="O508" t="str">
            <v>Oct</v>
          </cell>
          <cell r="P508" t="str">
            <v>Nov</v>
          </cell>
          <cell r="Q508" t="str">
            <v>Dec</v>
          </cell>
        </row>
        <row r="509">
          <cell r="A509" t="str">
            <v>60379S - SOUTH COASTAL2003 S/L Maintenance Tickets</v>
          </cell>
          <cell r="B509" t="str">
            <v>60568S</v>
          </cell>
          <cell r="C509" t="str">
            <v>60379S - SOUTH COASTAL</v>
          </cell>
          <cell r="D509" t="str">
            <v>2003 S/L Maintenance Tickets</v>
          </cell>
          <cell r="E509" t="str">
            <v>Actual:</v>
          </cell>
          <cell r="F509">
            <v>5371</v>
          </cell>
          <cell r="G509">
            <v>3632</v>
          </cell>
          <cell r="H509">
            <v>3201</v>
          </cell>
          <cell r="I509">
            <v>2264</v>
          </cell>
          <cell r="J509">
            <v>1991</v>
          </cell>
          <cell r="K509">
            <v>2184</v>
          </cell>
          <cell r="L509">
            <v>2084</v>
          </cell>
          <cell r="M509">
            <v>2482</v>
          </cell>
          <cell r="N509">
            <v>2543</v>
          </cell>
          <cell r="O509">
            <v>4054</v>
          </cell>
          <cell r="P509">
            <v>2512</v>
          </cell>
          <cell r="Q509">
            <v>2985</v>
          </cell>
          <cell r="R509">
            <v>35303</v>
          </cell>
        </row>
      </sheetData>
      <sheetData sheetId="14" refreshError="1">
        <row r="2">
          <cell r="B2" t="str">
            <v>Org Id</v>
          </cell>
          <cell r="C2" t="str">
            <v>Charge By</v>
          </cell>
          <cell r="D2" t="str">
            <v>Resource Group</v>
          </cell>
          <cell r="F2">
            <v>37987</v>
          </cell>
          <cell r="G2">
            <v>38018</v>
          </cell>
          <cell r="H2">
            <v>38047</v>
          </cell>
          <cell r="I2">
            <v>38078</v>
          </cell>
          <cell r="J2">
            <v>38108</v>
          </cell>
          <cell r="K2">
            <v>38139</v>
          </cell>
          <cell r="L2">
            <v>38169</v>
          </cell>
          <cell r="M2">
            <v>38200</v>
          </cell>
          <cell r="N2">
            <v>38231</v>
          </cell>
          <cell r="O2">
            <v>38261</v>
          </cell>
          <cell r="P2">
            <v>38292</v>
          </cell>
          <cell r="Q2">
            <v>38322</v>
          </cell>
          <cell r="R2" t="str">
            <v>2004 TOTAL CHARGE BY BUDGET</v>
          </cell>
        </row>
        <row r="3">
          <cell r="A3" t="str">
            <v>60379S - SOUTH COASTALPayroll</v>
          </cell>
          <cell r="B3" t="str">
            <v>60379S</v>
          </cell>
          <cell r="C3" t="str">
            <v>60379S - SOUTH COASTAL</v>
          </cell>
          <cell r="D3" t="str">
            <v>Payroll</v>
          </cell>
          <cell r="F3">
            <v>12782</v>
          </cell>
          <cell r="G3">
            <v>14913</v>
          </cell>
          <cell r="H3">
            <v>17044</v>
          </cell>
          <cell r="I3">
            <v>17044</v>
          </cell>
          <cell r="J3">
            <v>19174</v>
          </cell>
          <cell r="K3">
            <v>19174</v>
          </cell>
          <cell r="L3">
            <v>19174</v>
          </cell>
          <cell r="M3">
            <v>19174</v>
          </cell>
          <cell r="N3">
            <v>19174</v>
          </cell>
          <cell r="O3">
            <v>19174</v>
          </cell>
          <cell r="P3">
            <v>19174</v>
          </cell>
          <cell r="Q3">
            <v>17044</v>
          </cell>
          <cell r="R3">
            <v>213045</v>
          </cell>
        </row>
        <row r="4">
          <cell r="A4" t="str">
            <v>60379S - SOUTH COASTALPayroll OT</v>
          </cell>
          <cell r="C4" t="str">
            <v>60379S - SOUTH COASTAL</v>
          </cell>
          <cell r="D4" t="str">
            <v>Payroll OT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A5" t="str">
            <v>60379S - SOUTH COASTALBargaining Unit</v>
          </cell>
          <cell r="C5" t="str">
            <v>60379S - SOUTH COASTAL</v>
          </cell>
          <cell r="D5" t="str">
            <v>Bargaining Unit</v>
          </cell>
          <cell r="F5">
            <v>55339</v>
          </cell>
          <cell r="G5">
            <v>64561</v>
          </cell>
          <cell r="H5">
            <v>73784</v>
          </cell>
          <cell r="I5">
            <v>73784</v>
          </cell>
          <cell r="J5">
            <v>83007</v>
          </cell>
          <cell r="K5">
            <v>83007</v>
          </cell>
          <cell r="L5">
            <v>83007</v>
          </cell>
          <cell r="M5">
            <v>83007</v>
          </cell>
          <cell r="N5">
            <v>83007</v>
          </cell>
          <cell r="O5">
            <v>83007</v>
          </cell>
          <cell r="P5">
            <v>83007</v>
          </cell>
          <cell r="Q5">
            <v>73784</v>
          </cell>
          <cell r="R5">
            <v>922301</v>
          </cell>
        </row>
        <row r="6">
          <cell r="A6" t="str">
            <v>60379S - SOUTH COASTALBargaining Unit OT</v>
          </cell>
          <cell r="C6" t="str">
            <v>60379S - SOUTH COASTAL</v>
          </cell>
          <cell r="D6" t="str">
            <v>Bargaining Unit OT</v>
          </cell>
          <cell r="F6">
            <v>1186</v>
          </cell>
          <cell r="G6">
            <v>1385</v>
          </cell>
          <cell r="H6">
            <v>1583</v>
          </cell>
          <cell r="I6">
            <v>1583</v>
          </cell>
          <cell r="J6">
            <v>1782</v>
          </cell>
          <cell r="K6">
            <v>1782</v>
          </cell>
          <cell r="L6">
            <v>1782</v>
          </cell>
          <cell r="M6">
            <v>1782</v>
          </cell>
          <cell r="N6">
            <v>1782</v>
          </cell>
          <cell r="O6">
            <v>1782</v>
          </cell>
          <cell r="P6">
            <v>1782</v>
          </cell>
          <cell r="Q6">
            <v>1583</v>
          </cell>
          <cell r="R6">
            <v>19794</v>
          </cell>
        </row>
        <row r="7">
          <cell r="A7" t="str">
            <v>60379S - SOUTH COASTALContractors</v>
          </cell>
          <cell r="C7" t="str">
            <v>60379S - SOUTH COASTAL</v>
          </cell>
          <cell r="D7" t="str">
            <v>Contractors</v>
          </cell>
          <cell r="F7">
            <v>47584</v>
          </cell>
          <cell r="G7">
            <v>53073</v>
          </cell>
          <cell r="H7">
            <v>58564</v>
          </cell>
          <cell r="I7">
            <v>62226</v>
          </cell>
          <cell r="J7">
            <v>78697</v>
          </cell>
          <cell r="K7">
            <v>89677</v>
          </cell>
          <cell r="L7">
            <v>93338</v>
          </cell>
          <cell r="M7">
            <v>93338</v>
          </cell>
          <cell r="N7">
            <v>93338</v>
          </cell>
          <cell r="O7">
            <v>93338</v>
          </cell>
          <cell r="P7">
            <v>86017</v>
          </cell>
          <cell r="Q7">
            <v>65885</v>
          </cell>
          <cell r="R7">
            <v>915074</v>
          </cell>
        </row>
        <row r="8">
          <cell r="A8" t="str">
            <v>60379S - SOUTH COASTALMaterials w/ burdens</v>
          </cell>
          <cell r="C8" t="str">
            <v>60379S - SOUTH COASTAL</v>
          </cell>
          <cell r="D8" t="str">
            <v>Materials w/ burdens</v>
          </cell>
          <cell r="F8">
            <v>40574</v>
          </cell>
          <cell r="G8">
            <v>45258</v>
          </cell>
          <cell r="H8">
            <v>49939</v>
          </cell>
          <cell r="I8">
            <v>53060</v>
          </cell>
          <cell r="J8">
            <v>67107</v>
          </cell>
          <cell r="K8">
            <v>76470</v>
          </cell>
          <cell r="L8">
            <v>79593</v>
          </cell>
          <cell r="M8">
            <v>79593</v>
          </cell>
          <cell r="N8">
            <v>79593</v>
          </cell>
          <cell r="O8">
            <v>79593</v>
          </cell>
          <cell r="P8">
            <v>73348</v>
          </cell>
          <cell r="Q8">
            <v>56183</v>
          </cell>
          <cell r="R8">
            <v>780308</v>
          </cell>
        </row>
        <row r="9">
          <cell r="A9" t="str">
            <v>60379S - SOUTH COASTALFleet</v>
          </cell>
          <cell r="C9" t="str">
            <v>60379S - SOUTH COASTAL</v>
          </cell>
          <cell r="D9" t="str">
            <v>Fleet</v>
          </cell>
          <cell r="F9">
            <v>1139</v>
          </cell>
          <cell r="G9">
            <v>1271</v>
          </cell>
          <cell r="H9">
            <v>1403</v>
          </cell>
          <cell r="I9">
            <v>1488</v>
          </cell>
          <cell r="J9">
            <v>1883</v>
          </cell>
          <cell r="K9">
            <v>2144</v>
          </cell>
          <cell r="L9">
            <v>2233</v>
          </cell>
          <cell r="M9">
            <v>2233</v>
          </cell>
          <cell r="N9">
            <v>2233</v>
          </cell>
          <cell r="O9">
            <v>2233</v>
          </cell>
          <cell r="P9">
            <v>2057</v>
          </cell>
          <cell r="Q9">
            <v>1577</v>
          </cell>
          <cell r="R9">
            <v>21894</v>
          </cell>
        </row>
        <row r="10">
          <cell r="A10" t="str">
            <v>60379S - SOUTH COASTALOther</v>
          </cell>
          <cell r="C10" t="str">
            <v>60379S - SOUTH COASTAL</v>
          </cell>
          <cell r="D10" t="str">
            <v>Other</v>
          </cell>
          <cell r="F10">
            <v>1488</v>
          </cell>
          <cell r="G10">
            <v>1661</v>
          </cell>
          <cell r="H10">
            <v>1832</v>
          </cell>
          <cell r="I10">
            <v>1948</v>
          </cell>
          <cell r="J10">
            <v>2462</v>
          </cell>
          <cell r="K10">
            <v>2806</v>
          </cell>
          <cell r="L10">
            <v>2919</v>
          </cell>
          <cell r="M10">
            <v>2919</v>
          </cell>
          <cell r="N10">
            <v>2919</v>
          </cell>
          <cell r="O10">
            <v>2919</v>
          </cell>
          <cell r="P10">
            <v>2691</v>
          </cell>
          <cell r="Q10">
            <v>2061</v>
          </cell>
          <cell r="R10">
            <v>28625</v>
          </cell>
        </row>
        <row r="11">
          <cell r="A11" t="str">
            <v xml:space="preserve">60379S - SOUTH COASTALBurdens </v>
          </cell>
          <cell r="C11" t="str">
            <v>60379S - SOUTH COASTAL</v>
          </cell>
          <cell r="D11" t="str">
            <v xml:space="preserve">Burdens </v>
          </cell>
          <cell r="F11">
            <v>22139</v>
          </cell>
          <cell r="G11">
            <v>25829</v>
          </cell>
          <cell r="H11">
            <v>29519</v>
          </cell>
          <cell r="I11">
            <v>29519</v>
          </cell>
          <cell r="J11">
            <v>33209</v>
          </cell>
          <cell r="K11">
            <v>33209</v>
          </cell>
          <cell r="L11">
            <v>33209</v>
          </cell>
          <cell r="M11">
            <v>33209</v>
          </cell>
          <cell r="N11">
            <v>33209</v>
          </cell>
          <cell r="O11">
            <v>33209</v>
          </cell>
          <cell r="P11">
            <v>33209</v>
          </cell>
          <cell r="Q11">
            <v>29519</v>
          </cell>
          <cell r="R11">
            <v>368988</v>
          </cell>
        </row>
        <row r="12">
          <cell r="A12" t="str">
            <v>60379S - SOUTH COASTALExceptional Hours</v>
          </cell>
          <cell r="C12" t="str">
            <v>60379S - SOUTH COASTAL</v>
          </cell>
          <cell r="D12" t="str">
            <v>Exceptional Hours</v>
          </cell>
          <cell r="F12">
            <v>10824</v>
          </cell>
          <cell r="G12">
            <v>12628</v>
          </cell>
          <cell r="H12">
            <v>14433</v>
          </cell>
          <cell r="I12">
            <v>14433</v>
          </cell>
          <cell r="J12">
            <v>16237</v>
          </cell>
          <cell r="K12">
            <v>16237</v>
          </cell>
          <cell r="L12">
            <v>16237</v>
          </cell>
          <cell r="M12">
            <v>16237</v>
          </cell>
          <cell r="N12">
            <v>16237</v>
          </cell>
          <cell r="O12">
            <v>16237</v>
          </cell>
          <cell r="P12">
            <v>16237</v>
          </cell>
          <cell r="Q12">
            <v>14433</v>
          </cell>
          <cell r="R12">
            <v>180406</v>
          </cell>
        </row>
        <row r="13">
          <cell r="A13" t="str">
            <v>60379S - SOUTH COASTALPayroll Taxes</v>
          </cell>
          <cell r="C13" t="str">
            <v>60379S - SOUTH COASTAL</v>
          </cell>
          <cell r="D13" t="str">
            <v>Payroll Taxes</v>
          </cell>
          <cell r="F13">
            <v>7021</v>
          </cell>
          <cell r="G13">
            <v>8191</v>
          </cell>
          <cell r="H13">
            <v>9361</v>
          </cell>
          <cell r="I13">
            <v>9361</v>
          </cell>
          <cell r="J13">
            <v>10531</v>
          </cell>
          <cell r="K13">
            <v>10531</v>
          </cell>
          <cell r="L13">
            <v>10531</v>
          </cell>
          <cell r="M13">
            <v>10531</v>
          </cell>
          <cell r="N13">
            <v>10531</v>
          </cell>
          <cell r="O13">
            <v>10531</v>
          </cell>
          <cell r="P13">
            <v>10531</v>
          </cell>
          <cell r="Q13">
            <v>9361</v>
          </cell>
          <cell r="R13">
            <v>117016</v>
          </cell>
        </row>
        <row r="14">
          <cell r="A14" t="str">
            <v>Sum:</v>
          </cell>
          <cell r="B14" t="str">
            <v>60379S</v>
          </cell>
          <cell r="D14" t="str">
            <v>Sum:</v>
          </cell>
          <cell r="F14">
            <v>200076</v>
          </cell>
          <cell r="G14">
            <v>228771</v>
          </cell>
          <cell r="H14">
            <v>257461</v>
          </cell>
          <cell r="I14">
            <v>264446</v>
          </cell>
          <cell r="J14">
            <v>314089</v>
          </cell>
          <cell r="K14">
            <v>335037</v>
          </cell>
          <cell r="L14">
            <v>342022</v>
          </cell>
          <cell r="M14">
            <v>342022</v>
          </cell>
          <cell r="N14">
            <v>342022</v>
          </cell>
          <cell r="O14">
            <v>342022</v>
          </cell>
          <cell r="P14">
            <v>328052</v>
          </cell>
          <cell r="Q14">
            <v>271429</v>
          </cell>
          <cell r="R14">
            <v>3567451</v>
          </cell>
        </row>
        <row r="15">
          <cell r="A15"/>
        </row>
        <row r="16">
          <cell r="A16" t="str">
            <v>60413S - NORTH CENT FL ADMINPayroll</v>
          </cell>
          <cell r="B16" t="str">
            <v>60413S</v>
          </cell>
          <cell r="C16" t="str">
            <v>60413S - NORTH CENT FL ADMIN</v>
          </cell>
          <cell r="D16" t="str">
            <v>Payroll</v>
          </cell>
          <cell r="F16">
            <v>6605</v>
          </cell>
          <cell r="G16">
            <v>6605</v>
          </cell>
          <cell r="H16">
            <v>9242</v>
          </cell>
          <cell r="I16">
            <v>11929</v>
          </cell>
          <cell r="J16">
            <v>8355</v>
          </cell>
          <cell r="K16">
            <v>7316</v>
          </cell>
          <cell r="L16">
            <v>11423</v>
          </cell>
          <cell r="M16">
            <v>10512</v>
          </cell>
          <cell r="N16">
            <v>10512</v>
          </cell>
          <cell r="O16">
            <v>19400</v>
          </cell>
          <cell r="P16">
            <v>19659</v>
          </cell>
          <cell r="Q16">
            <v>13583</v>
          </cell>
          <cell r="R16">
            <v>135141</v>
          </cell>
        </row>
        <row r="17">
          <cell r="A17" t="str">
            <v>60413S - NORTH CENT FL ADMINPayroll OT</v>
          </cell>
          <cell r="C17" t="str">
            <v>60413S - NORTH CENT FL ADMIN</v>
          </cell>
          <cell r="D17" t="str">
            <v>Payroll OT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60413S - NORTH CENT FL ADMINBargaining Unit</v>
          </cell>
          <cell r="C18" t="str">
            <v>60413S - NORTH CENT FL ADMIN</v>
          </cell>
          <cell r="D18" t="str">
            <v>Bargaining Unit</v>
          </cell>
          <cell r="F18">
            <v>36188</v>
          </cell>
          <cell r="G18">
            <v>36188</v>
          </cell>
          <cell r="H18">
            <v>50636</v>
          </cell>
          <cell r="I18">
            <v>65356</v>
          </cell>
          <cell r="J18">
            <v>45779</v>
          </cell>
          <cell r="K18">
            <v>40082</v>
          </cell>
          <cell r="L18">
            <v>62578</v>
          </cell>
          <cell r="M18">
            <v>57595</v>
          </cell>
          <cell r="N18">
            <v>57595</v>
          </cell>
          <cell r="O18">
            <v>106287</v>
          </cell>
          <cell r="P18">
            <v>107712</v>
          </cell>
          <cell r="Q18">
            <v>74414</v>
          </cell>
          <cell r="R18">
            <v>740410</v>
          </cell>
        </row>
        <row r="19">
          <cell r="A19" t="str">
            <v>60413S - NORTH CENT FL ADMINBargaining Unit OT</v>
          </cell>
          <cell r="C19" t="str">
            <v>60413S - NORTH CENT FL ADMIN</v>
          </cell>
          <cell r="D19" t="str">
            <v>Bargaining Unit OT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A20" t="str">
            <v>60413S - NORTH CENT FL ADMINContractors</v>
          </cell>
          <cell r="C20" t="str">
            <v>60413S - NORTH CENT FL ADMIN</v>
          </cell>
          <cell r="D20" t="str">
            <v>Contractors</v>
          </cell>
          <cell r="F20">
            <v>6929</v>
          </cell>
          <cell r="G20">
            <v>6929</v>
          </cell>
          <cell r="H20">
            <v>11925</v>
          </cell>
          <cell r="I20">
            <v>12920</v>
          </cell>
          <cell r="J20">
            <v>10931</v>
          </cell>
          <cell r="K20">
            <v>10970</v>
          </cell>
          <cell r="L20">
            <v>17349</v>
          </cell>
          <cell r="M20">
            <v>15242</v>
          </cell>
          <cell r="N20">
            <v>17202</v>
          </cell>
          <cell r="O20">
            <v>27249</v>
          </cell>
          <cell r="P20">
            <v>26308</v>
          </cell>
          <cell r="Q20">
            <v>16854</v>
          </cell>
          <cell r="R20">
            <v>180808</v>
          </cell>
        </row>
        <row r="21">
          <cell r="A21" t="str">
            <v>60413S - NORTH CENT FL ADMINMaterials w/ burdens</v>
          </cell>
          <cell r="C21" t="str">
            <v>60413S - NORTH CENT FL ADMIN</v>
          </cell>
          <cell r="D21" t="str">
            <v>Materials w/ burdens</v>
          </cell>
          <cell r="F21">
            <v>25453</v>
          </cell>
          <cell r="G21">
            <v>25453</v>
          </cell>
          <cell r="H21">
            <v>43823</v>
          </cell>
          <cell r="I21">
            <v>47478</v>
          </cell>
          <cell r="J21">
            <v>40171</v>
          </cell>
          <cell r="K21">
            <v>40307</v>
          </cell>
          <cell r="L21">
            <v>63743</v>
          </cell>
          <cell r="M21">
            <v>55995</v>
          </cell>
          <cell r="N21">
            <v>63213</v>
          </cell>
          <cell r="O21">
            <v>100120</v>
          </cell>
          <cell r="P21">
            <v>96663</v>
          </cell>
          <cell r="Q21">
            <v>61937</v>
          </cell>
          <cell r="R21">
            <v>664356</v>
          </cell>
        </row>
        <row r="22">
          <cell r="A22" t="str">
            <v>60413S - NORTH CENT FL ADMINFleet</v>
          </cell>
          <cell r="C22" t="str">
            <v>60413S - NORTH CENT FL ADMIN</v>
          </cell>
          <cell r="D22" t="str">
            <v>Fleet</v>
          </cell>
          <cell r="F22">
            <v>15333</v>
          </cell>
          <cell r="G22">
            <v>15333</v>
          </cell>
          <cell r="H22">
            <v>26398</v>
          </cell>
          <cell r="I22">
            <v>28601</v>
          </cell>
          <cell r="J22">
            <v>24199</v>
          </cell>
          <cell r="K22">
            <v>24281</v>
          </cell>
          <cell r="L22">
            <v>38401</v>
          </cell>
          <cell r="M22">
            <v>33731</v>
          </cell>
          <cell r="N22">
            <v>38079</v>
          </cell>
          <cell r="O22">
            <v>60313</v>
          </cell>
          <cell r="P22">
            <v>58230</v>
          </cell>
          <cell r="Q22">
            <v>37310</v>
          </cell>
          <cell r="R22">
            <v>400209</v>
          </cell>
        </row>
        <row r="23">
          <cell r="A23" t="str">
            <v>60413S - NORTH CENT FL ADMINOther</v>
          </cell>
          <cell r="C23" t="str">
            <v>60413S - NORTH CENT FL ADMIN</v>
          </cell>
          <cell r="D23" t="str">
            <v>Other</v>
          </cell>
          <cell r="F23">
            <v>691</v>
          </cell>
          <cell r="G23">
            <v>691</v>
          </cell>
          <cell r="H23">
            <v>1189</v>
          </cell>
          <cell r="I23">
            <v>1287</v>
          </cell>
          <cell r="J23">
            <v>1090</v>
          </cell>
          <cell r="K23">
            <v>1092</v>
          </cell>
          <cell r="L23">
            <v>1731</v>
          </cell>
          <cell r="M23">
            <v>1520</v>
          </cell>
          <cell r="N23">
            <v>1715</v>
          </cell>
          <cell r="O23">
            <v>2717</v>
          </cell>
          <cell r="P23">
            <v>2623</v>
          </cell>
          <cell r="Q23">
            <v>1680</v>
          </cell>
          <cell r="R23">
            <v>18026</v>
          </cell>
        </row>
        <row r="24">
          <cell r="A24" t="str">
            <v xml:space="preserve">60413S - NORTH CENT FL ADMINBurdens </v>
          </cell>
          <cell r="C24" t="str">
            <v>60413S - NORTH CENT FL ADMIN</v>
          </cell>
          <cell r="D24" t="str">
            <v xml:space="preserve">Burdens </v>
          </cell>
          <cell r="F24">
            <v>13908</v>
          </cell>
          <cell r="G24">
            <v>13908</v>
          </cell>
          <cell r="H24">
            <v>19460</v>
          </cell>
          <cell r="I24">
            <v>25118</v>
          </cell>
          <cell r="J24">
            <v>17594</v>
          </cell>
          <cell r="K24">
            <v>15404</v>
          </cell>
          <cell r="L24">
            <v>24050</v>
          </cell>
          <cell r="M24">
            <v>22135</v>
          </cell>
          <cell r="N24">
            <v>22135</v>
          </cell>
          <cell r="O24">
            <v>40848</v>
          </cell>
          <cell r="P24">
            <v>41396</v>
          </cell>
          <cell r="Q24">
            <v>28599</v>
          </cell>
          <cell r="R24">
            <v>284554</v>
          </cell>
        </row>
        <row r="25">
          <cell r="A25" t="str">
            <v>60413S - NORTH CENT FL ADMINExceptional Hours</v>
          </cell>
          <cell r="C25" t="str">
            <v>60413S - NORTH CENT FL ADMIN</v>
          </cell>
          <cell r="D25" t="str">
            <v>Exceptional Hours</v>
          </cell>
          <cell r="F25">
            <v>6800</v>
          </cell>
          <cell r="G25">
            <v>6800</v>
          </cell>
          <cell r="H25">
            <v>9515</v>
          </cell>
          <cell r="I25">
            <v>12281</v>
          </cell>
          <cell r="J25">
            <v>8602</v>
          </cell>
          <cell r="K25">
            <v>7532</v>
          </cell>
          <cell r="L25">
            <v>11759</v>
          </cell>
          <cell r="M25">
            <v>10822</v>
          </cell>
          <cell r="N25">
            <v>10822</v>
          </cell>
          <cell r="O25">
            <v>19972</v>
          </cell>
          <cell r="P25">
            <v>20239</v>
          </cell>
          <cell r="Q25">
            <v>13983</v>
          </cell>
          <cell r="R25">
            <v>139125</v>
          </cell>
        </row>
        <row r="26">
          <cell r="A26" t="str">
            <v>60413S - NORTH CENT FL ADMINPayroll Taxes</v>
          </cell>
          <cell r="C26" t="str">
            <v>60413S - NORTH CENT FL ADMIN</v>
          </cell>
          <cell r="D26" t="str">
            <v>Payroll Taxes</v>
          </cell>
          <cell r="F26">
            <v>4335</v>
          </cell>
          <cell r="G26">
            <v>4335</v>
          </cell>
          <cell r="H26">
            <v>6066</v>
          </cell>
          <cell r="I26">
            <v>7829</v>
          </cell>
          <cell r="J26">
            <v>5484</v>
          </cell>
          <cell r="K26">
            <v>4801</v>
          </cell>
          <cell r="L26">
            <v>7496</v>
          </cell>
          <cell r="M26">
            <v>6899</v>
          </cell>
          <cell r="N26">
            <v>6899</v>
          </cell>
          <cell r="O26">
            <v>12732</v>
          </cell>
          <cell r="P26">
            <v>12903</v>
          </cell>
          <cell r="Q26">
            <v>8914</v>
          </cell>
          <cell r="R26">
            <v>88693</v>
          </cell>
        </row>
        <row r="27">
          <cell r="A27" t="str">
            <v>Sum:</v>
          </cell>
          <cell r="B27" t="str">
            <v>60413S</v>
          </cell>
          <cell r="D27" t="str">
            <v>Sum:</v>
          </cell>
          <cell r="F27">
            <v>116241</v>
          </cell>
          <cell r="G27">
            <v>116241</v>
          </cell>
          <cell r="H27">
            <v>178254</v>
          </cell>
          <cell r="I27">
            <v>212798</v>
          </cell>
          <cell r="J27">
            <v>162205</v>
          </cell>
          <cell r="K27">
            <v>151786</v>
          </cell>
          <cell r="L27">
            <v>238531</v>
          </cell>
          <cell r="M27">
            <v>214451</v>
          </cell>
          <cell r="N27">
            <v>228172</v>
          </cell>
          <cell r="O27">
            <v>389638</v>
          </cell>
          <cell r="P27">
            <v>385732</v>
          </cell>
          <cell r="Q27">
            <v>257274</v>
          </cell>
          <cell r="R27">
            <v>2651322</v>
          </cell>
        </row>
        <row r="28">
          <cell r="A28"/>
        </row>
        <row r="29">
          <cell r="A29" t="str">
            <v>60445S - NORTH COASTALPayroll</v>
          </cell>
          <cell r="B29" t="str">
            <v>60445S</v>
          </cell>
          <cell r="C29" t="str">
            <v>60445S - NORTH COASTAL</v>
          </cell>
          <cell r="D29" t="str">
            <v>Payroll</v>
          </cell>
          <cell r="F29">
            <v>2860</v>
          </cell>
          <cell r="G29">
            <v>3384</v>
          </cell>
          <cell r="H29">
            <v>2093</v>
          </cell>
          <cell r="I29">
            <v>2268</v>
          </cell>
          <cell r="J29">
            <v>3106</v>
          </cell>
          <cell r="K29">
            <v>3583</v>
          </cell>
          <cell r="L29">
            <v>3419</v>
          </cell>
          <cell r="M29">
            <v>4988</v>
          </cell>
          <cell r="N29">
            <v>6036</v>
          </cell>
          <cell r="O29">
            <v>6036</v>
          </cell>
          <cell r="P29">
            <v>4745</v>
          </cell>
          <cell r="Q29">
            <v>1918</v>
          </cell>
          <cell r="R29">
            <v>44436</v>
          </cell>
        </row>
        <row r="30">
          <cell r="A30" t="str">
            <v>60445S - NORTH COASTALPayroll OT</v>
          </cell>
          <cell r="C30" t="str">
            <v>60445S - NORTH COASTAL</v>
          </cell>
          <cell r="D30" t="str">
            <v>Payroll OT</v>
          </cell>
          <cell r="F30">
            <v>314</v>
          </cell>
          <cell r="G30">
            <v>371</v>
          </cell>
          <cell r="H30">
            <v>231</v>
          </cell>
          <cell r="I30">
            <v>250</v>
          </cell>
          <cell r="J30">
            <v>340</v>
          </cell>
          <cell r="K30">
            <v>394</v>
          </cell>
          <cell r="L30">
            <v>376</v>
          </cell>
          <cell r="M30">
            <v>549</v>
          </cell>
          <cell r="N30">
            <v>663</v>
          </cell>
          <cell r="O30">
            <v>663</v>
          </cell>
          <cell r="P30">
            <v>520</v>
          </cell>
          <cell r="Q30">
            <v>211</v>
          </cell>
          <cell r="R30">
            <v>4882</v>
          </cell>
        </row>
        <row r="31">
          <cell r="A31" t="str">
            <v>60445S - NORTH COASTALBargaining Unit</v>
          </cell>
          <cell r="C31" t="str">
            <v>60445S - NORTH COASTAL</v>
          </cell>
          <cell r="D31" t="str">
            <v>Bargaining Unit</v>
          </cell>
          <cell r="F31">
            <v>9674</v>
          </cell>
          <cell r="G31">
            <v>11444</v>
          </cell>
          <cell r="H31">
            <v>7078</v>
          </cell>
          <cell r="I31">
            <v>7669</v>
          </cell>
          <cell r="J31">
            <v>10501</v>
          </cell>
          <cell r="K31">
            <v>12114</v>
          </cell>
          <cell r="L31">
            <v>11562</v>
          </cell>
          <cell r="M31">
            <v>16871</v>
          </cell>
          <cell r="N31">
            <v>20411</v>
          </cell>
          <cell r="O31">
            <v>20411</v>
          </cell>
          <cell r="P31">
            <v>16045</v>
          </cell>
          <cell r="Q31">
            <v>6490</v>
          </cell>
          <cell r="R31">
            <v>150270</v>
          </cell>
        </row>
        <row r="32">
          <cell r="A32" t="str">
            <v>60445S - NORTH COASTALBargaining Unit OT</v>
          </cell>
          <cell r="C32" t="str">
            <v>60445S - NORTH COASTAL</v>
          </cell>
          <cell r="D32" t="str">
            <v>Bargaining Unit OT</v>
          </cell>
          <cell r="F32">
            <v>7641</v>
          </cell>
          <cell r="G32">
            <v>9039</v>
          </cell>
          <cell r="H32">
            <v>5590</v>
          </cell>
          <cell r="I32">
            <v>6058</v>
          </cell>
          <cell r="J32">
            <v>8294</v>
          </cell>
          <cell r="K32">
            <v>9567</v>
          </cell>
          <cell r="L32">
            <v>9131</v>
          </cell>
          <cell r="M32">
            <v>13325</v>
          </cell>
          <cell r="N32">
            <v>16121</v>
          </cell>
          <cell r="O32">
            <v>16121</v>
          </cell>
          <cell r="P32">
            <v>12673</v>
          </cell>
          <cell r="Q32">
            <v>5125</v>
          </cell>
          <cell r="R32">
            <v>118685</v>
          </cell>
        </row>
        <row r="33">
          <cell r="A33" t="str">
            <v>60445S - NORTH COASTALContractors</v>
          </cell>
          <cell r="C33" t="str">
            <v>60445S - NORTH COASTAL</v>
          </cell>
          <cell r="D33" t="str">
            <v>Contractors</v>
          </cell>
          <cell r="F33">
            <v>18723</v>
          </cell>
          <cell r="G33">
            <v>22147</v>
          </cell>
          <cell r="H33">
            <v>13700</v>
          </cell>
          <cell r="I33">
            <v>14841</v>
          </cell>
          <cell r="J33">
            <v>20320</v>
          </cell>
          <cell r="K33">
            <v>23445</v>
          </cell>
          <cell r="L33">
            <v>22375</v>
          </cell>
          <cell r="M33">
            <v>32651</v>
          </cell>
          <cell r="N33">
            <v>39498</v>
          </cell>
          <cell r="O33">
            <v>39498</v>
          </cell>
          <cell r="P33">
            <v>31053</v>
          </cell>
          <cell r="Q33">
            <v>12559</v>
          </cell>
          <cell r="R33">
            <v>290811</v>
          </cell>
        </row>
        <row r="34">
          <cell r="A34" t="str">
            <v>60445S - NORTH COASTALMaterials w/ burdens</v>
          </cell>
          <cell r="C34" t="str">
            <v>60445S - NORTH COASTAL</v>
          </cell>
          <cell r="D34" t="str">
            <v>Materials w/ burdens</v>
          </cell>
          <cell r="F34">
            <v>25095</v>
          </cell>
          <cell r="G34">
            <v>29684</v>
          </cell>
          <cell r="H34">
            <v>18363</v>
          </cell>
          <cell r="I34">
            <v>19892</v>
          </cell>
          <cell r="J34">
            <v>27237</v>
          </cell>
          <cell r="K34">
            <v>31424</v>
          </cell>
          <cell r="L34">
            <v>29991</v>
          </cell>
          <cell r="M34">
            <v>43762</v>
          </cell>
          <cell r="N34">
            <v>52943</v>
          </cell>
          <cell r="O34">
            <v>52943</v>
          </cell>
          <cell r="P34">
            <v>41621</v>
          </cell>
          <cell r="Q34">
            <v>16833</v>
          </cell>
          <cell r="R34">
            <v>389789</v>
          </cell>
        </row>
        <row r="35">
          <cell r="A35" t="str">
            <v>60445S - NORTH COASTALFleet</v>
          </cell>
          <cell r="C35" t="str">
            <v>60445S - NORTH COASTAL</v>
          </cell>
          <cell r="D35" t="str">
            <v>Fleet</v>
          </cell>
          <cell r="F35">
            <v>7012</v>
          </cell>
          <cell r="G35">
            <v>8294</v>
          </cell>
          <cell r="H35">
            <v>5131</v>
          </cell>
          <cell r="I35">
            <v>5558</v>
          </cell>
          <cell r="J35">
            <v>7610</v>
          </cell>
          <cell r="K35">
            <v>8781</v>
          </cell>
          <cell r="L35">
            <v>8381</v>
          </cell>
          <cell r="M35">
            <v>12228</v>
          </cell>
          <cell r="N35">
            <v>14792</v>
          </cell>
          <cell r="O35">
            <v>14792</v>
          </cell>
          <cell r="P35">
            <v>11630</v>
          </cell>
          <cell r="Q35">
            <v>4703</v>
          </cell>
          <cell r="R35">
            <v>108912</v>
          </cell>
        </row>
        <row r="36">
          <cell r="A36" t="str">
            <v>60445S - NORTH COASTALOther</v>
          </cell>
          <cell r="C36" t="str">
            <v>60445S - NORTH COASTAL</v>
          </cell>
          <cell r="D36" t="str">
            <v>Other</v>
          </cell>
          <cell r="F36">
            <v>2537</v>
          </cell>
          <cell r="G36">
            <v>3000</v>
          </cell>
          <cell r="H36">
            <v>1856</v>
          </cell>
          <cell r="I36">
            <v>2011</v>
          </cell>
          <cell r="J36">
            <v>2753</v>
          </cell>
          <cell r="K36">
            <v>3176</v>
          </cell>
          <cell r="L36">
            <v>3031</v>
          </cell>
          <cell r="M36">
            <v>4423</v>
          </cell>
          <cell r="N36">
            <v>5351</v>
          </cell>
          <cell r="O36">
            <v>5351</v>
          </cell>
          <cell r="P36">
            <v>4207</v>
          </cell>
          <cell r="Q36">
            <v>1700</v>
          </cell>
          <cell r="R36">
            <v>39396</v>
          </cell>
        </row>
        <row r="37">
          <cell r="A37" t="str">
            <v xml:space="preserve">60445S - NORTH COASTALBurdens </v>
          </cell>
          <cell r="C37" t="str">
            <v>60445S - NORTH COASTAL</v>
          </cell>
          <cell r="D37" t="str">
            <v xml:space="preserve">Burdens </v>
          </cell>
          <cell r="F37">
            <v>4074</v>
          </cell>
          <cell r="G37">
            <v>4819</v>
          </cell>
          <cell r="H37">
            <v>2981</v>
          </cell>
          <cell r="I37">
            <v>3230</v>
          </cell>
          <cell r="J37">
            <v>4422</v>
          </cell>
          <cell r="K37">
            <v>5102</v>
          </cell>
          <cell r="L37">
            <v>4869</v>
          </cell>
          <cell r="M37">
            <v>7104</v>
          </cell>
          <cell r="N37">
            <v>8595</v>
          </cell>
          <cell r="O37">
            <v>8595</v>
          </cell>
          <cell r="P37">
            <v>6757</v>
          </cell>
          <cell r="Q37">
            <v>2733</v>
          </cell>
          <cell r="R37">
            <v>63280</v>
          </cell>
        </row>
        <row r="38">
          <cell r="A38" t="str">
            <v>60445S - NORTH COASTALExceptional Hours</v>
          </cell>
          <cell r="C38" t="str">
            <v>60445S - NORTH COASTAL</v>
          </cell>
          <cell r="D38" t="str">
            <v>Exceptional Hours</v>
          </cell>
          <cell r="F38">
            <v>1992</v>
          </cell>
          <cell r="G38">
            <v>2356</v>
          </cell>
          <cell r="H38">
            <v>1457</v>
          </cell>
          <cell r="I38">
            <v>1579</v>
          </cell>
          <cell r="J38">
            <v>2162</v>
          </cell>
          <cell r="K38">
            <v>2494</v>
          </cell>
          <cell r="L38">
            <v>2380</v>
          </cell>
          <cell r="M38">
            <v>3473</v>
          </cell>
          <cell r="N38">
            <v>4202</v>
          </cell>
          <cell r="O38">
            <v>4202</v>
          </cell>
          <cell r="P38">
            <v>3304</v>
          </cell>
          <cell r="Q38">
            <v>1336</v>
          </cell>
          <cell r="R38">
            <v>30939</v>
          </cell>
        </row>
        <row r="39">
          <cell r="A39" t="str">
            <v>60445S - NORTH COASTALPayroll Taxes</v>
          </cell>
          <cell r="C39" t="str">
            <v>60445S - NORTH COASTAL</v>
          </cell>
          <cell r="D39" t="str">
            <v>Payroll Taxes</v>
          </cell>
          <cell r="F39">
            <v>2076</v>
          </cell>
          <cell r="G39">
            <v>2455</v>
          </cell>
          <cell r="H39">
            <v>1519</v>
          </cell>
          <cell r="I39">
            <v>1646</v>
          </cell>
          <cell r="J39">
            <v>2253</v>
          </cell>
          <cell r="K39">
            <v>2599</v>
          </cell>
          <cell r="L39">
            <v>2481</v>
          </cell>
          <cell r="M39">
            <v>3620</v>
          </cell>
          <cell r="N39">
            <v>4379</v>
          </cell>
          <cell r="O39">
            <v>4379</v>
          </cell>
          <cell r="P39">
            <v>3442</v>
          </cell>
          <cell r="Q39">
            <v>1392</v>
          </cell>
          <cell r="R39">
            <v>32241</v>
          </cell>
        </row>
        <row r="40">
          <cell r="A40" t="str">
            <v>Sum:</v>
          </cell>
          <cell r="B40" t="str">
            <v>60445S</v>
          </cell>
          <cell r="D40" t="str">
            <v>Sum:</v>
          </cell>
          <cell r="F40">
            <v>81997</v>
          </cell>
          <cell r="G40">
            <v>96994</v>
          </cell>
          <cell r="H40">
            <v>59998</v>
          </cell>
          <cell r="I40">
            <v>65001</v>
          </cell>
          <cell r="J40">
            <v>88998</v>
          </cell>
          <cell r="K40">
            <v>102679</v>
          </cell>
          <cell r="L40">
            <v>97996</v>
          </cell>
          <cell r="M40">
            <v>142995</v>
          </cell>
          <cell r="N40">
            <v>172992</v>
          </cell>
          <cell r="O40">
            <v>172992</v>
          </cell>
          <cell r="P40">
            <v>135997</v>
          </cell>
          <cell r="Q40">
            <v>55000</v>
          </cell>
          <cell r="R40">
            <v>1273640</v>
          </cell>
        </row>
        <row r="41">
          <cell r="A41"/>
        </row>
        <row r="42">
          <cell r="A42" t="str">
            <v>60568S - SOUTH CENTRAL FL ADMINPayroll</v>
          </cell>
          <cell r="B42" t="str">
            <v>60568S</v>
          </cell>
          <cell r="C42" t="str">
            <v>60568S - SOUTH CENTRAL FL ADMIN</v>
          </cell>
          <cell r="D42" t="str">
            <v>Payroll</v>
          </cell>
          <cell r="F42">
            <v>1664</v>
          </cell>
          <cell r="G42">
            <v>1943</v>
          </cell>
          <cell r="H42">
            <v>2221</v>
          </cell>
          <cell r="I42">
            <v>2221</v>
          </cell>
          <cell r="J42">
            <v>2497</v>
          </cell>
          <cell r="K42">
            <v>2497</v>
          </cell>
          <cell r="L42">
            <v>2497</v>
          </cell>
          <cell r="M42">
            <v>2497</v>
          </cell>
          <cell r="N42">
            <v>2497</v>
          </cell>
          <cell r="O42">
            <v>2497</v>
          </cell>
          <cell r="P42">
            <v>2497</v>
          </cell>
          <cell r="Q42">
            <v>2221</v>
          </cell>
          <cell r="R42">
            <v>27749</v>
          </cell>
        </row>
        <row r="43">
          <cell r="A43" t="str">
            <v>60568S - SOUTH CENTRAL FL ADMINPayroll OT</v>
          </cell>
          <cell r="C43" t="str">
            <v>60568S - SOUTH CENTRAL FL ADMIN</v>
          </cell>
          <cell r="D43" t="str">
            <v>Payroll OT</v>
          </cell>
          <cell r="F43">
            <v>126</v>
          </cell>
          <cell r="G43">
            <v>145</v>
          </cell>
          <cell r="H43">
            <v>168</v>
          </cell>
          <cell r="I43">
            <v>168</v>
          </cell>
          <cell r="J43">
            <v>188</v>
          </cell>
          <cell r="K43">
            <v>188</v>
          </cell>
          <cell r="L43">
            <v>188</v>
          </cell>
          <cell r="M43">
            <v>188</v>
          </cell>
          <cell r="N43">
            <v>188</v>
          </cell>
          <cell r="O43">
            <v>188</v>
          </cell>
          <cell r="P43">
            <v>188</v>
          </cell>
          <cell r="Q43">
            <v>168</v>
          </cell>
          <cell r="R43">
            <v>2091</v>
          </cell>
        </row>
        <row r="44">
          <cell r="A44" t="str">
            <v>60568S - SOUTH CENTRAL FL ADMINBargaining Unit</v>
          </cell>
          <cell r="C44" t="str">
            <v>60568S - SOUTH CENTRAL FL ADMIN</v>
          </cell>
          <cell r="D44" t="str">
            <v>Bargaining Unit</v>
          </cell>
          <cell r="F44">
            <v>10894</v>
          </cell>
          <cell r="G44">
            <v>12710</v>
          </cell>
          <cell r="H44">
            <v>14525</v>
          </cell>
          <cell r="I44">
            <v>14525</v>
          </cell>
          <cell r="J44">
            <v>16341</v>
          </cell>
          <cell r="K44">
            <v>16341</v>
          </cell>
          <cell r="L44">
            <v>16341</v>
          </cell>
          <cell r="M44">
            <v>16341</v>
          </cell>
          <cell r="N44">
            <v>16341</v>
          </cell>
          <cell r="O44">
            <v>16341</v>
          </cell>
          <cell r="P44">
            <v>16341</v>
          </cell>
          <cell r="Q44">
            <v>14525</v>
          </cell>
          <cell r="R44">
            <v>181566</v>
          </cell>
        </row>
        <row r="45">
          <cell r="A45" t="str">
            <v>60568S - SOUTH CENTRAL FL ADMINBargaining Unit OT</v>
          </cell>
          <cell r="C45" t="str">
            <v>60568S - SOUTH CENTRAL FL ADMIN</v>
          </cell>
          <cell r="D45" t="str">
            <v>Bargaining Unit OT</v>
          </cell>
          <cell r="F45">
            <v>1697</v>
          </cell>
          <cell r="G45">
            <v>1977</v>
          </cell>
          <cell r="H45">
            <v>2262</v>
          </cell>
          <cell r="I45">
            <v>2262</v>
          </cell>
          <cell r="J45">
            <v>2545</v>
          </cell>
          <cell r="K45">
            <v>2545</v>
          </cell>
          <cell r="L45">
            <v>2545</v>
          </cell>
          <cell r="M45">
            <v>2545</v>
          </cell>
          <cell r="N45">
            <v>2545</v>
          </cell>
          <cell r="O45">
            <v>2545</v>
          </cell>
          <cell r="P45">
            <v>2545</v>
          </cell>
          <cell r="Q45">
            <v>2262</v>
          </cell>
          <cell r="R45">
            <v>28275</v>
          </cell>
        </row>
        <row r="46">
          <cell r="A46" t="str">
            <v>60568S - SOUTH CENTRAL FL ADMINContractors</v>
          </cell>
          <cell r="C46" t="str">
            <v>60568S - SOUTH CENTRAL FL ADMIN</v>
          </cell>
          <cell r="D46" t="str">
            <v>Contractors</v>
          </cell>
          <cell r="F46">
            <v>56929</v>
          </cell>
          <cell r="G46">
            <v>63495</v>
          </cell>
          <cell r="H46">
            <v>70065</v>
          </cell>
          <cell r="I46">
            <v>74443</v>
          </cell>
          <cell r="J46">
            <v>94150</v>
          </cell>
          <cell r="K46">
            <v>107287</v>
          </cell>
          <cell r="L46">
            <v>111666</v>
          </cell>
          <cell r="M46">
            <v>111666</v>
          </cell>
          <cell r="N46">
            <v>111666</v>
          </cell>
          <cell r="O46">
            <v>111666</v>
          </cell>
          <cell r="P46">
            <v>102907</v>
          </cell>
          <cell r="Q46">
            <v>78822</v>
          </cell>
          <cell r="R46">
            <v>1094762</v>
          </cell>
        </row>
        <row r="47">
          <cell r="A47" t="str">
            <v>60568S - SOUTH CENTRAL FL ADMINMaterials w/ burdens</v>
          </cell>
          <cell r="C47" t="str">
            <v>60568S - SOUTH CENTRAL FL ADMIN</v>
          </cell>
          <cell r="D47" t="str">
            <v>Materials w/ burdens</v>
          </cell>
          <cell r="F47">
            <v>14891</v>
          </cell>
          <cell r="G47">
            <v>16608</v>
          </cell>
          <cell r="H47">
            <v>18328</v>
          </cell>
          <cell r="I47">
            <v>19473</v>
          </cell>
          <cell r="J47">
            <v>24626</v>
          </cell>
          <cell r="K47">
            <v>28063</v>
          </cell>
          <cell r="L47">
            <v>29209</v>
          </cell>
          <cell r="M47">
            <v>29209</v>
          </cell>
          <cell r="N47">
            <v>29209</v>
          </cell>
          <cell r="O47">
            <v>29209</v>
          </cell>
          <cell r="P47">
            <v>26917</v>
          </cell>
          <cell r="Q47">
            <v>20617</v>
          </cell>
          <cell r="R47">
            <v>286359</v>
          </cell>
        </row>
        <row r="48">
          <cell r="A48" t="str">
            <v>60568S - SOUTH CENTRAL FL ADMINFleet</v>
          </cell>
          <cell r="C48" t="str">
            <v>60568S - SOUTH CENTRAL FL ADMIN</v>
          </cell>
          <cell r="D48" t="str">
            <v>Fleet</v>
          </cell>
          <cell r="F48">
            <v>1710</v>
          </cell>
          <cell r="G48">
            <v>1908</v>
          </cell>
          <cell r="H48">
            <v>2105</v>
          </cell>
          <cell r="I48">
            <v>2239</v>
          </cell>
          <cell r="J48">
            <v>2830</v>
          </cell>
          <cell r="K48">
            <v>3224</v>
          </cell>
          <cell r="L48">
            <v>3356</v>
          </cell>
          <cell r="M48">
            <v>3356</v>
          </cell>
          <cell r="N48">
            <v>3356</v>
          </cell>
          <cell r="O48">
            <v>3356</v>
          </cell>
          <cell r="P48">
            <v>3092</v>
          </cell>
          <cell r="Q48">
            <v>2369</v>
          </cell>
          <cell r="R48">
            <v>32901</v>
          </cell>
        </row>
        <row r="49">
          <cell r="A49" t="str">
            <v>60568S - SOUTH CENTRAL FL ADMINOther</v>
          </cell>
          <cell r="C49" t="str">
            <v>60568S - SOUTH CENTRAL FL ADMIN</v>
          </cell>
          <cell r="D49" t="str">
            <v>Other</v>
          </cell>
          <cell r="F49">
            <v>84</v>
          </cell>
          <cell r="G49">
            <v>93</v>
          </cell>
          <cell r="H49">
            <v>101</v>
          </cell>
          <cell r="I49">
            <v>108</v>
          </cell>
          <cell r="J49">
            <v>136</v>
          </cell>
          <cell r="K49">
            <v>157</v>
          </cell>
          <cell r="L49">
            <v>163</v>
          </cell>
          <cell r="M49">
            <v>163</v>
          </cell>
          <cell r="N49">
            <v>163</v>
          </cell>
          <cell r="O49">
            <v>163</v>
          </cell>
          <cell r="P49">
            <v>150</v>
          </cell>
          <cell r="Q49">
            <v>114</v>
          </cell>
          <cell r="R49">
            <v>1595</v>
          </cell>
        </row>
        <row r="50">
          <cell r="A50" t="str">
            <v xml:space="preserve">60568S - SOUTH CENTRAL FL ADMINBurdens </v>
          </cell>
          <cell r="C50" t="str">
            <v>60568S - SOUTH CENTRAL FL ADMIN</v>
          </cell>
          <cell r="D50" t="str">
            <v xml:space="preserve">Burdens </v>
          </cell>
          <cell r="F50">
            <v>4081</v>
          </cell>
          <cell r="G50">
            <v>4762</v>
          </cell>
          <cell r="H50">
            <v>5442</v>
          </cell>
          <cell r="I50">
            <v>5442</v>
          </cell>
          <cell r="J50">
            <v>6122</v>
          </cell>
          <cell r="K50">
            <v>6122</v>
          </cell>
          <cell r="L50">
            <v>6122</v>
          </cell>
          <cell r="M50">
            <v>6122</v>
          </cell>
          <cell r="N50">
            <v>6122</v>
          </cell>
          <cell r="O50">
            <v>6122</v>
          </cell>
          <cell r="P50">
            <v>6122</v>
          </cell>
          <cell r="Q50">
            <v>5442</v>
          </cell>
          <cell r="R50">
            <v>68028</v>
          </cell>
        </row>
        <row r="51">
          <cell r="A51" t="str">
            <v>60568S - SOUTH CENTRAL FL ADMINExceptional Hours</v>
          </cell>
          <cell r="C51" t="str">
            <v>60568S - SOUTH CENTRAL FL ADMIN</v>
          </cell>
          <cell r="D51" t="str">
            <v>Exceptional Hours</v>
          </cell>
          <cell r="F51">
            <v>1995</v>
          </cell>
          <cell r="G51">
            <v>2328</v>
          </cell>
          <cell r="H51">
            <v>2661</v>
          </cell>
          <cell r="I51">
            <v>2661</v>
          </cell>
          <cell r="J51">
            <v>2993</v>
          </cell>
          <cell r="K51">
            <v>2993</v>
          </cell>
          <cell r="L51">
            <v>2993</v>
          </cell>
          <cell r="M51">
            <v>2993</v>
          </cell>
          <cell r="N51">
            <v>2993</v>
          </cell>
          <cell r="O51">
            <v>2993</v>
          </cell>
          <cell r="P51">
            <v>2993</v>
          </cell>
          <cell r="Q51">
            <v>2661</v>
          </cell>
          <cell r="R51">
            <v>33260</v>
          </cell>
        </row>
        <row r="52">
          <cell r="A52" t="str">
            <v>60568S - SOUTH CENTRAL FL ADMINPayroll Taxes</v>
          </cell>
          <cell r="C52" t="str">
            <v>60568S - SOUTH CENTRAL FL ADMIN</v>
          </cell>
          <cell r="D52" t="str">
            <v>Payroll Taxes</v>
          </cell>
          <cell r="F52">
            <v>1457</v>
          </cell>
          <cell r="G52">
            <v>1699</v>
          </cell>
          <cell r="H52">
            <v>1943</v>
          </cell>
          <cell r="I52">
            <v>1943</v>
          </cell>
          <cell r="J52">
            <v>2185</v>
          </cell>
          <cell r="K52">
            <v>2185</v>
          </cell>
          <cell r="L52">
            <v>2185</v>
          </cell>
          <cell r="M52">
            <v>2185</v>
          </cell>
          <cell r="N52">
            <v>2185</v>
          </cell>
          <cell r="O52">
            <v>2185</v>
          </cell>
          <cell r="P52">
            <v>2185</v>
          </cell>
          <cell r="Q52">
            <v>1943</v>
          </cell>
          <cell r="R52">
            <v>24280</v>
          </cell>
        </row>
        <row r="53">
          <cell r="A53" t="str">
            <v>Sum:</v>
          </cell>
          <cell r="B53" t="str">
            <v>60568S</v>
          </cell>
          <cell r="D53" t="str">
            <v>Sum:</v>
          </cell>
          <cell r="F53">
            <v>95528</v>
          </cell>
          <cell r="G53">
            <v>107668</v>
          </cell>
          <cell r="H53">
            <v>119821</v>
          </cell>
          <cell r="I53">
            <v>125485</v>
          </cell>
          <cell r="J53">
            <v>154614</v>
          </cell>
          <cell r="K53">
            <v>171603</v>
          </cell>
          <cell r="L53">
            <v>177266</v>
          </cell>
          <cell r="M53">
            <v>177266</v>
          </cell>
          <cell r="N53">
            <v>177266</v>
          </cell>
          <cell r="O53">
            <v>177266</v>
          </cell>
          <cell r="P53">
            <v>165937</v>
          </cell>
          <cell r="Q53">
            <v>131144</v>
          </cell>
          <cell r="R53">
            <v>1780865</v>
          </cell>
        </row>
        <row r="54">
          <cell r="A54"/>
        </row>
        <row r="59">
          <cell r="B59" t="str">
            <v>Org Id</v>
          </cell>
          <cell r="C59" t="str">
            <v>Charge By</v>
          </cell>
          <cell r="D59" t="str">
            <v>Resource Group</v>
          </cell>
          <cell r="F59">
            <v>37625</v>
          </cell>
          <cell r="G59">
            <v>37656</v>
          </cell>
          <cell r="H59">
            <v>37684</v>
          </cell>
          <cell r="I59">
            <v>37715</v>
          </cell>
          <cell r="J59">
            <v>37745</v>
          </cell>
          <cell r="K59">
            <v>37776</v>
          </cell>
          <cell r="L59">
            <v>37806</v>
          </cell>
          <cell r="M59">
            <v>37837</v>
          </cell>
          <cell r="N59">
            <v>37868</v>
          </cell>
          <cell r="O59">
            <v>37898</v>
          </cell>
          <cell r="P59">
            <v>37929</v>
          </cell>
          <cell r="Q59">
            <v>37959</v>
          </cell>
          <cell r="R59" t="str">
            <v>Sum:</v>
          </cell>
        </row>
        <row r="60">
          <cell r="A60" t="str">
            <v>60379S - SOUTH COASTALPayroll</v>
          </cell>
          <cell r="B60" t="str">
            <v>60379S</v>
          </cell>
          <cell r="C60" t="str">
            <v>60379S - SOUTH COASTAL</v>
          </cell>
          <cell r="D60" t="str">
            <v>Payroll</v>
          </cell>
          <cell r="F60">
            <v>1569</v>
          </cell>
          <cell r="G60">
            <v>1569</v>
          </cell>
          <cell r="H60">
            <v>1569</v>
          </cell>
          <cell r="I60">
            <v>1569</v>
          </cell>
          <cell r="J60">
            <v>1569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7845</v>
          </cell>
        </row>
        <row r="61">
          <cell r="A61" t="str">
            <v>60379S - SOUTH COASTALPayroll OT</v>
          </cell>
          <cell r="C61" t="str">
            <v>60379S - SOUTH COASTAL</v>
          </cell>
          <cell r="D61" t="str">
            <v>Payroll OT</v>
          </cell>
          <cell r="F61">
            <v>649</v>
          </cell>
          <cell r="G61">
            <v>649</v>
          </cell>
          <cell r="H61">
            <v>649</v>
          </cell>
          <cell r="I61">
            <v>649</v>
          </cell>
          <cell r="J61">
            <v>354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2950</v>
          </cell>
        </row>
        <row r="62">
          <cell r="A62" t="str">
            <v>60379S - SOUTH COASTALBargaining Unit</v>
          </cell>
          <cell r="C62" t="str">
            <v>60379S - SOUTH COASTAL</v>
          </cell>
          <cell r="D62" t="str">
            <v>Bargaining Unit</v>
          </cell>
          <cell r="F62">
            <v>7903</v>
          </cell>
          <cell r="G62">
            <v>7903</v>
          </cell>
          <cell r="H62">
            <v>7903</v>
          </cell>
          <cell r="I62">
            <v>7903</v>
          </cell>
          <cell r="J62">
            <v>7903</v>
          </cell>
          <cell r="K62">
            <v>3748</v>
          </cell>
          <cell r="L62">
            <v>0</v>
          </cell>
          <cell r="M62">
            <v>0</v>
          </cell>
          <cell r="N62">
            <v>234</v>
          </cell>
          <cell r="O62">
            <v>234</v>
          </cell>
          <cell r="P62">
            <v>234</v>
          </cell>
          <cell r="Q62">
            <v>234</v>
          </cell>
          <cell r="R62">
            <v>44199</v>
          </cell>
        </row>
        <row r="63">
          <cell r="A63" t="str">
            <v>60379S - SOUTH COASTALBargaining Unit OT</v>
          </cell>
          <cell r="C63" t="str">
            <v>60379S - SOUTH COASTAL</v>
          </cell>
          <cell r="D63" t="str">
            <v>Bargaining Unit OT</v>
          </cell>
          <cell r="F63">
            <v>3342</v>
          </cell>
          <cell r="G63">
            <v>3885</v>
          </cell>
          <cell r="H63">
            <v>5600</v>
          </cell>
          <cell r="I63">
            <v>5600</v>
          </cell>
          <cell r="J63">
            <v>4327</v>
          </cell>
          <cell r="K63">
            <v>1084</v>
          </cell>
          <cell r="L63">
            <v>1084</v>
          </cell>
          <cell r="M63">
            <v>0</v>
          </cell>
          <cell r="N63">
            <v>541</v>
          </cell>
          <cell r="O63">
            <v>541</v>
          </cell>
          <cell r="P63">
            <v>541</v>
          </cell>
          <cell r="Q63">
            <v>541</v>
          </cell>
          <cell r="R63">
            <v>27086</v>
          </cell>
        </row>
        <row r="64">
          <cell r="A64" t="str">
            <v>60379S - SOUTH COASTALContractors</v>
          </cell>
          <cell r="C64" t="str">
            <v>60379S - SOUTH COASTAL</v>
          </cell>
          <cell r="D64" t="str">
            <v>Contractors</v>
          </cell>
          <cell r="F64">
            <v>106973</v>
          </cell>
          <cell r="G64">
            <v>148990</v>
          </cell>
          <cell r="H64">
            <v>191008</v>
          </cell>
          <cell r="I64">
            <v>191008</v>
          </cell>
          <cell r="J64">
            <v>161483</v>
          </cell>
          <cell r="K64">
            <v>84034</v>
          </cell>
          <cell r="L64">
            <v>84034</v>
          </cell>
          <cell r="M64">
            <v>0</v>
          </cell>
          <cell r="N64">
            <v>42017</v>
          </cell>
          <cell r="O64">
            <v>42017</v>
          </cell>
          <cell r="P64">
            <v>42017</v>
          </cell>
          <cell r="Q64">
            <v>42017</v>
          </cell>
          <cell r="R64">
            <v>1135598</v>
          </cell>
        </row>
        <row r="65">
          <cell r="A65" t="str">
            <v>60379S - SOUTH COASTALMaterials w/ burdens</v>
          </cell>
          <cell r="C65" t="str">
            <v>60379S - SOUTH COASTAL</v>
          </cell>
          <cell r="D65" t="str">
            <v>Materials w/ burdens</v>
          </cell>
          <cell r="F65">
            <v>41775</v>
          </cell>
          <cell r="G65">
            <v>51950</v>
          </cell>
          <cell r="H65">
            <v>79415</v>
          </cell>
          <cell r="I65">
            <v>79415</v>
          </cell>
          <cell r="J65">
            <v>65051</v>
          </cell>
          <cell r="K65">
            <v>20349</v>
          </cell>
          <cell r="L65">
            <v>20349</v>
          </cell>
          <cell r="M65">
            <v>0</v>
          </cell>
          <cell r="N65">
            <v>10175</v>
          </cell>
          <cell r="O65">
            <v>10175</v>
          </cell>
          <cell r="P65">
            <v>10175</v>
          </cell>
          <cell r="Q65">
            <v>10175</v>
          </cell>
          <cell r="R65">
            <v>399001</v>
          </cell>
        </row>
        <row r="66">
          <cell r="A66" t="str">
            <v>60379S - SOUTH COASTALFleet</v>
          </cell>
          <cell r="C66" t="str">
            <v>60379S - SOUTH COASTAL</v>
          </cell>
          <cell r="D66" t="str">
            <v>Fleet</v>
          </cell>
          <cell r="F66">
            <v>16912</v>
          </cell>
          <cell r="G66">
            <v>16912</v>
          </cell>
          <cell r="H66">
            <v>19138</v>
          </cell>
          <cell r="I66">
            <v>19138</v>
          </cell>
          <cell r="J66">
            <v>19138</v>
          </cell>
          <cell r="K66">
            <v>6851</v>
          </cell>
          <cell r="L66">
            <v>0</v>
          </cell>
          <cell r="M66">
            <v>0</v>
          </cell>
          <cell r="N66">
            <v>428</v>
          </cell>
          <cell r="O66">
            <v>428</v>
          </cell>
          <cell r="P66">
            <v>428</v>
          </cell>
          <cell r="Q66">
            <v>428</v>
          </cell>
          <cell r="R66">
            <v>99801</v>
          </cell>
        </row>
        <row r="67">
          <cell r="A67" t="str">
            <v>60379S - SOUTH COASTALOther</v>
          </cell>
          <cell r="C67" t="str">
            <v>60379S - SOUTH COASTAL</v>
          </cell>
          <cell r="D67" t="str">
            <v>Other</v>
          </cell>
          <cell r="F67">
            <v>6169</v>
          </cell>
          <cell r="G67">
            <v>7169</v>
          </cell>
          <cell r="H67">
            <v>10334</v>
          </cell>
          <cell r="I67">
            <v>10334</v>
          </cell>
          <cell r="J67">
            <v>7984</v>
          </cell>
          <cell r="K67">
            <v>2000</v>
          </cell>
          <cell r="L67">
            <v>2000</v>
          </cell>
          <cell r="M67">
            <v>0</v>
          </cell>
          <cell r="N67">
            <v>1000</v>
          </cell>
          <cell r="O67">
            <v>1000</v>
          </cell>
          <cell r="P67">
            <v>1000</v>
          </cell>
          <cell r="Q67">
            <v>1000</v>
          </cell>
          <cell r="R67">
            <v>49990</v>
          </cell>
        </row>
        <row r="68">
          <cell r="A68" t="str">
            <v xml:space="preserve">60379S - SOUTH COASTALBurdens </v>
          </cell>
          <cell r="C68" t="str">
            <v>60379S - SOUTH COASTAL</v>
          </cell>
          <cell r="D68" t="str">
            <v xml:space="preserve">Burdens </v>
          </cell>
          <cell r="F68">
            <v>3078</v>
          </cell>
          <cell r="G68">
            <v>3078</v>
          </cell>
          <cell r="H68">
            <v>3078</v>
          </cell>
          <cell r="I68">
            <v>3078</v>
          </cell>
          <cell r="J68">
            <v>3078</v>
          </cell>
          <cell r="K68">
            <v>1218</v>
          </cell>
          <cell r="L68">
            <v>0</v>
          </cell>
          <cell r="M68">
            <v>0</v>
          </cell>
          <cell r="N68">
            <v>76</v>
          </cell>
          <cell r="O68">
            <v>76</v>
          </cell>
          <cell r="P68">
            <v>76</v>
          </cell>
          <cell r="Q68">
            <v>76</v>
          </cell>
          <cell r="R68">
            <v>16914</v>
          </cell>
        </row>
        <row r="69">
          <cell r="A69" t="str">
            <v>60379S - SOUTH COASTALExceptional Hours</v>
          </cell>
          <cell r="C69" t="str">
            <v>60379S - SOUTH COASTAL</v>
          </cell>
          <cell r="D69" t="str">
            <v>Exceptional Hours</v>
          </cell>
          <cell r="F69">
            <v>1505</v>
          </cell>
          <cell r="G69">
            <v>1505</v>
          </cell>
          <cell r="H69">
            <v>1505</v>
          </cell>
          <cell r="I69">
            <v>1505</v>
          </cell>
          <cell r="J69">
            <v>1505</v>
          </cell>
          <cell r="K69">
            <v>596</v>
          </cell>
          <cell r="L69">
            <v>0</v>
          </cell>
          <cell r="M69">
            <v>0</v>
          </cell>
          <cell r="N69">
            <v>37</v>
          </cell>
          <cell r="O69">
            <v>37</v>
          </cell>
          <cell r="P69">
            <v>37</v>
          </cell>
          <cell r="Q69">
            <v>37</v>
          </cell>
          <cell r="R69">
            <v>8270</v>
          </cell>
        </row>
        <row r="70">
          <cell r="A70" t="str">
            <v>60379S - SOUTH COASTALPayroll Taxes</v>
          </cell>
          <cell r="C70" t="str">
            <v>60379S - SOUTH COASTAL</v>
          </cell>
          <cell r="D70" t="str">
            <v>Payroll Taxes</v>
          </cell>
          <cell r="F70">
            <v>1364</v>
          </cell>
          <cell r="G70">
            <v>1419</v>
          </cell>
          <cell r="H70">
            <v>1593</v>
          </cell>
          <cell r="I70">
            <v>1593</v>
          </cell>
          <cell r="J70">
            <v>1434</v>
          </cell>
          <cell r="K70">
            <v>489</v>
          </cell>
          <cell r="L70">
            <v>110</v>
          </cell>
          <cell r="M70">
            <v>0</v>
          </cell>
          <cell r="N70">
            <v>79</v>
          </cell>
          <cell r="O70">
            <v>79</v>
          </cell>
          <cell r="P70">
            <v>79</v>
          </cell>
          <cell r="Q70">
            <v>79</v>
          </cell>
          <cell r="R70">
            <v>8315</v>
          </cell>
        </row>
        <row r="71">
          <cell r="A71" t="str">
            <v>Sum:</v>
          </cell>
          <cell r="B71" t="str">
            <v>60379S</v>
          </cell>
          <cell r="D71" t="str">
            <v>Sum:</v>
          </cell>
          <cell r="F71">
            <v>191240</v>
          </cell>
          <cell r="G71">
            <v>245029</v>
          </cell>
          <cell r="H71">
            <v>321792</v>
          </cell>
          <cell r="I71">
            <v>321792</v>
          </cell>
          <cell r="J71">
            <v>273826</v>
          </cell>
          <cell r="K71">
            <v>120369</v>
          </cell>
          <cell r="L71">
            <v>107577</v>
          </cell>
          <cell r="M71">
            <v>0</v>
          </cell>
          <cell r="N71">
            <v>54586</v>
          </cell>
          <cell r="O71">
            <v>54586</v>
          </cell>
          <cell r="P71">
            <v>54586</v>
          </cell>
          <cell r="Q71">
            <v>54586</v>
          </cell>
          <cell r="R71">
            <v>1799969</v>
          </cell>
        </row>
        <row r="72">
          <cell r="A72"/>
        </row>
        <row r="73">
          <cell r="A73" t="str">
            <v>60413S - NORTH CENT FL ADMINPayroll</v>
          </cell>
          <cell r="B73" t="str">
            <v>60413S</v>
          </cell>
          <cell r="C73" t="str">
            <v>60413S - NORTH CENT FL ADMIN</v>
          </cell>
          <cell r="D73" t="str">
            <v>Payroll</v>
          </cell>
          <cell r="F73">
            <v>31854</v>
          </cell>
          <cell r="G73">
            <v>34652</v>
          </cell>
          <cell r="H73">
            <v>39814</v>
          </cell>
          <cell r="I73">
            <v>33971</v>
          </cell>
          <cell r="J73">
            <v>43011</v>
          </cell>
          <cell r="K73">
            <v>46024</v>
          </cell>
          <cell r="L73">
            <v>28673</v>
          </cell>
          <cell r="M73">
            <v>25898</v>
          </cell>
          <cell r="N73">
            <v>25898</v>
          </cell>
          <cell r="O73">
            <v>5557</v>
          </cell>
          <cell r="P73">
            <v>5557</v>
          </cell>
          <cell r="Q73">
            <v>8338</v>
          </cell>
          <cell r="R73">
            <v>329247</v>
          </cell>
        </row>
        <row r="74">
          <cell r="A74" t="str">
            <v>60413S - NORTH CENT FL ADMINBargaining Unit</v>
          </cell>
          <cell r="C74" t="str">
            <v>60413S - NORTH CENT FL ADMIN</v>
          </cell>
          <cell r="D74" t="str">
            <v>Bargaining Unit</v>
          </cell>
          <cell r="F74">
            <v>82872</v>
          </cell>
          <cell r="G74">
            <v>90153</v>
          </cell>
          <cell r="H74">
            <v>103576</v>
          </cell>
          <cell r="I74">
            <v>88377</v>
          </cell>
          <cell r="J74">
            <v>111900</v>
          </cell>
          <cell r="K74">
            <v>119736</v>
          </cell>
          <cell r="L74">
            <v>74597</v>
          </cell>
          <cell r="M74">
            <v>67377</v>
          </cell>
          <cell r="N74">
            <v>67377</v>
          </cell>
          <cell r="O74">
            <v>14457</v>
          </cell>
          <cell r="P74">
            <v>14457</v>
          </cell>
          <cell r="Q74">
            <v>21695</v>
          </cell>
          <cell r="R74">
            <v>856574</v>
          </cell>
        </row>
        <row r="75">
          <cell r="A75" t="str">
            <v>60413S - NORTH CENT FL ADMINContractors</v>
          </cell>
          <cell r="C75" t="str">
            <v>60413S - NORTH CENT FL ADMIN</v>
          </cell>
          <cell r="D75" t="str">
            <v>Contractors</v>
          </cell>
          <cell r="F75">
            <v>93863</v>
          </cell>
          <cell r="G75">
            <v>99526</v>
          </cell>
          <cell r="H75">
            <v>79176</v>
          </cell>
          <cell r="I75">
            <v>86479</v>
          </cell>
          <cell r="J75">
            <v>79257</v>
          </cell>
          <cell r="K75">
            <v>70769</v>
          </cell>
          <cell r="L75">
            <v>54467</v>
          </cell>
          <cell r="M75">
            <v>55952</v>
          </cell>
          <cell r="N75">
            <v>42645</v>
          </cell>
          <cell r="O75">
            <v>24864</v>
          </cell>
          <cell r="P75">
            <v>8220</v>
          </cell>
          <cell r="Q75">
            <v>4441</v>
          </cell>
          <cell r="R75">
            <v>699659</v>
          </cell>
        </row>
        <row r="76">
          <cell r="A76" t="str">
            <v>60413S - NORTH CENT FL ADMINMaterials w/ burdens</v>
          </cell>
          <cell r="C76" t="str">
            <v>60413S - NORTH CENT FL ADMIN</v>
          </cell>
          <cell r="D76" t="str">
            <v>Materials w/ burdens</v>
          </cell>
          <cell r="F76">
            <v>314936</v>
          </cell>
          <cell r="G76">
            <v>333930</v>
          </cell>
          <cell r="H76">
            <v>265661</v>
          </cell>
          <cell r="I76">
            <v>290157</v>
          </cell>
          <cell r="J76">
            <v>265928</v>
          </cell>
          <cell r="K76">
            <v>237446</v>
          </cell>
          <cell r="L76">
            <v>182748</v>
          </cell>
          <cell r="M76">
            <v>187734</v>
          </cell>
          <cell r="N76">
            <v>143088</v>
          </cell>
          <cell r="O76">
            <v>83430</v>
          </cell>
          <cell r="P76">
            <v>27579</v>
          </cell>
          <cell r="Q76">
            <v>14899</v>
          </cell>
          <cell r="R76">
            <v>2347536</v>
          </cell>
        </row>
        <row r="77">
          <cell r="A77" t="str">
            <v>60413S - NORTH CENT FL ADMINFleet</v>
          </cell>
          <cell r="C77" t="str">
            <v>60413S - NORTH CENT FL ADMIN</v>
          </cell>
          <cell r="D77" t="str">
            <v>Fleet</v>
          </cell>
          <cell r="F77">
            <v>27203</v>
          </cell>
          <cell r="G77">
            <v>29597</v>
          </cell>
          <cell r="H77">
            <v>34001</v>
          </cell>
          <cell r="I77">
            <v>29013</v>
          </cell>
          <cell r="J77">
            <v>36733</v>
          </cell>
          <cell r="K77">
            <v>39308</v>
          </cell>
          <cell r="L77">
            <v>24489</v>
          </cell>
          <cell r="M77">
            <v>22119</v>
          </cell>
          <cell r="N77">
            <v>22119</v>
          </cell>
          <cell r="O77">
            <v>4746</v>
          </cell>
          <cell r="P77">
            <v>4746</v>
          </cell>
          <cell r="Q77">
            <v>7123</v>
          </cell>
          <cell r="R77">
            <v>281197</v>
          </cell>
        </row>
        <row r="78">
          <cell r="A78" t="str">
            <v>60413S - NORTH CENT FL ADMINOther</v>
          </cell>
          <cell r="C78" t="str">
            <v>60413S - NORTH CENT FL ADMIN</v>
          </cell>
          <cell r="D78" t="str">
            <v>Other</v>
          </cell>
          <cell r="F78">
            <v>14765</v>
          </cell>
          <cell r="G78">
            <v>15655</v>
          </cell>
          <cell r="H78">
            <v>12456</v>
          </cell>
          <cell r="I78">
            <v>13604</v>
          </cell>
          <cell r="J78">
            <v>12468</v>
          </cell>
          <cell r="K78">
            <v>11133</v>
          </cell>
          <cell r="L78">
            <v>8568</v>
          </cell>
          <cell r="M78">
            <v>8803</v>
          </cell>
          <cell r="N78">
            <v>6709</v>
          </cell>
          <cell r="O78">
            <v>3911</v>
          </cell>
          <cell r="P78">
            <v>1293</v>
          </cell>
          <cell r="Q78">
            <v>699</v>
          </cell>
          <cell r="R78">
            <v>110064</v>
          </cell>
        </row>
        <row r="79">
          <cell r="A79" t="str">
            <v xml:space="preserve">60413S - NORTH CENT FL ADMINBurdens </v>
          </cell>
          <cell r="C79" t="str">
            <v>60413S - NORTH CENT FL ADMIN</v>
          </cell>
          <cell r="D79" t="str">
            <v xml:space="preserve">Burdens </v>
          </cell>
          <cell r="F79">
            <v>37286</v>
          </cell>
          <cell r="G79">
            <v>40562</v>
          </cell>
          <cell r="H79">
            <v>46602</v>
          </cell>
          <cell r="I79">
            <v>39763</v>
          </cell>
          <cell r="J79">
            <v>50346</v>
          </cell>
          <cell r="K79">
            <v>53872</v>
          </cell>
          <cell r="L79">
            <v>33563</v>
          </cell>
          <cell r="M79">
            <v>30314</v>
          </cell>
          <cell r="N79">
            <v>30314</v>
          </cell>
          <cell r="O79">
            <v>6505</v>
          </cell>
          <cell r="P79">
            <v>6505</v>
          </cell>
          <cell r="Q79">
            <v>9761</v>
          </cell>
          <cell r="R79">
            <v>385392</v>
          </cell>
        </row>
        <row r="80">
          <cell r="A80" t="str">
            <v>60413S - NORTH CENT FL ADMINExceptional Hours</v>
          </cell>
          <cell r="C80" t="str">
            <v>60413S - NORTH CENT FL ADMIN</v>
          </cell>
          <cell r="D80" t="str">
            <v>Exceptional Hours</v>
          </cell>
          <cell r="F80">
            <v>18230</v>
          </cell>
          <cell r="G80">
            <v>19832</v>
          </cell>
          <cell r="H80">
            <v>22785</v>
          </cell>
          <cell r="I80">
            <v>19441</v>
          </cell>
          <cell r="J80">
            <v>24615</v>
          </cell>
          <cell r="K80">
            <v>26339</v>
          </cell>
          <cell r="L80">
            <v>16410</v>
          </cell>
          <cell r="M80">
            <v>14821</v>
          </cell>
          <cell r="N80">
            <v>14821</v>
          </cell>
          <cell r="O80">
            <v>3180</v>
          </cell>
          <cell r="P80">
            <v>3180</v>
          </cell>
          <cell r="Q80">
            <v>4772</v>
          </cell>
          <cell r="R80">
            <v>188427</v>
          </cell>
        </row>
        <row r="81">
          <cell r="A81" t="str">
            <v>60413S - NORTH CENT FL ADMINPayroll Taxes</v>
          </cell>
          <cell r="C81" t="str">
            <v>60413S - NORTH CENT FL ADMIN</v>
          </cell>
          <cell r="D81" t="str">
            <v>Payroll Taxes</v>
          </cell>
          <cell r="F81">
            <v>11622</v>
          </cell>
          <cell r="G81">
            <v>12643</v>
          </cell>
          <cell r="H81">
            <v>14525</v>
          </cell>
          <cell r="I81">
            <v>12394</v>
          </cell>
          <cell r="J81">
            <v>15692</v>
          </cell>
          <cell r="K81">
            <v>16791</v>
          </cell>
          <cell r="L81">
            <v>10461</v>
          </cell>
          <cell r="M81">
            <v>9449</v>
          </cell>
          <cell r="N81">
            <v>9449</v>
          </cell>
          <cell r="O81">
            <v>2027</v>
          </cell>
          <cell r="P81">
            <v>2027</v>
          </cell>
          <cell r="Q81">
            <v>3042</v>
          </cell>
          <cell r="R81">
            <v>120124</v>
          </cell>
        </row>
        <row r="82">
          <cell r="A82" t="str">
            <v>Sum:</v>
          </cell>
          <cell r="B82" t="str">
            <v>60413S</v>
          </cell>
          <cell r="D82" t="str">
            <v>Sum:</v>
          </cell>
          <cell r="F82">
            <v>632631</v>
          </cell>
          <cell r="G82">
            <v>676549</v>
          </cell>
          <cell r="H82">
            <v>618596</v>
          </cell>
          <cell r="I82">
            <v>613199</v>
          </cell>
          <cell r="J82">
            <v>639951</v>
          </cell>
          <cell r="K82">
            <v>621419</v>
          </cell>
          <cell r="L82">
            <v>433975</v>
          </cell>
          <cell r="M82">
            <v>422468</v>
          </cell>
          <cell r="N82">
            <v>362421</v>
          </cell>
          <cell r="O82">
            <v>148677</v>
          </cell>
          <cell r="P82">
            <v>73564</v>
          </cell>
          <cell r="Q82">
            <v>74770</v>
          </cell>
          <cell r="R82">
            <v>5318220</v>
          </cell>
        </row>
        <row r="83">
          <cell r="A83"/>
        </row>
        <row r="84">
          <cell r="A84" t="str">
            <v>60445S - NORTH COASTALPayroll</v>
          </cell>
          <cell r="B84" t="str">
            <v>60445S</v>
          </cell>
          <cell r="C84" t="str">
            <v>60445S - NORTH COASTAL</v>
          </cell>
          <cell r="D84" t="str">
            <v>Payroll</v>
          </cell>
          <cell r="F84">
            <v>6146</v>
          </cell>
          <cell r="G84">
            <v>6146</v>
          </cell>
          <cell r="H84">
            <v>6146</v>
          </cell>
          <cell r="I84">
            <v>6146</v>
          </cell>
          <cell r="J84">
            <v>6146</v>
          </cell>
          <cell r="K84">
            <v>6146</v>
          </cell>
          <cell r="L84">
            <v>2048</v>
          </cell>
          <cell r="M84">
            <v>408</v>
          </cell>
          <cell r="N84">
            <v>408</v>
          </cell>
          <cell r="O84">
            <v>408</v>
          </cell>
          <cell r="P84">
            <v>408</v>
          </cell>
          <cell r="Q84">
            <v>408</v>
          </cell>
          <cell r="R84">
            <v>40964</v>
          </cell>
        </row>
        <row r="85">
          <cell r="A85" t="str">
            <v>60445S - NORTH COASTALBargaining Unit</v>
          </cell>
          <cell r="C85" t="str">
            <v>60445S - NORTH COASTAL</v>
          </cell>
          <cell r="D85" t="str">
            <v>Bargaining Unit</v>
          </cell>
          <cell r="F85">
            <v>24587</v>
          </cell>
          <cell r="G85">
            <v>24587</v>
          </cell>
          <cell r="H85">
            <v>24587</v>
          </cell>
          <cell r="I85">
            <v>24587</v>
          </cell>
          <cell r="J85">
            <v>24587</v>
          </cell>
          <cell r="K85">
            <v>24587</v>
          </cell>
          <cell r="L85">
            <v>8196</v>
          </cell>
          <cell r="M85">
            <v>1640</v>
          </cell>
          <cell r="N85">
            <v>1640</v>
          </cell>
          <cell r="O85">
            <v>1640</v>
          </cell>
          <cell r="P85">
            <v>1640</v>
          </cell>
          <cell r="Q85">
            <v>1640</v>
          </cell>
          <cell r="R85">
            <v>163918</v>
          </cell>
        </row>
        <row r="86">
          <cell r="A86" t="str">
            <v>60445S - NORTH COASTALContractors</v>
          </cell>
          <cell r="C86" t="str">
            <v>60445S - NORTH COASTAL</v>
          </cell>
          <cell r="D86" t="str">
            <v>Contractors</v>
          </cell>
          <cell r="F86">
            <v>103292</v>
          </cell>
          <cell r="G86">
            <v>103292</v>
          </cell>
          <cell r="H86">
            <v>103292</v>
          </cell>
          <cell r="I86">
            <v>81599</v>
          </cell>
          <cell r="J86">
            <v>79534</v>
          </cell>
          <cell r="K86">
            <v>73336</v>
          </cell>
          <cell r="L86">
            <v>41316</v>
          </cell>
          <cell r="M86">
            <v>6816</v>
          </cell>
          <cell r="N86">
            <v>6816</v>
          </cell>
          <cell r="O86">
            <v>6816</v>
          </cell>
          <cell r="P86">
            <v>6816</v>
          </cell>
          <cell r="Q86">
            <v>6816</v>
          </cell>
          <cell r="R86">
            <v>619741</v>
          </cell>
        </row>
        <row r="87">
          <cell r="A87" t="str">
            <v>60445S - NORTH COASTALMaterials w/ burdens</v>
          </cell>
          <cell r="C87" t="str">
            <v>60445S - NORTH COASTAL</v>
          </cell>
          <cell r="D87" t="str">
            <v>Materials w/ burdens</v>
          </cell>
          <cell r="F87">
            <v>161500</v>
          </cell>
          <cell r="G87">
            <v>161500</v>
          </cell>
          <cell r="H87">
            <v>161500</v>
          </cell>
          <cell r="I87">
            <v>127585</v>
          </cell>
          <cell r="J87">
            <v>124355</v>
          </cell>
          <cell r="K87">
            <v>114665</v>
          </cell>
          <cell r="L87">
            <v>64600</v>
          </cell>
          <cell r="M87">
            <v>10659</v>
          </cell>
          <cell r="N87">
            <v>10659</v>
          </cell>
          <cell r="O87">
            <v>10659</v>
          </cell>
          <cell r="P87">
            <v>10659</v>
          </cell>
          <cell r="Q87">
            <v>10659</v>
          </cell>
          <cell r="R87">
            <v>969001</v>
          </cell>
        </row>
        <row r="88">
          <cell r="A88" t="str">
            <v>60445S - NORTH COASTALOther</v>
          </cell>
          <cell r="C88" t="str">
            <v>60445S - NORTH COASTAL</v>
          </cell>
          <cell r="D88" t="str">
            <v>Other</v>
          </cell>
          <cell r="F88">
            <v>7881</v>
          </cell>
          <cell r="G88">
            <v>7881</v>
          </cell>
          <cell r="H88">
            <v>7881</v>
          </cell>
          <cell r="I88">
            <v>6224</v>
          </cell>
          <cell r="J88">
            <v>6069</v>
          </cell>
          <cell r="K88">
            <v>5596</v>
          </cell>
          <cell r="L88">
            <v>3152</v>
          </cell>
          <cell r="M88">
            <v>520</v>
          </cell>
          <cell r="N88">
            <v>520</v>
          </cell>
          <cell r="O88">
            <v>520</v>
          </cell>
          <cell r="P88">
            <v>520</v>
          </cell>
          <cell r="Q88">
            <v>520</v>
          </cell>
          <cell r="R88">
            <v>47284</v>
          </cell>
        </row>
        <row r="89">
          <cell r="A89" t="str">
            <v xml:space="preserve">60445S - NORTH COASTALBurdens </v>
          </cell>
          <cell r="C89" t="str">
            <v>60445S - NORTH COASTAL</v>
          </cell>
          <cell r="D89" t="str">
            <v xml:space="preserve">Burdens </v>
          </cell>
          <cell r="F89">
            <v>9988</v>
          </cell>
          <cell r="G89">
            <v>9988</v>
          </cell>
          <cell r="H89">
            <v>9988</v>
          </cell>
          <cell r="I89">
            <v>9988</v>
          </cell>
          <cell r="J89">
            <v>9988</v>
          </cell>
          <cell r="K89">
            <v>9988</v>
          </cell>
          <cell r="L89">
            <v>3329</v>
          </cell>
          <cell r="M89">
            <v>666</v>
          </cell>
          <cell r="N89">
            <v>666</v>
          </cell>
          <cell r="O89">
            <v>666</v>
          </cell>
          <cell r="P89">
            <v>666</v>
          </cell>
          <cell r="Q89">
            <v>666</v>
          </cell>
          <cell r="R89">
            <v>66587</v>
          </cell>
        </row>
        <row r="90">
          <cell r="A90" t="str">
            <v>60445S - NORTH COASTALExceptional Hours</v>
          </cell>
          <cell r="C90" t="str">
            <v>60445S - NORTH COASTAL</v>
          </cell>
          <cell r="D90" t="str">
            <v>Exceptional Hours</v>
          </cell>
          <cell r="F90">
            <v>4883</v>
          </cell>
          <cell r="G90">
            <v>4883</v>
          </cell>
          <cell r="H90">
            <v>4883</v>
          </cell>
          <cell r="I90">
            <v>4883</v>
          </cell>
          <cell r="J90">
            <v>4883</v>
          </cell>
          <cell r="K90">
            <v>4883</v>
          </cell>
          <cell r="L90">
            <v>1628</v>
          </cell>
          <cell r="M90">
            <v>325</v>
          </cell>
          <cell r="N90">
            <v>325</v>
          </cell>
          <cell r="O90">
            <v>325</v>
          </cell>
          <cell r="P90">
            <v>325</v>
          </cell>
          <cell r="Q90">
            <v>325</v>
          </cell>
          <cell r="R90">
            <v>32556</v>
          </cell>
        </row>
        <row r="91">
          <cell r="A91" t="str">
            <v>60445S - NORTH COASTALPayroll Taxes</v>
          </cell>
          <cell r="C91" t="str">
            <v>60445S - NORTH COASTAL</v>
          </cell>
          <cell r="D91" t="str">
            <v>Payroll Taxes</v>
          </cell>
          <cell r="F91">
            <v>3113</v>
          </cell>
          <cell r="G91">
            <v>3113</v>
          </cell>
          <cell r="H91">
            <v>3113</v>
          </cell>
          <cell r="I91">
            <v>3113</v>
          </cell>
          <cell r="J91">
            <v>3113</v>
          </cell>
          <cell r="K91">
            <v>3113</v>
          </cell>
          <cell r="L91">
            <v>1038</v>
          </cell>
          <cell r="M91">
            <v>207</v>
          </cell>
          <cell r="N91">
            <v>207</v>
          </cell>
          <cell r="O91">
            <v>207</v>
          </cell>
          <cell r="P91">
            <v>207</v>
          </cell>
          <cell r="Q91">
            <v>207</v>
          </cell>
          <cell r="R91">
            <v>20755</v>
          </cell>
        </row>
        <row r="92">
          <cell r="A92" t="str">
            <v>Sum:</v>
          </cell>
          <cell r="B92" t="str">
            <v>60445S</v>
          </cell>
          <cell r="D92" t="str">
            <v>Sum:</v>
          </cell>
          <cell r="F92">
            <v>321391</v>
          </cell>
          <cell r="G92">
            <v>321391</v>
          </cell>
          <cell r="H92">
            <v>321391</v>
          </cell>
          <cell r="I92">
            <v>264126</v>
          </cell>
          <cell r="J92">
            <v>258676</v>
          </cell>
          <cell r="K92">
            <v>242315</v>
          </cell>
          <cell r="L92">
            <v>125307</v>
          </cell>
          <cell r="M92">
            <v>21242</v>
          </cell>
          <cell r="N92">
            <v>21242</v>
          </cell>
          <cell r="O92">
            <v>21242</v>
          </cell>
          <cell r="P92">
            <v>21242</v>
          </cell>
          <cell r="Q92">
            <v>21242</v>
          </cell>
          <cell r="R92">
            <v>1960805</v>
          </cell>
        </row>
        <row r="93">
          <cell r="A93"/>
        </row>
        <row r="94">
          <cell r="A94" t="str">
            <v>60501D - TRANSMISSIONPayroll</v>
          </cell>
          <cell r="B94" t="str">
            <v>60501D</v>
          </cell>
          <cell r="C94" t="str">
            <v>60501D - TRANSMISSION</v>
          </cell>
          <cell r="D94" t="str">
            <v>Payroll</v>
          </cell>
          <cell r="F94">
            <v>2226</v>
          </cell>
          <cell r="G94">
            <v>4453</v>
          </cell>
          <cell r="H94">
            <v>4453</v>
          </cell>
          <cell r="I94">
            <v>4453</v>
          </cell>
          <cell r="J94">
            <v>4453</v>
          </cell>
          <cell r="K94">
            <v>4453</v>
          </cell>
          <cell r="L94">
            <v>4453</v>
          </cell>
          <cell r="M94">
            <v>4453</v>
          </cell>
          <cell r="N94">
            <v>4453</v>
          </cell>
          <cell r="O94">
            <v>0</v>
          </cell>
          <cell r="P94">
            <v>0</v>
          </cell>
          <cell r="Q94">
            <v>0</v>
          </cell>
          <cell r="R94">
            <v>37850</v>
          </cell>
        </row>
        <row r="95">
          <cell r="A95" t="str">
            <v>60501D - TRANSMISSIONBargaining Unit</v>
          </cell>
          <cell r="C95" t="str">
            <v>60501D - TRANSMISSION</v>
          </cell>
          <cell r="D95" t="str">
            <v>Bargaining Unit</v>
          </cell>
          <cell r="F95">
            <v>71352</v>
          </cell>
          <cell r="G95">
            <v>87086</v>
          </cell>
          <cell r="H95">
            <v>87086</v>
          </cell>
          <cell r="I95">
            <v>87086</v>
          </cell>
          <cell r="J95">
            <v>87086</v>
          </cell>
          <cell r="K95">
            <v>87086</v>
          </cell>
          <cell r="L95">
            <v>87086</v>
          </cell>
          <cell r="M95">
            <v>87086</v>
          </cell>
          <cell r="N95">
            <v>87086</v>
          </cell>
          <cell r="O95">
            <v>55619</v>
          </cell>
          <cell r="P95">
            <v>55619</v>
          </cell>
          <cell r="Q95">
            <v>55619</v>
          </cell>
          <cell r="R95">
            <v>934898</v>
          </cell>
        </row>
        <row r="96">
          <cell r="A96" t="str">
            <v>60501D - TRANSMISSIONContractors</v>
          </cell>
          <cell r="C96" t="str">
            <v>60501D - TRANSMISSION</v>
          </cell>
          <cell r="D96" t="str">
            <v>Contractors</v>
          </cell>
          <cell r="F96">
            <v>76324</v>
          </cell>
          <cell r="G96">
            <v>95147</v>
          </cell>
          <cell r="H96">
            <v>95147</v>
          </cell>
          <cell r="I96">
            <v>95147</v>
          </cell>
          <cell r="J96">
            <v>95147</v>
          </cell>
          <cell r="K96">
            <v>95147</v>
          </cell>
          <cell r="L96">
            <v>95147</v>
          </cell>
          <cell r="M96">
            <v>95147</v>
          </cell>
          <cell r="N96">
            <v>95147</v>
          </cell>
          <cell r="O96">
            <v>57500</v>
          </cell>
          <cell r="P96">
            <v>57500</v>
          </cell>
          <cell r="Q96">
            <v>57500</v>
          </cell>
          <cell r="R96">
            <v>1010000</v>
          </cell>
        </row>
        <row r="97">
          <cell r="A97" t="str">
            <v>60501D - TRANSMISSIONMaterials w/ burdens</v>
          </cell>
          <cell r="C97" t="str">
            <v>60501D - TRANSMISSION</v>
          </cell>
          <cell r="D97" t="str">
            <v>Materials w/ burdens</v>
          </cell>
          <cell r="F97">
            <v>59510</v>
          </cell>
          <cell r="G97">
            <v>80686</v>
          </cell>
          <cell r="H97">
            <v>80686</v>
          </cell>
          <cell r="I97">
            <v>80686</v>
          </cell>
          <cell r="J97">
            <v>80686</v>
          </cell>
          <cell r="K97">
            <v>80686</v>
          </cell>
          <cell r="L97">
            <v>80686</v>
          </cell>
          <cell r="M97">
            <v>80686</v>
          </cell>
          <cell r="N97">
            <v>80686</v>
          </cell>
          <cell r="O97">
            <v>38333</v>
          </cell>
          <cell r="P97">
            <v>38333</v>
          </cell>
          <cell r="Q97">
            <v>38333</v>
          </cell>
          <cell r="R97">
            <v>820000</v>
          </cell>
        </row>
        <row r="98">
          <cell r="A98" t="str">
            <v>60501D - TRANSMISSIONFleet</v>
          </cell>
          <cell r="C98" t="str">
            <v>60501D - TRANSMISSION</v>
          </cell>
          <cell r="D98" t="str">
            <v>Fleet</v>
          </cell>
          <cell r="F98">
            <v>9784</v>
          </cell>
          <cell r="G98">
            <v>11902</v>
          </cell>
          <cell r="H98">
            <v>11902</v>
          </cell>
          <cell r="I98">
            <v>11902</v>
          </cell>
          <cell r="J98">
            <v>11902</v>
          </cell>
          <cell r="K98">
            <v>11902</v>
          </cell>
          <cell r="L98">
            <v>11902</v>
          </cell>
          <cell r="M98">
            <v>11902</v>
          </cell>
          <cell r="N98">
            <v>11902</v>
          </cell>
          <cell r="O98">
            <v>7667</v>
          </cell>
          <cell r="P98">
            <v>7667</v>
          </cell>
          <cell r="Q98">
            <v>7667</v>
          </cell>
          <cell r="R98">
            <v>128000</v>
          </cell>
        </row>
        <row r="99">
          <cell r="A99" t="str">
            <v xml:space="preserve">60501D - TRANSMISSIONBurdens </v>
          </cell>
          <cell r="C99" t="str">
            <v>60501D - TRANSMISSION</v>
          </cell>
          <cell r="D99" t="str">
            <v xml:space="preserve">Burdens </v>
          </cell>
          <cell r="F99">
            <v>23913</v>
          </cell>
          <cell r="G99">
            <v>29750</v>
          </cell>
          <cell r="H99">
            <v>29750</v>
          </cell>
          <cell r="I99">
            <v>29750</v>
          </cell>
          <cell r="J99">
            <v>29750</v>
          </cell>
          <cell r="K99">
            <v>29750</v>
          </cell>
          <cell r="L99">
            <v>29750</v>
          </cell>
          <cell r="M99">
            <v>29750</v>
          </cell>
          <cell r="N99">
            <v>29750</v>
          </cell>
          <cell r="O99">
            <v>18076</v>
          </cell>
          <cell r="P99">
            <v>18076</v>
          </cell>
          <cell r="Q99">
            <v>18076</v>
          </cell>
          <cell r="R99">
            <v>316143</v>
          </cell>
        </row>
        <row r="100">
          <cell r="A100" t="str">
            <v>60501D - TRANSMISSIONExceptional Hours</v>
          </cell>
          <cell r="C100" t="str">
            <v>60501D - TRANSMISSION</v>
          </cell>
          <cell r="D100" t="str">
            <v>Exceptional Hours</v>
          </cell>
          <cell r="F100">
            <v>11692</v>
          </cell>
          <cell r="G100">
            <v>14546</v>
          </cell>
          <cell r="H100">
            <v>14546</v>
          </cell>
          <cell r="I100">
            <v>14546</v>
          </cell>
          <cell r="J100">
            <v>14546</v>
          </cell>
          <cell r="K100">
            <v>14546</v>
          </cell>
          <cell r="L100">
            <v>14546</v>
          </cell>
          <cell r="M100">
            <v>14546</v>
          </cell>
          <cell r="N100">
            <v>14546</v>
          </cell>
          <cell r="O100">
            <v>8838</v>
          </cell>
          <cell r="P100">
            <v>8838</v>
          </cell>
          <cell r="Q100">
            <v>8838</v>
          </cell>
          <cell r="R100">
            <v>154570</v>
          </cell>
        </row>
        <row r="101">
          <cell r="A101" t="str">
            <v>60501D - TRANSMISSIONPayroll Taxes</v>
          </cell>
          <cell r="C101" t="str">
            <v>60501D - TRANSMISSION</v>
          </cell>
          <cell r="D101" t="str">
            <v>Payroll Taxes</v>
          </cell>
          <cell r="F101">
            <v>7454</v>
          </cell>
          <cell r="G101">
            <v>9273</v>
          </cell>
          <cell r="H101">
            <v>9273</v>
          </cell>
          <cell r="I101">
            <v>9273</v>
          </cell>
          <cell r="J101">
            <v>9273</v>
          </cell>
          <cell r="K101">
            <v>9273</v>
          </cell>
          <cell r="L101">
            <v>9273</v>
          </cell>
          <cell r="M101">
            <v>9273</v>
          </cell>
          <cell r="N101">
            <v>9273</v>
          </cell>
          <cell r="O101">
            <v>5634</v>
          </cell>
          <cell r="P101">
            <v>5634</v>
          </cell>
          <cell r="Q101">
            <v>5634</v>
          </cell>
          <cell r="R101">
            <v>98539</v>
          </cell>
        </row>
        <row r="102">
          <cell r="A102" t="str">
            <v>Sum:</v>
          </cell>
          <cell r="B102" t="str">
            <v>60501D</v>
          </cell>
          <cell r="D102" t="str">
            <v>Sum:</v>
          </cell>
          <cell r="F102">
            <v>262255</v>
          </cell>
          <cell r="G102">
            <v>332843</v>
          </cell>
          <cell r="H102">
            <v>332843</v>
          </cell>
          <cell r="I102">
            <v>332843</v>
          </cell>
          <cell r="J102">
            <v>332843</v>
          </cell>
          <cell r="K102">
            <v>332843</v>
          </cell>
          <cell r="L102">
            <v>332843</v>
          </cell>
          <cell r="M102">
            <v>332843</v>
          </cell>
          <cell r="N102">
            <v>332843</v>
          </cell>
          <cell r="O102">
            <v>191667</v>
          </cell>
          <cell r="P102">
            <v>191667</v>
          </cell>
          <cell r="Q102">
            <v>191667</v>
          </cell>
          <cell r="R102">
            <v>3500000</v>
          </cell>
        </row>
        <row r="103">
          <cell r="A103"/>
        </row>
        <row r="104">
          <cell r="A104" t="str">
            <v>60568S - SOUTH CENTRAL FL ADMINPayroll</v>
          </cell>
          <cell r="B104" t="str">
            <v>60568S</v>
          </cell>
          <cell r="C104" t="str">
            <v>60568S - SOUTH CENTRAL FL ADMIN</v>
          </cell>
          <cell r="D104" t="str">
            <v>Payroll</v>
          </cell>
          <cell r="F104">
            <v>9592</v>
          </cell>
          <cell r="G104">
            <v>9592</v>
          </cell>
          <cell r="H104">
            <v>9592</v>
          </cell>
          <cell r="I104">
            <v>9592</v>
          </cell>
          <cell r="J104">
            <v>9592</v>
          </cell>
          <cell r="K104">
            <v>9592</v>
          </cell>
          <cell r="L104">
            <v>2398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59950</v>
          </cell>
        </row>
        <row r="105">
          <cell r="A105" t="str">
            <v>60568S - SOUTH CENTRAL FL ADMINPayroll OT</v>
          </cell>
          <cell r="C105" t="str">
            <v>60568S - SOUTH CENTRAL FL ADMIN</v>
          </cell>
          <cell r="D105" t="str">
            <v>Payroll OT</v>
          </cell>
          <cell r="F105">
            <v>45</v>
          </cell>
          <cell r="G105">
            <v>45</v>
          </cell>
          <cell r="H105">
            <v>45</v>
          </cell>
          <cell r="I105">
            <v>43</v>
          </cell>
          <cell r="J105">
            <v>41</v>
          </cell>
          <cell r="K105">
            <v>41</v>
          </cell>
          <cell r="L105">
            <v>10</v>
          </cell>
          <cell r="M105">
            <v>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273</v>
          </cell>
        </row>
        <row r="106">
          <cell r="A106" t="str">
            <v>60568S - SOUTH CENTRAL FL ADMINBargaining Unit</v>
          </cell>
          <cell r="C106" t="str">
            <v>60568S - SOUTH CENTRAL FL ADMIN</v>
          </cell>
          <cell r="D106" t="str">
            <v>Bargaining Unit</v>
          </cell>
          <cell r="F106">
            <v>47546</v>
          </cell>
          <cell r="G106">
            <v>47546</v>
          </cell>
          <cell r="H106">
            <v>47546</v>
          </cell>
          <cell r="I106">
            <v>47546</v>
          </cell>
          <cell r="J106">
            <v>47546</v>
          </cell>
          <cell r="K106">
            <v>47546</v>
          </cell>
          <cell r="L106">
            <v>11886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297162</v>
          </cell>
        </row>
        <row r="107">
          <cell r="A107" t="str">
            <v>60568S - SOUTH CENTRAL FL ADMINBargaining Unit OT</v>
          </cell>
          <cell r="C107" t="str">
            <v>60568S - SOUTH CENTRAL FL ADMIN</v>
          </cell>
          <cell r="D107" t="str">
            <v>Bargaining Unit OT</v>
          </cell>
          <cell r="F107">
            <v>580</v>
          </cell>
          <cell r="G107">
            <v>580</v>
          </cell>
          <cell r="H107">
            <v>580</v>
          </cell>
          <cell r="I107">
            <v>545</v>
          </cell>
          <cell r="J107">
            <v>524</v>
          </cell>
          <cell r="K107">
            <v>524</v>
          </cell>
          <cell r="L107">
            <v>126</v>
          </cell>
          <cell r="M107">
            <v>35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3494</v>
          </cell>
        </row>
        <row r="108">
          <cell r="A108" t="str">
            <v>60568S - SOUTH CENTRAL FL ADMINContractors</v>
          </cell>
          <cell r="C108" t="str">
            <v>60568S - SOUTH CENTRAL FL ADMIN</v>
          </cell>
          <cell r="D108" t="str">
            <v>Contractors</v>
          </cell>
          <cell r="F108">
            <v>145841</v>
          </cell>
          <cell r="G108">
            <v>145841</v>
          </cell>
          <cell r="H108">
            <v>145841</v>
          </cell>
          <cell r="I108">
            <v>137100</v>
          </cell>
          <cell r="J108">
            <v>131857</v>
          </cell>
          <cell r="K108">
            <v>131857</v>
          </cell>
          <cell r="L108">
            <v>32201</v>
          </cell>
          <cell r="M108">
            <v>9474</v>
          </cell>
          <cell r="N108">
            <v>733</v>
          </cell>
          <cell r="O108">
            <v>733</v>
          </cell>
          <cell r="P108">
            <v>733</v>
          </cell>
          <cell r="Q108">
            <v>733</v>
          </cell>
          <cell r="R108">
            <v>882944</v>
          </cell>
        </row>
        <row r="109">
          <cell r="A109" t="str">
            <v>60568S - SOUTH CENTRAL FL ADMINMaterials w/ burdens</v>
          </cell>
          <cell r="C109" t="str">
            <v>60568S - SOUTH CENTRAL FL ADMIN</v>
          </cell>
          <cell r="D109" t="str">
            <v>Materials w/ burdens</v>
          </cell>
          <cell r="F109">
            <v>157237</v>
          </cell>
          <cell r="G109">
            <v>157237</v>
          </cell>
          <cell r="H109">
            <v>157237</v>
          </cell>
          <cell r="I109">
            <v>147981</v>
          </cell>
          <cell r="J109">
            <v>142431</v>
          </cell>
          <cell r="K109">
            <v>142430</v>
          </cell>
          <cell r="L109">
            <v>36934</v>
          </cell>
          <cell r="M109">
            <v>12875</v>
          </cell>
          <cell r="N109">
            <v>3620</v>
          </cell>
          <cell r="O109">
            <v>3620</v>
          </cell>
          <cell r="P109">
            <v>3620</v>
          </cell>
          <cell r="Q109">
            <v>3620</v>
          </cell>
          <cell r="R109">
            <v>968839</v>
          </cell>
        </row>
        <row r="110">
          <cell r="A110" t="str">
            <v>60568S - SOUTH CENTRAL FL ADMINFleet</v>
          </cell>
          <cell r="C110" t="str">
            <v>60568S - SOUTH CENTRAL FL ADMIN</v>
          </cell>
          <cell r="D110" t="str">
            <v>Fleet</v>
          </cell>
          <cell r="F110">
            <v>20961</v>
          </cell>
          <cell r="G110">
            <v>20961</v>
          </cell>
          <cell r="H110">
            <v>20961</v>
          </cell>
          <cell r="I110">
            <v>20961</v>
          </cell>
          <cell r="J110">
            <v>20961</v>
          </cell>
          <cell r="K110">
            <v>20961</v>
          </cell>
          <cell r="L110">
            <v>5241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131007</v>
          </cell>
        </row>
        <row r="111">
          <cell r="A111" t="str">
            <v>60568S - SOUTH CENTRAL FL ADMINOther</v>
          </cell>
          <cell r="C111" t="str">
            <v>60568S - SOUTH CENTRAL FL ADMIN</v>
          </cell>
          <cell r="D111" t="str">
            <v>Other</v>
          </cell>
          <cell r="F111">
            <v>8259</v>
          </cell>
          <cell r="G111">
            <v>8259</v>
          </cell>
          <cell r="H111">
            <v>8259</v>
          </cell>
          <cell r="I111">
            <v>7763</v>
          </cell>
          <cell r="J111">
            <v>7467</v>
          </cell>
          <cell r="K111">
            <v>7467</v>
          </cell>
          <cell r="L111">
            <v>1824</v>
          </cell>
          <cell r="M111">
            <v>536</v>
          </cell>
          <cell r="N111">
            <v>42</v>
          </cell>
          <cell r="O111">
            <v>42</v>
          </cell>
          <cell r="P111">
            <v>42</v>
          </cell>
          <cell r="Q111">
            <v>42</v>
          </cell>
          <cell r="R111">
            <v>50002</v>
          </cell>
        </row>
        <row r="112">
          <cell r="A112" t="str">
            <v xml:space="preserve">60568S - SOUTH CENTRAL FL ADMINBurdens </v>
          </cell>
          <cell r="C112" t="str">
            <v>60568S - SOUTH CENTRAL FL ADMIN</v>
          </cell>
          <cell r="D112" t="str">
            <v xml:space="preserve">Burdens </v>
          </cell>
          <cell r="F112">
            <v>18570</v>
          </cell>
          <cell r="G112">
            <v>18570</v>
          </cell>
          <cell r="H112">
            <v>18570</v>
          </cell>
          <cell r="I112">
            <v>18570</v>
          </cell>
          <cell r="J112">
            <v>18570</v>
          </cell>
          <cell r="K112">
            <v>18570</v>
          </cell>
          <cell r="L112">
            <v>4642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116062</v>
          </cell>
        </row>
        <row r="113">
          <cell r="A113" t="str">
            <v>60568S - SOUTH CENTRAL FL ADMINExceptional Hours</v>
          </cell>
          <cell r="C113" t="str">
            <v>60568S - SOUTH CENTRAL FL ADMIN</v>
          </cell>
          <cell r="D113" t="str">
            <v>Exceptional Hours</v>
          </cell>
          <cell r="F113">
            <v>9079</v>
          </cell>
          <cell r="G113">
            <v>9079</v>
          </cell>
          <cell r="H113">
            <v>9079</v>
          </cell>
          <cell r="I113">
            <v>9079</v>
          </cell>
          <cell r="J113">
            <v>9079</v>
          </cell>
          <cell r="K113">
            <v>9079</v>
          </cell>
          <cell r="L113">
            <v>2270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56745</v>
          </cell>
        </row>
        <row r="114">
          <cell r="A114" t="str">
            <v>60568S - SOUTH CENTRAL FL ADMINPayroll Taxes</v>
          </cell>
          <cell r="C114" t="str">
            <v>60568S - SOUTH CENTRAL FL ADMIN</v>
          </cell>
          <cell r="D114" t="str">
            <v>Payroll Taxes</v>
          </cell>
          <cell r="F114">
            <v>5851</v>
          </cell>
          <cell r="G114">
            <v>5851</v>
          </cell>
          <cell r="H114">
            <v>5851</v>
          </cell>
          <cell r="I114">
            <v>5848</v>
          </cell>
          <cell r="J114">
            <v>5845</v>
          </cell>
          <cell r="K114">
            <v>5845</v>
          </cell>
          <cell r="L114">
            <v>1461</v>
          </cell>
          <cell r="M114">
            <v>4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36557</v>
          </cell>
        </row>
        <row r="115">
          <cell r="A115" t="str">
            <v>Sum:</v>
          </cell>
          <cell r="B115" t="str">
            <v>60568S</v>
          </cell>
          <cell r="D115" t="str">
            <v>Sum:</v>
          </cell>
          <cell r="F115">
            <v>423561</v>
          </cell>
          <cell r="G115">
            <v>423561</v>
          </cell>
          <cell r="H115">
            <v>423561</v>
          </cell>
          <cell r="I115">
            <v>405028</v>
          </cell>
          <cell r="J115">
            <v>393913</v>
          </cell>
          <cell r="K115">
            <v>393913</v>
          </cell>
          <cell r="L115">
            <v>98992</v>
          </cell>
          <cell r="M115">
            <v>22927</v>
          </cell>
          <cell r="N115">
            <v>4395</v>
          </cell>
          <cell r="O115">
            <v>4395</v>
          </cell>
          <cell r="P115">
            <v>4395</v>
          </cell>
          <cell r="Q115">
            <v>4395</v>
          </cell>
          <cell r="R115">
            <v>2603035</v>
          </cell>
        </row>
        <row r="116">
          <cell r="A116"/>
        </row>
        <row r="117">
          <cell r="A117" t="str">
            <v>Sum:</v>
          </cell>
          <cell r="D117" t="str">
            <v>Sum:</v>
          </cell>
          <cell r="F117">
            <v>1831078</v>
          </cell>
          <cell r="G117">
            <v>1999374</v>
          </cell>
          <cell r="H117">
            <v>2018183</v>
          </cell>
          <cell r="I117">
            <v>1936988</v>
          </cell>
          <cell r="J117">
            <v>1899208</v>
          </cell>
          <cell r="K117">
            <v>1710859</v>
          </cell>
          <cell r="L117">
            <v>1098695</v>
          </cell>
          <cell r="M117">
            <v>799479</v>
          </cell>
          <cell r="N117">
            <v>775486</v>
          </cell>
          <cell r="O117">
            <v>420566</v>
          </cell>
          <cell r="P117">
            <v>345453</v>
          </cell>
          <cell r="Q117">
            <v>346659</v>
          </cell>
          <cell r="R117">
            <v>15182029</v>
          </cell>
        </row>
        <row r="123">
          <cell r="B123" t="str">
            <v>Org ID</v>
          </cell>
          <cell r="C123" t="str">
            <v>Charge By</v>
          </cell>
          <cell r="D123" t="str">
            <v>Resource Group</v>
          </cell>
          <cell r="F123">
            <v>37625</v>
          </cell>
          <cell r="G123">
            <v>37656</v>
          </cell>
          <cell r="H123">
            <v>37684</v>
          </cell>
          <cell r="I123">
            <v>37715</v>
          </cell>
          <cell r="J123">
            <v>37745</v>
          </cell>
          <cell r="K123">
            <v>37776</v>
          </cell>
          <cell r="L123">
            <v>37806</v>
          </cell>
          <cell r="M123">
            <v>37837</v>
          </cell>
          <cell r="N123">
            <v>37868</v>
          </cell>
          <cell r="O123">
            <v>37898</v>
          </cell>
          <cell r="P123">
            <v>37929</v>
          </cell>
          <cell r="Q123">
            <v>37959</v>
          </cell>
          <cell r="R123" t="str">
            <v>TOTAL 2004 BUDGET</v>
          </cell>
          <cell r="S123" t="str">
            <v>Projection</v>
          </cell>
        </row>
        <row r="124">
          <cell r="A124" t="str">
            <v>60379S - SOUTH COASTALPayroll</v>
          </cell>
          <cell r="B124" t="str">
            <v>60379S</v>
          </cell>
          <cell r="C124" t="str">
            <v>60379S - SOUTH COASTAL</v>
          </cell>
          <cell r="D124" t="str">
            <v>Payroll</v>
          </cell>
          <cell r="F124">
            <v>6353</v>
          </cell>
          <cell r="G124">
            <v>6353</v>
          </cell>
          <cell r="H124">
            <v>6353</v>
          </cell>
          <cell r="I124">
            <v>6353</v>
          </cell>
          <cell r="J124">
            <v>6353</v>
          </cell>
          <cell r="K124">
            <v>6353</v>
          </cell>
          <cell r="L124">
            <v>6353</v>
          </cell>
          <cell r="M124">
            <v>6353</v>
          </cell>
          <cell r="N124">
            <v>6353</v>
          </cell>
          <cell r="O124">
            <v>6353</v>
          </cell>
          <cell r="P124">
            <v>6353</v>
          </cell>
          <cell r="Q124">
            <v>6353</v>
          </cell>
          <cell r="R124">
            <v>76236</v>
          </cell>
          <cell r="S124">
            <v>153675.49</v>
          </cell>
        </row>
        <row r="125">
          <cell r="A125" t="str">
            <v>60379S - SOUTH COASTALBargaining Unit</v>
          </cell>
          <cell r="C125" t="str">
            <v>60379S - SOUTH COASTAL</v>
          </cell>
          <cell r="D125" t="str">
            <v>Bargaining Unit</v>
          </cell>
          <cell r="F125">
            <v>11647</v>
          </cell>
          <cell r="G125">
            <v>11647</v>
          </cell>
          <cell r="H125">
            <v>11647</v>
          </cell>
          <cell r="I125">
            <v>11647</v>
          </cell>
          <cell r="J125">
            <v>11647</v>
          </cell>
          <cell r="K125">
            <v>11647</v>
          </cell>
          <cell r="L125">
            <v>11647</v>
          </cell>
          <cell r="M125">
            <v>11647</v>
          </cell>
          <cell r="N125">
            <v>11647</v>
          </cell>
          <cell r="O125">
            <v>11647</v>
          </cell>
          <cell r="P125">
            <v>11647</v>
          </cell>
          <cell r="Q125">
            <v>11647</v>
          </cell>
          <cell r="R125">
            <v>139764</v>
          </cell>
          <cell r="S125">
            <v>8260.7000000000007</v>
          </cell>
        </row>
        <row r="126">
          <cell r="A126" t="str">
            <v>60379S - SOUTH COASTALBargaining Unit OT</v>
          </cell>
          <cell r="C126" t="str">
            <v>60379S - SOUTH COASTAL</v>
          </cell>
          <cell r="D126" t="str">
            <v>Bargaining Unit OT</v>
          </cell>
          <cell r="F126">
            <v>3178</v>
          </cell>
          <cell r="G126">
            <v>3178</v>
          </cell>
          <cell r="H126">
            <v>3178</v>
          </cell>
          <cell r="I126">
            <v>3178</v>
          </cell>
          <cell r="J126">
            <v>3178</v>
          </cell>
          <cell r="K126">
            <v>3178</v>
          </cell>
          <cell r="L126">
            <v>3178</v>
          </cell>
          <cell r="M126">
            <v>3178</v>
          </cell>
          <cell r="N126">
            <v>3178</v>
          </cell>
          <cell r="O126">
            <v>3178</v>
          </cell>
          <cell r="P126">
            <v>3178</v>
          </cell>
          <cell r="Q126">
            <v>3178</v>
          </cell>
          <cell r="R126">
            <v>38136</v>
          </cell>
          <cell r="S126">
            <v>530326.31999999995</v>
          </cell>
        </row>
        <row r="127">
          <cell r="A127" t="str">
            <v>60379S - SOUTH COASTALContractors</v>
          </cell>
          <cell r="C127" t="str">
            <v>60379S - SOUTH COASTAL</v>
          </cell>
          <cell r="D127" t="str">
            <v>Contractors</v>
          </cell>
          <cell r="F127">
            <v>23091</v>
          </cell>
          <cell r="G127">
            <v>23091</v>
          </cell>
          <cell r="H127">
            <v>23091</v>
          </cell>
          <cell r="I127">
            <v>23091</v>
          </cell>
          <cell r="J127">
            <v>23091</v>
          </cell>
          <cell r="K127">
            <v>23091</v>
          </cell>
          <cell r="L127">
            <v>23091</v>
          </cell>
          <cell r="M127">
            <v>23091</v>
          </cell>
          <cell r="N127">
            <v>23091</v>
          </cell>
          <cell r="O127">
            <v>23091</v>
          </cell>
          <cell r="P127">
            <v>23091</v>
          </cell>
          <cell r="Q127">
            <v>23091</v>
          </cell>
          <cell r="R127">
            <v>277092</v>
          </cell>
          <cell r="S127">
            <v>292281.53000000003</v>
          </cell>
        </row>
        <row r="128">
          <cell r="A128" t="str">
            <v>60379S - SOUTH COASTALMaterials w/ burdens</v>
          </cell>
          <cell r="C128" t="str">
            <v>60379S - SOUTH COASTAL</v>
          </cell>
          <cell r="D128" t="str">
            <v>Materials w/ burdens</v>
          </cell>
          <cell r="F128">
            <v>35000</v>
          </cell>
          <cell r="G128">
            <v>35000</v>
          </cell>
          <cell r="H128">
            <v>35000</v>
          </cell>
          <cell r="I128">
            <v>35000</v>
          </cell>
          <cell r="J128">
            <v>35000</v>
          </cell>
          <cell r="K128">
            <v>35000</v>
          </cell>
          <cell r="L128">
            <v>35000</v>
          </cell>
          <cell r="M128">
            <v>35000</v>
          </cell>
          <cell r="N128">
            <v>35000</v>
          </cell>
          <cell r="O128">
            <v>35000</v>
          </cell>
          <cell r="P128">
            <v>35000</v>
          </cell>
          <cell r="Q128">
            <v>35000</v>
          </cell>
          <cell r="R128">
            <v>420003</v>
          </cell>
          <cell r="S128">
            <v>413914</v>
          </cell>
        </row>
        <row r="129">
          <cell r="A129" t="str">
            <v>60379S - SOUTH COASTALFleet</v>
          </cell>
          <cell r="C129" t="str">
            <v>60379S - SOUTH COASTAL</v>
          </cell>
          <cell r="D129" t="str">
            <v>Fleet</v>
          </cell>
          <cell r="F129">
            <v>6125</v>
          </cell>
          <cell r="G129">
            <v>6125</v>
          </cell>
          <cell r="H129">
            <v>6125</v>
          </cell>
          <cell r="I129">
            <v>6125</v>
          </cell>
          <cell r="J129">
            <v>6125</v>
          </cell>
          <cell r="K129">
            <v>6125</v>
          </cell>
          <cell r="L129">
            <v>6125</v>
          </cell>
          <cell r="M129">
            <v>6125</v>
          </cell>
          <cell r="N129">
            <v>6125</v>
          </cell>
          <cell r="O129">
            <v>6125</v>
          </cell>
          <cell r="P129">
            <v>6125</v>
          </cell>
          <cell r="Q129">
            <v>6125</v>
          </cell>
          <cell r="R129">
            <v>73500</v>
          </cell>
          <cell r="S129">
            <v>501341.43</v>
          </cell>
        </row>
        <row r="130">
          <cell r="A130" t="str">
            <v>60379S - SOUTH COASTALCIAC</v>
          </cell>
          <cell r="C130" t="str">
            <v>60379S - SOUTH COASTAL</v>
          </cell>
          <cell r="D130" t="str">
            <v>CIAC</v>
          </cell>
          <cell r="F130">
            <v>-8750</v>
          </cell>
          <cell r="G130">
            <v>-8750</v>
          </cell>
          <cell r="H130">
            <v>-8750</v>
          </cell>
          <cell r="I130">
            <v>-8750</v>
          </cell>
          <cell r="J130">
            <v>-8750</v>
          </cell>
          <cell r="K130">
            <v>-8750</v>
          </cell>
          <cell r="L130">
            <v>-8750</v>
          </cell>
          <cell r="M130">
            <v>-8750</v>
          </cell>
          <cell r="N130">
            <v>-8750</v>
          </cell>
          <cell r="O130">
            <v>-8750</v>
          </cell>
          <cell r="P130">
            <v>-8750</v>
          </cell>
          <cell r="Q130">
            <v>-8750</v>
          </cell>
          <cell r="R130">
            <v>-105000</v>
          </cell>
          <cell r="S130">
            <v>915255.42999999993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 t="str">
            <v xml:space="preserve">60379S - SOUTH COASTALBurdens </v>
          </cell>
          <cell r="C131" t="str">
            <v>60379S - SOUTH COASTAL</v>
          </cell>
          <cell r="D131" t="str">
            <v xml:space="preserve">Burdens </v>
          </cell>
          <cell r="F131">
            <v>5850</v>
          </cell>
          <cell r="G131">
            <v>5850</v>
          </cell>
          <cell r="H131">
            <v>5850</v>
          </cell>
          <cell r="I131">
            <v>5850</v>
          </cell>
          <cell r="J131">
            <v>5850</v>
          </cell>
          <cell r="K131">
            <v>5850</v>
          </cell>
          <cell r="L131">
            <v>5850</v>
          </cell>
          <cell r="M131">
            <v>5850</v>
          </cell>
          <cell r="N131">
            <v>5850</v>
          </cell>
          <cell r="O131">
            <v>5850</v>
          </cell>
          <cell r="P131">
            <v>5850</v>
          </cell>
          <cell r="Q131">
            <v>5850</v>
          </cell>
          <cell r="R131">
            <v>70200</v>
          </cell>
          <cell r="S131">
            <v>287548.42</v>
          </cell>
        </row>
        <row r="132">
          <cell r="A132" t="str">
            <v>60379S - SOUTH COASTALExceptional Hours</v>
          </cell>
          <cell r="C132" t="str">
            <v>60379S - SOUTH COASTAL</v>
          </cell>
          <cell r="D132" t="str">
            <v>Exceptional Hours</v>
          </cell>
          <cell r="F132">
            <v>2860</v>
          </cell>
          <cell r="G132">
            <v>2860</v>
          </cell>
          <cell r="H132">
            <v>2860</v>
          </cell>
          <cell r="I132">
            <v>2860</v>
          </cell>
          <cell r="J132">
            <v>2860</v>
          </cell>
          <cell r="K132">
            <v>2860</v>
          </cell>
          <cell r="L132">
            <v>2860</v>
          </cell>
          <cell r="M132">
            <v>2860</v>
          </cell>
          <cell r="N132">
            <v>2860</v>
          </cell>
          <cell r="O132">
            <v>2860</v>
          </cell>
          <cell r="P132">
            <v>2860</v>
          </cell>
          <cell r="Q132">
            <v>2860</v>
          </cell>
          <cell r="R132">
            <v>34322</v>
          </cell>
          <cell r="S132">
            <v>8101.08</v>
          </cell>
        </row>
        <row r="133">
          <cell r="A133" t="str">
            <v>60379S - SOUTH COASTALPayroll Taxes</v>
          </cell>
          <cell r="C133" t="str">
            <v>60379S - SOUTH COASTAL</v>
          </cell>
          <cell r="D133" t="str">
            <v>Payroll Taxes</v>
          </cell>
          <cell r="F133">
            <v>2145</v>
          </cell>
          <cell r="G133">
            <v>2145</v>
          </cell>
          <cell r="H133">
            <v>2145</v>
          </cell>
          <cell r="I133">
            <v>2145</v>
          </cell>
          <cell r="J133">
            <v>2145</v>
          </cell>
          <cell r="K133">
            <v>2145</v>
          </cell>
          <cell r="L133">
            <v>2145</v>
          </cell>
          <cell r="M133">
            <v>2145</v>
          </cell>
          <cell r="N133">
            <v>2145</v>
          </cell>
          <cell r="O133">
            <v>2145</v>
          </cell>
          <cell r="P133">
            <v>2145</v>
          </cell>
          <cell r="Q133">
            <v>2145</v>
          </cell>
          <cell r="R133">
            <v>25744</v>
          </cell>
          <cell r="S133">
            <v>191520.51</v>
          </cell>
        </row>
        <row r="134">
          <cell r="A134" t="str">
            <v>Sum:</v>
          </cell>
          <cell r="B134" t="str">
            <v>60379S</v>
          </cell>
          <cell r="D134" t="str">
            <v>Sum:</v>
          </cell>
          <cell r="F134">
            <v>87500</v>
          </cell>
          <cell r="G134">
            <v>87500</v>
          </cell>
          <cell r="H134">
            <v>87500</v>
          </cell>
          <cell r="I134">
            <v>87500</v>
          </cell>
          <cell r="J134">
            <v>87500</v>
          </cell>
          <cell r="K134">
            <v>87500</v>
          </cell>
          <cell r="L134">
            <v>87500</v>
          </cell>
          <cell r="M134">
            <v>87500</v>
          </cell>
          <cell r="N134">
            <v>87500</v>
          </cell>
          <cell r="O134">
            <v>87500</v>
          </cell>
          <cell r="P134">
            <v>87500</v>
          </cell>
          <cell r="Q134">
            <v>87500</v>
          </cell>
          <cell r="R134">
            <v>1049998</v>
          </cell>
          <cell r="S134">
            <v>0</v>
          </cell>
        </row>
        <row r="135">
          <cell r="A135"/>
          <cell r="S135">
            <v>108687.87</v>
          </cell>
        </row>
        <row r="136">
          <cell r="A136" t="str">
            <v>60413S - NORTH CENT FL ADMINPayroll</v>
          </cell>
          <cell r="B136" t="str">
            <v>60413S</v>
          </cell>
          <cell r="C136" t="str">
            <v>60413S - NORTH CENT FL ADMIN</v>
          </cell>
          <cell r="D136" t="str">
            <v>Payroll</v>
          </cell>
          <cell r="F136">
            <v>5647</v>
          </cell>
          <cell r="G136">
            <v>5647</v>
          </cell>
          <cell r="H136">
            <v>5647</v>
          </cell>
          <cell r="I136">
            <v>5647</v>
          </cell>
          <cell r="J136">
            <v>5647</v>
          </cell>
          <cell r="K136">
            <v>5647</v>
          </cell>
          <cell r="L136">
            <v>5647</v>
          </cell>
          <cell r="M136">
            <v>5647</v>
          </cell>
          <cell r="N136">
            <v>5647</v>
          </cell>
          <cell r="O136">
            <v>5647</v>
          </cell>
          <cell r="P136">
            <v>5647</v>
          </cell>
          <cell r="Q136">
            <v>5647</v>
          </cell>
          <cell r="R136">
            <v>67764</v>
          </cell>
          <cell r="S136">
            <v>88412.09</v>
          </cell>
        </row>
        <row r="137">
          <cell r="A137" t="str">
            <v>60413S - NORTH CENT FL ADMINBargaining Unit</v>
          </cell>
          <cell r="C137" t="str">
            <v>60413S - NORTH CENT FL ADMIN</v>
          </cell>
          <cell r="D137" t="str">
            <v>Bargaining Unit</v>
          </cell>
          <cell r="F137">
            <v>19059</v>
          </cell>
          <cell r="G137">
            <v>19059</v>
          </cell>
          <cell r="H137">
            <v>19059</v>
          </cell>
          <cell r="I137">
            <v>19059</v>
          </cell>
          <cell r="J137">
            <v>19059</v>
          </cell>
          <cell r="K137">
            <v>19059</v>
          </cell>
          <cell r="L137">
            <v>19059</v>
          </cell>
          <cell r="M137">
            <v>19059</v>
          </cell>
          <cell r="N137">
            <v>19059</v>
          </cell>
          <cell r="O137">
            <v>19059</v>
          </cell>
          <cell r="P137">
            <v>19059</v>
          </cell>
          <cell r="Q137">
            <v>19059</v>
          </cell>
          <cell r="R137">
            <v>228708</v>
          </cell>
        </row>
        <row r="138">
          <cell r="A138" t="str">
            <v>60413S - NORTH CENT FL ADMINBargaining Unit OT</v>
          </cell>
          <cell r="C138" t="str">
            <v>60413S - NORTH CENT FL ADMIN</v>
          </cell>
          <cell r="D138" t="str">
            <v>Bargaining Unit OT</v>
          </cell>
          <cell r="F138">
            <v>3178</v>
          </cell>
          <cell r="G138">
            <v>3178</v>
          </cell>
          <cell r="H138">
            <v>3178</v>
          </cell>
          <cell r="I138">
            <v>3178</v>
          </cell>
          <cell r="J138">
            <v>3178</v>
          </cell>
          <cell r="K138">
            <v>3178</v>
          </cell>
          <cell r="L138">
            <v>3178</v>
          </cell>
          <cell r="M138">
            <v>3178</v>
          </cell>
          <cell r="N138">
            <v>3178</v>
          </cell>
          <cell r="O138">
            <v>3178</v>
          </cell>
          <cell r="P138">
            <v>3178</v>
          </cell>
          <cell r="Q138">
            <v>3178</v>
          </cell>
          <cell r="R138">
            <v>38136</v>
          </cell>
          <cell r="S138">
            <v>138165.60999999999</v>
          </cell>
        </row>
        <row r="139">
          <cell r="A139" t="str">
            <v>60413S - NORTH CENT FL ADMINContractors</v>
          </cell>
          <cell r="C139" t="str">
            <v>60413S - NORTH CENT FL ADMIN</v>
          </cell>
          <cell r="D139" t="str">
            <v>Contractors</v>
          </cell>
          <cell r="F139">
            <v>27335</v>
          </cell>
          <cell r="G139">
            <v>27335</v>
          </cell>
          <cell r="H139">
            <v>27335</v>
          </cell>
          <cell r="I139">
            <v>27335</v>
          </cell>
          <cell r="J139">
            <v>27335</v>
          </cell>
          <cell r="K139">
            <v>27335</v>
          </cell>
          <cell r="L139">
            <v>27335</v>
          </cell>
          <cell r="M139">
            <v>27335</v>
          </cell>
          <cell r="N139">
            <v>27335</v>
          </cell>
          <cell r="O139">
            <v>27335</v>
          </cell>
          <cell r="P139">
            <v>27335</v>
          </cell>
          <cell r="Q139">
            <v>27335</v>
          </cell>
          <cell r="R139">
            <v>328020</v>
          </cell>
          <cell r="S139">
            <v>0</v>
          </cell>
        </row>
        <row r="140">
          <cell r="A140" t="str">
            <v>60413S - NORTH CENT FL ADMINMaterials w/ burdens</v>
          </cell>
          <cell r="C140" t="str">
            <v>60413S - NORTH CENT FL ADMIN</v>
          </cell>
          <cell r="D140" t="str">
            <v>Materials w/ burdens</v>
          </cell>
          <cell r="F140">
            <v>46667</v>
          </cell>
          <cell r="G140">
            <v>46667</v>
          </cell>
          <cell r="H140">
            <v>46667</v>
          </cell>
          <cell r="I140">
            <v>46667</v>
          </cell>
          <cell r="J140">
            <v>46667</v>
          </cell>
          <cell r="K140">
            <v>46667</v>
          </cell>
          <cell r="L140">
            <v>46667</v>
          </cell>
          <cell r="M140">
            <v>46667</v>
          </cell>
          <cell r="N140">
            <v>46667</v>
          </cell>
          <cell r="O140">
            <v>46667</v>
          </cell>
          <cell r="P140">
            <v>46667</v>
          </cell>
          <cell r="Q140">
            <v>46667</v>
          </cell>
          <cell r="R140">
            <v>560004</v>
          </cell>
          <cell r="S140">
            <v>355468.58</v>
          </cell>
        </row>
        <row r="141">
          <cell r="A141" t="str">
            <v>60413S - NORTH CENT FL ADMINFleet</v>
          </cell>
          <cell r="C141" t="str">
            <v>60413S - NORTH CENT FL ADMIN</v>
          </cell>
          <cell r="D141" t="str">
            <v>Fleet</v>
          </cell>
          <cell r="F141">
            <v>11667</v>
          </cell>
          <cell r="G141">
            <v>11667</v>
          </cell>
          <cell r="H141">
            <v>11667</v>
          </cell>
          <cell r="I141">
            <v>11667</v>
          </cell>
          <cell r="J141">
            <v>11667</v>
          </cell>
          <cell r="K141">
            <v>11667</v>
          </cell>
          <cell r="L141">
            <v>11667</v>
          </cell>
          <cell r="M141">
            <v>11667</v>
          </cell>
          <cell r="N141">
            <v>11667</v>
          </cell>
          <cell r="O141">
            <v>11667</v>
          </cell>
          <cell r="P141">
            <v>11667</v>
          </cell>
          <cell r="Q141">
            <v>11667</v>
          </cell>
          <cell r="R141">
            <v>140004</v>
          </cell>
          <cell r="S141">
            <v>7355.93</v>
          </cell>
        </row>
        <row r="142">
          <cell r="A142" t="str">
            <v>60413S - NORTH CENT FL ADMINCIAC</v>
          </cell>
          <cell r="C142" t="str">
            <v>60413S - NORTH CENT FL ADMIN</v>
          </cell>
          <cell r="D142" t="str">
            <v>CIAC</v>
          </cell>
          <cell r="F142">
            <v>-11667</v>
          </cell>
          <cell r="G142">
            <v>-11667</v>
          </cell>
          <cell r="H142">
            <v>-11667</v>
          </cell>
          <cell r="I142">
            <v>-11667</v>
          </cell>
          <cell r="J142">
            <v>-11667</v>
          </cell>
          <cell r="K142">
            <v>-11667</v>
          </cell>
          <cell r="L142">
            <v>-11667</v>
          </cell>
          <cell r="M142">
            <v>-11667</v>
          </cell>
          <cell r="N142">
            <v>-11667</v>
          </cell>
          <cell r="O142">
            <v>-11667</v>
          </cell>
          <cell r="P142">
            <v>-11667</v>
          </cell>
          <cell r="Q142">
            <v>-11667</v>
          </cell>
          <cell r="R142">
            <v>-140004</v>
          </cell>
          <cell r="S142">
            <v>857288.8</v>
          </cell>
        </row>
        <row r="143">
          <cell r="A143" t="str">
            <v xml:space="preserve">60413S - NORTH CENT FL ADMINBurdens </v>
          </cell>
          <cell r="C143" t="str">
            <v>60413S - NORTH CENT FL ADMIN</v>
          </cell>
          <cell r="D143" t="str">
            <v xml:space="preserve">Burdens </v>
          </cell>
          <cell r="F143">
            <v>8029</v>
          </cell>
          <cell r="G143">
            <v>8029</v>
          </cell>
          <cell r="H143">
            <v>8029</v>
          </cell>
          <cell r="I143">
            <v>8029</v>
          </cell>
          <cell r="J143">
            <v>8029</v>
          </cell>
          <cell r="K143">
            <v>8029</v>
          </cell>
          <cell r="L143">
            <v>8029</v>
          </cell>
          <cell r="M143">
            <v>8029</v>
          </cell>
          <cell r="N143">
            <v>8029</v>
          </cell>
          <cell r="O143">
            <v>8029</v>
          </cell>
          <cell r="P143">
            <v>8029</v>
          </cell>
          <cell r="Q143">
            <v>8029</v>
          </cell>
          <cell r="R143">
            <v>96353</v>
          </cell>
          <cell r="S143">
            <v>907217.62</v>
          </cell>
        </row>
        <row r="144">
          <cell r="A144" t="str">
            <v>60413S - NORTH CENT FL ADMINExceptional Hours</v>
          </cell>
          <cell r="C144" t="str">
            <v>60413S - NORTH CENT FL ADMIN</v>
          </cell>
          <cell r="D144" t="str">
            <v>Exceptional Hours</v>
          </cell>
          <cell r="F144">
            <v>3926</v>
          </cell>
          <cell r="G144">
            <v>3926</v>
          </cell>
          <cell r="H144">
            <v>3926</v>
          </cell>
          <cell r="I144">
            <v>3926</v>
          </cell>
          <cell r="J144">
            <v>3926</v>
          </cell>
          <cell r="K144">
            <v>3926</v>
          </cell>
          <cell r="L144">
            <v>3926</v>
          </cell>
          <cell r="M144">
            <v>3926</v>
          </cell>
          <cell r="N144">
            <v>3926</v>
          </cell>
          <cell r="O144">
            <v>3926</v>
          </cell>
          <cell r="P144">
            <v>3926</v>
          </cell>
          <cell r="Q144">
            <v>3926</v>
          </cell>
          <cell r="R144">
            <v>47109</v>
          </cell>
          <cell r="S144">
            <v>1764506.42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 t="str">
            <v>60413S - NORTH CENT FL ADMINPayroll Taxes</v>
          </cell>
          <cell r="C145" t="str">
            <v>60413S - NORTH CENT FL ADMIN</v>
          </cell>
          <cell r="D145" t="str">
            <v>Payroll Taxes</v>
          </cell>
          <cell r="F145">
            <v>2825</v>
          </cell>
          <cell r="G145">
            <v>2825</v>
          </cell>
          <cell r="H145">
            <v>2825</v>
          </cell>
          <cell r="I145">
            <v>2825</v>
          </cell>
          <cell r="J145">
            <v>2825</v>
          </cell>
          <cell r="K145">
            <v>2825</v>
          </cell>
          <cell r="L145">
            <v>2825</v>
          </cell>
          <cell r="M145">
            <v>2825</v>
          </cell>
          <cell r="N145">
            <v>2825</v>
          </cell>
          <cell r="O145">
            <v>2825</v>
          </cell>
          <cell r="P145">
            <v>2825</v>
          </cell>
          <cell r="Q145">
            <v>2825</v>
          </cell>
          <cell r="R145">
            <v>33896</v>
          </cell>
          <cell r="S145">
            <v>198225.54</v>
          </cell>
        </row>
        <row r="146">
          <cell r="A146" t="str">
            <v>Sum:</v>
          </cell>
          <cell r="B146" t="str">
            <v>60413S</v>
          </cell>
          <cell r="D146" t="str">
            <v>Sum:</v>
          </cell>
          <cell r="F146">
            <v>116666</v>
          </cell>
          <cell r="G146">
            <v>116666</v>
          </cell>
          <cell r="H146">
            <v>116666</v>
          </cell>
          <cell r="I146">
            <v>116666</v>
          </cell>
          <cell r="J146">
            <v>116666</v>
          </cell>
          <cell r="K146">
            <v>116666</v>
          </cell>
          <cell r="L146">
            <v>116666</v>
          </cell>
          <cell r="M146">
            <v>116666</v>
          </cell>
          <cell r="N146">
            <v>116666</v>
          </cell>
          <cell r="O146">
            <v>116666</v>
          </cell>
          <cell r="P146">
            <v>116666</v>
          </cell>
          <cell r="Q146">
            <v>116666</v>
          </cell>
          <cell r="R146">
            <v>1399991</v>
          </cell>
          <cell r="S146">
            <v>18404.64</v>
          </cell>
        </row>
        <row r="147">
          <cell r="A147"/>
          <cell r="S147">
            <v>138217.65</v>
          </cell>
        </row>
        <row r="148">
          <cell r="A148" t="str">
            <v>60445S - NORTH COASTALPayroll</v>
          </cell>
          <cell r="B148" t="str">
            <v>60445S</v>
          </cell>
          <cell r="C148" t="str">
            <v>60445S - NORTH COASTAL</v>
          </cell>
          <cell r="D148" t="str">
            <v>Payroll</v>
          </cell>
          <cell r="F148">
            <v>6056</v>
          </cell>
          <cell r="G148">
            <v>6056</v>
          </cell>
          <cell r="H148">
            <v>6056</v>
          </cell>
          <cell r="I148">
            <v>6056</v>
          </cell>
          <cell r="J148">
            <v>6056</v>
          </cell>
          <cell r="K148">
            <v>6056</v>
          </cell>
          <cell r="L148">
            <v>2523</v>
          </cell>
          <cell r="M148">
            <v>2523</v>
          </cell>
          <cell r="N148">
            <v>2523</v>
          </cell>
          <cell r="O148">
            <v>2523</v>
          </cell>
          <cell r="P148">
            <v>2019</v>
          </cell>
          <cell r="Q148">
            <v>2019</v>
          </cell>
          <cell r="R148">
            <v>50466</v>
          </cell>
          <cell r="S148">
            <v>0</v>
          </cell>
        </row>
        <row r="149">
          <cell r="A149" t="str">
            <v>60445S - NORTH COASTALBargaining Unit</v>
          </cell>
          <cell r="C149" t="str">
            <v>60445S - NORTH COASTAL</v>
          </cell>
          <cell r="D149" t="str">
            <v>Bargaining Unit</v>
          </cell>
          <cell r="F149">
            <v>22201</v>
          </cell>
          <cell r="G149">
            <v>22201</v>
          </cell>
          <cell r="H149">
            <v>22201</v>
          </cell>
          <cell r="I149">
            <v>22201</v>
          </cell>
          <cell r="J149">
            <v>22201</v>
          </cell>
          <cell r="K149">
            <v>22201</v>
          </cell>
          <cell r="L149">
            <v>9250</v>
          </cell>
          <cell r="M149">
            <v>9250</v>
          </cell>
          <cell r="N149">
            <v>9250</v>
          </cell>
          <cell r="O149">
            <v>9250</v>
          </cell>
          <cell r="P149">
            <v>7400</v>
          </cell>
          <cell r="Q149">
            <v>7400</v>
          </cell>
          <cell r="R149">
            <v>185006</v>
          </cell>
          <cell r="S149">
            <v>78438.42</v>
          </cell>
        </row>
        <row r="150">
          <cell r="A150" t="str">
            <v>60445S - NORTH COASTALBargaining Unit OT</v>
          </cell>
          <cell r="C150" t="str">
            <v>60445S - NORTH COASTAL</v>
          </cell>
          <cell r="D150" t="str">
            <v>Bargaining Unit OT</v>
          </cell>
          <cell r="F150">
            <v>9594</v>
          </cell>
          <cell r="G150">
            <v>9594</v>
          </cell>
          <cell r="H150">
            <v>9594</v>
          </cell>
          <cell r="I150">
            <v>9594</v>
          </cell>
          <cell r="J150">
            <v>9594</v>
          </cell>
          <cell r="K150">
            <v>9594</v>
          </cell>
          <cell r="L150">
            <v>3998</v>
          </cell>
          <cell r="M150">
            <v>3998</v>
          </cell>
          <cell r="N150">
            <v>3998</v>
          </cell>
          <cell r="O150">
            <v>3998</v>
          </cell>
          <cell r="P150">
            <v>3198</v>
          </cell>
          <cell r="Q150">
            <v>3198</v>
          </cell>
          <cell r="R150">
            <v>79952</v>
          </cell>
          <cell r="S150">
            <v>44988.95</v>
          </cell>
        </row>
        <row r="151">
          <cell r="A151" t="str">
            <v>60445S - NORTH COASTALContractors</v>
          </cell>
          <cell r="C151" t="str">
            <v>60445S - NORTH COASTAL</v>
          </cell>
          <cell r="D151" t="str">
            <v>Contractors</v>
          </cell>
          <cell r="F151">
            <v>22933</v>
          </cell>
          <cell r="G151">
            <v>22933</v>
          </cell>
          <cell r="H151">
            <v>22933</v>
          </cell>
          <cell r="I151">
            <v>22933</v>
          </cell>
          <cell r="J151">
            <v>22933</v>
          </cell>
          <cell r="K151">
            <v>22933</v>
          </cell>
          <cell r="L151">
            <v>9555</v>
          </cell>
          <cell r="M151">
            <v>9555</v>
          </cell>
          <cell r="N151">
            <v>9555</v>
          </cell>
          <cell r="O151">
            <v>9555</v>
          </cell>
          <cell r="P151">
            <v>7644</v>
          </cell>
          <cell r="Q151">
            <v>7644</v>
          </cell>
          <cell r="R151">
            <v>191106</v>
          </cell>
        </row>
        <row r="152">
          <cell r="A152" t="str">
            <v>60445S - NORTH COASTALMaterials w/ burdens</v>
          </cell>
          <cell r="C152" t="str">
            <v>60445S - NORTH COASTAL</v>
          </cell>
          <cell r="D152" t="str">
            <v>Materials w/ burdens</v>
          </cell>
          <cell r="F152">
            <v>59850</v>
          </cell>
          <cell r="G152">
            <v>59850</v>
          </cell>
          <cell r="H152">
            <v>59850</v>
          </cell>
          <cell r="I152">
            <v>47880</v>
          </cell>
          <cell r="J152">
            <v>47880</v>
          </cell>
          <cell r="K152">
            <v>47880</v>
          </cell>
          <cell r="L152">
            <v>15960</v>
          </cell>
          <cell r="M152">
            <v>15960</v>
          </cell>
          <cell r="N152">
            <v>15960</v>
          </cell>
          <cell r="O152">
            <v>15960</v>
          </cell>
          <cell r="P152">
            <v>7980</v>
          </cell>
          <cell r="Q152">
            <v>3990</v>
          </cell>
          <cell r="R152">
            <v>399000</v>
          </cell>
          <cell r="S152">
            <v>116255.53</v>
          </cell>
        </row>
        <row r="153">
          <cell r="A153" t="str">
            <v>60445S - NORTH COASTALFleet</v>
          </cell>
          <cell r="C153" t="str">
            <v>60445S - NORTH COASTAL</v>
          </cell>
          <cell r="D153" t="str">
            <v>Fleet</v>
          </cell>
          <cell r="F153">
            <v>12600</v>
          </cell>
          <cell r="G153">
            <v>12600</v>
          </cell>
          <cell r="H153">
            <v>12600</v>
          </cell>
          <cell r="I153">
            <v>12600</v>
          </cell>
          <cell r="J153">
            <v>12600</v>
          </cell>
          <cell r="K153">
            <v>12600</v>
          </cell>
          <cell r="L153">
            <v>5250</v>
          </cell>
          <cell r="M153">
            <v>5250</v>
          </cell>
          <cell r="N153">
            <v>5250</v>
          </cell>
          <cell r="O153">
            <v>5250</v>
          </cell>
          <cell r="P153">
            <v>4200</v>
          </cell>
          <cell r="Q153">
            <v>4200</v>
          </cell>
          <cell r="R153">
            <v>105000</v>
          </cell>
          <cell r="S153">
            <v>3257.51</v>
          </cell>
        </row>
        <row r="154">
          <cell r="A154" t="str">
            <v>60445S - NORTH COASTALCIAC</v>
          </cell>
          <cell r="C154" t="str">
            <v>60445S - NORTH COASTAL</v>
          </cell>
          <cell r="D154" t="str">
            <v>CIAC</v>
          </cell>
          <cell r="F154">
            <v>-12600</v>
          </cell>
          <cell r="G154">
            <v>-12600</v>
          </cell>
          <cell r="H154">
            <v>-12600</v>
          </cell>
          <cell r="I154">
            <v>-12600</v>
          </cell>
          <cell r="J154">
            <v>-12600</v>
          </cell>
          <cell r="K154">
            <v>-12600</v>
          </cell>
          <cell r="L154">
            <v>-5250</v>
          </cell>
          <cell r="M154">
            <v>-5250</v>
          </cell>
          <cell r="N154">
            <v>-5250</v>
          </cell>
          <cell r="O154">
            <v>-5250</v>
          </cell>
          <cell r="P154">
            <v>-4200</v>
          </cell>
          <cell r="Q154">
            <v>-4200</v>
          </cell>
          <cell r="R154">
            <v>-105000</v>
          </cell>
          <cell r="S154">
            <v>476036.1</v>
          </cell>
        </row>
        <row r="155">
          <cell r="A155" t="str">
            <v xml:space="preserve">60445S - NORTH COASTALBurdens </v>
          </cell>
          <cell r="C155" t="str">
            <v>60445S - NORTH COASTAL</v>
          </cell>
          <cell r="D155" t="str">
            <v xml:space="preserve">Burdens </v>
          </cell>
          <cell r="F155">
            <v>9184</v>
          </cell>
          <cell r="G155">
            <v>9184</v>
          </cell>
          <cell r="H155">
            <v>9184</v>
          </cell>
          <cell r="I155">
            <v>9184</v>
          </cell>
          <cell r="J155">
            <v>9184</v>
          </cell>
          <cell r="K155">
            <v>9184</v>
          </cell>
          <cell r="L155">
            <v>3826</v>
          </cell>
          <cell r="M155">
            <v>3826</v>
          </cell>
          <cell r="N155">
            <v>3826</v>
          </cell>
          <cell r="O155">
            <v>3826</v>
          </cell>
          <cell r="P155">
            <v>3061</v>
          </cell>
          <cell r="Q155">
            <v>3061</v>
          </cell>
          <cell r="R155">
            <v>76528</v>
          </cell>
          <cell r="S155">
            <v>41444.9</v>
          </cell>
        </row>
        <row r="156">
          <cell r="A156" t="str">
            <v>60445S - NORTH COASTALExceptional Hours</v>
          </cell>
          <cell r="C156" t="str">
            <v>60445S - NORTH COASTAL</v>
          </cell>
          <cell r="D156" t="str">
            <v>Exceptional Hours</v>
          </cell>
          <cell r="F156">
            <v>4490</v>
          </cell>
          <cell r="G156">
            <v>4490</v>
          </cell>
          <cell r="H156">
            <v>4490</v>
          </cell>
          <cell r="I156">
            <v>4490</v>
          </cell>
          <cell r="J156">
            <v>4490</v>
          </cell>
          <cell r="K156">
            <v>4490</v>
          </cell>
          <cell r="L156">
            <v>1871</v>
          </cell>
          <cell r="M156">
            <v>1871</v>
          </cell>
          <cell r="N156">
            <v>1871</v>
          </cell>
          <cell r="O156">
            <v>1871</v>
          </cell>
          <cell r="P156">
            <v>1497</v>
          </cell>
          <cell r="Q156">
            <v>1497</v>
          </cell>
          <cell r="R156">
            <v>37417</v>
          </cell>
          <cell r="S156">
            <v>1037000</v>
          </cell>
        </row>
        <row r="157">
          <cell r="A157" t="str">
            <v>60445S - NORTH COASTALPayroll Taxes</v>
          </cell>
          <cell r="C157" t="str">
            <v>60445S - NORTH COASTAL</v>
          </cell>
          <cell r="D157" t="str">
            <v>Payroll Taxes</v>
          </cell>
          <cell r="F157">
            <v>3834</v>
          </cell>
          <cell r="G157">
            <v>3834</v>
          </cell>
          <cell r="H157">
            <v>3834</v>
          </cell>
          <cell r="I157">
            <v>3834</v>
          </cell>
          <cell r="J157">
            <v>3834</v>
          </cell>
          <cell r="K157">
            <v>3834</v>
          </cell>
          <cell r="L157">
            <v>1598</v>
          </cell>
          <cell r="M157">
            <v>1598</v>
          </cell>
          <cell r="N157">
            <v>1598</v>
          </cell>
          <cell r="O157">
            <v>1598</v>
          </cell>
          <cell r="P157">
            <v>1278</v>
          </cell>
          <cell r="Q157">
            <v>1278</v>
          </cell>
          <cell r="R157">
            <v>31952</v>
          </cell>
          <cell r="S157">
            <v>298345.75</v>
          </cell>
        </row>
        <row r="158">
          <cell r="A158" t="str">
            <v>Sum:</v>
          </cell>
          <cell r="B158" t="str">
            <v>60445S</v>
          </cell>
          <cell r="D158" t="str">
            <v>Sum:</v>
          </cell>
          <cell r="F158">
            <v>138142</v>
          </cell>
          <cell r="G158">
            <v>138142</v>
          </cell>
          <cell r="H158">
            <v>138142</v>
          </cell>
          <cell r="I158">
            <v>126172</v>
          </cell>
          <cell r="J158">
            <v>126172</v>
          </cell>
          <cell r="K158">
            <v>126172</v>
          </cell>
          <cell r="L158">
            <v>48581</v>
          </cell>
          <cell r="M158">
            <v>48581</v>
          </cell>
          <cell r="N158">
            <v>48581</v>
          </cell>
          <cell r="O158">
            <v>48581</v>
          </cell>
          <cell r="P158">
            <v>34077</v>
          </cell>
          <cell r="Q158">
            <v>30087</v>
          </cell>
          <cell r="R158">
            <v>1051427</v>
          </cell>
          <cell r="S158">
            <v>1335345.75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/>
          <cell r="S159">
            <v>195185.34</v>
          </cell>
        </row>
        <row r="160">
          <cell r="A160" t="str">
            <v>60568S - SOUTH CENTRAL FL ADMINPayroll</v>
          </cell>
          <cell r="B160" t="str">
            <v>60568S</v>
          </cell>
          <cell r="C160" t="str">
            <v>60568S - SOUTH CENTRAL FL ADMIN</v>
          </cell>
          <cell r="D160" t="str">
            <v>Payroll</v>
          </cell>
          <cell r="F160">
            <v>32402</v>
          </cell>
          <cell r="G160">
            <v>32402</v>
          </cell>
          <cell r="H160">
            <v>28166</v>
          </cell>
          <cell r="I160">
            <v>19695</v>
          </cell>
          <cell r="J160">
            <v>11224</v>
          </cell>
          <cell r="K160">
            <v>11224</v>
          </cell>
          <cell r="L160">
            <v>11224</v>
          </cell>
          <cell r="M160">
            <v>11224</v>
          </cell>
          <cell r="N160">
            <v>13342</v>
          </cell>
          <cell r="O160">
            <v>13977</v>
          </cell>
          <cell r="P160">
            <v>13342</v>
          </cell>
          <cell r="Q160">
            <v>13554</v>
          </cell>
          <cell r="R160">
            <v>211776</v>
          </cell>
          <cell r="S160">
            <v>17102.52</v>
          </cell>
        </row>
        <row r="161">
          <cell r="A161" t="str">
            <v>60568S - SOUTH CENTRAL FL ADMINBargaining Unit</v>
          </cell>
          <cell r="C161" t="str">
            <v>60568S - SOUTH CENTRAL FL ADMIN</v>
          </cell>
          <cell r="D161" t="str">
            <v>Bargaining Unit</v>
          </cell>
          <cell r="F161">
            <v>81002</v>
          </cell>
          <cell r="G161">
            <v>81002</v>
          </cell>
          <cell r="H161">
            <v>70414</v>
          </cell>
          <cell r="I161">
            <v>49237</v>
          </cell>
          <cell r="J161">
            <v>28060</v>
          </cell>
          <cell r="K161">
            <v>28060</v>
          </cell>
          <cell r="L161">
            <v>28060</v>
          </cell>
          <cell r="M161">
            <v>28060</v>
          </cell>
          <cell r="N161">
            <v>33354</v>
          </cell>
          <cell r="O161">
            <v>34942</v>
          </cell>
          <cell r="P161">
            <v>33354</v>
          </cell>
          <cell r="Q161">
            <v>33883</v>
          </cell>
          <cell r="R161">
            <v>529428</v>
          </cell>
          <cell r="S161">
            <v>165841.64000000001</v>
          </cell>
        </row>
        <row r="162">
          <cell r="A162" t="str">
            <v>60568S - SOUTH CENTRAL FL ADMINBargaining Unit OT</v>
          </cell>
          <cell r="C162" t="str">
            <v>60568S - SOUTH CENTRAL FL ADMIN</v>
          </cell>
          <cell r="D162" t="str">
            <v>Bargaining Unit OT</v>
          </cell>
          <cell r="F162">
            <v>21134</v>
          </cell>
          <cell r="G162">
            <v>21134</v>
          </cell>
          <cell r="H162">
            <v>17956</v>
          </cell>
          <cell r="I162">
            <v>11017</v>
          </cell>
          <cell r="J162">
            <v>11017</v>
          </cell>
          <cell r="K162">
            <v>11017</v>
          </cell>
          <cell r="L162">
            <v>11017</v>
          </cell>
          <cell r="M162">
            <v>11017</v>
          </cell>
          <cell r="N162">
            <v>11017</v>
          </cell>
          <cell r="O162">
            <v>11017</v>
          </cell>
          <cell r="P162">
            <v>10541</v>
          </cell>
          <cell r="Q162">
            <v>11017</v>
          </cell>
          <cell r="R162">
            <v>158901</v>
          </cell>
          <cell r="S162">
            <v>94115.1</v>
          </cell>
        </row>
        <row r="163">
          <cell r="A163" t="str">
            <v>60568S - SOUTH CENTRAL FL ADMINContractors</v>
          </cell>
          <cell r="C163" t="str">
            <v>60568S - SOUTH CENTRAL FL ADMIN</v>
          </cell>
          <cell r="D163" t="str">
            <v>Contractors</v>
          </cell>
          <cell r="F163">
            <v>111006</v>
          </cell>
          <cell r="G163">
            <v>111006</v>
          </cell>
          <cell r="H163">
            <v>111006</v>
          </cell>
          <cell r="I163">
            <v>111006</v>
          </cell>
          <cell r="J163">
            <v>111006</v>
          </cell>
          <cell r="K163">
            <v>111006</v>
          </cell>
          <cell r="L163">
            <v>46253</v>
          </cell>
          <cell r="M163">
            <v>46253</v>
          </cell>
          <cell r="N163">
            <v>46253</v>
          </cell>
          <cell r="O163">
            <v>46253</v>
          </cell>
          <cell r="P163">
            <v>37002</v>
          </cell>
          <cell r="Q163">
            <v>37002</v>
          </cell>
          <cell r="R163">
            <v>925052</v>
          </cell>
          <cell r="S163">
            <v>57202.13</v>
          </cell>
        </row>
        <row r="164">
          <cell r="A164" t="str">
            <v>60568S - SOUTH CENTRAL FL ADMINMaterials w/ burdens</v>
          </cell>
          <cell r="C164" t="str">
            <v>60568S - SOUTH CENTRAL FL ADMIN</v>
          </cell>
          <cell r="D164" t="str">
            <v>Materials w/ burdens</v>
          </cell>
          <cell r="F164">
            <v>210001</v>
          </cell>
          <cell r="G164">
            <v>210001</v>
          </cell>
          <cell r="H164">
            <v>210001</v>
          </cell>
          <cell r="I164">
            <v>168001</v>
          </cell>
          <cell r="J164">
            <v>168001</v>
          </cell>
          <cell r="K164">
            <v>168001</v>
          </cell>
          <cell r="L164">
            <v>56000</v>
          </cell>
          <cell r="M164">
            <v>56000</v>
          </cell>
          <cell r="N164">
            <v>56000</v>
          </cell>
          <cell r="O164">
            <v>56000</v>
          </cell>
          <cell r="P164">
            <v>28000</v>
          </cell>
          <cell r="Q164">
            <v>14000</v>
          </cell>
          <cell r="R164">
            <v>1400004</v>
          </cell>
          <cell r="S164">
            <v>2501787</v>
          </cell>
        </row>
        <row r="165">
          <cell r="A165" t="str">
            <v>60568S - SOUTH CENTRAL FL ADMINFleet</v>
          </cell>
          <cell r="C165" t="str">
            <v>60568S - SOUTH CENTRAL FL ADMIN</v>
          </cell>
          <cell r="D165" t="str">
            <v>Fleet</v>
          </cell>
          <cell r="F165">
            <v>42000</v>
          </cell>
          <cell r="G165">
            <v>42000</v>
          </cell>
          <cell r="H165">
            <v>42000</v>
          </cell>
          <cell r="I165">
            <v>42000</v>
          </cell>
          <cell r="J165">
            <v>42000</v>
          </cell>
          <cell r="K165">
            <v>42000</v>
          </cell>
          <cell r="L165">
            <v>17500</v>
          </cell>
          <cell r="M165">
            <v>17500</v>
          </cell>
          <cell r="N165">
            <v>17500</v>
          </cell>
          <cell r="O165">
            <v>17500</v>
          </cell>
          <cell r="P165">
            <v>14000</v>
          </cell>
          <cell r="Q165">
            <v>14000</v>
          </cell>
          <cell r="R165">
            <v>350000</v>
          </cell>
        </row>
        <row r="166">
          <cell r="A166" t="str">
            <v>60568S - SOUTH CENTRAL FL ADMINCIAC</v>
          </cell>
          <cell r="C166" t="str">
            <v>60568S - SOUTH CENTRAL FL ADMIN</v>
          </cell>
          <cell r="D166" t="str">
            <v>CIAC</v>
          </cell>
          <cell r="F166">
            <v>-63000</v>
          </cell>
          <cell r="G166">
            <v>-63000</v>
          </cell>
          <cell r="H166">
            <v>-63000</v>
          </cell>
          <cell r="I166">
            <v>-63000</v>
          </cell>
          <cell r="J166">
            <v>-63000</v>
          </cell>
          <cell r="K166">
            <v>-63000</v>
          </cell>
          <cell r="L166">
            <v>-26250</v>
          </cell>
          <cell r="M166">
            <v>-26250</v>
          </cell>
          <cell r="N166">
            <v>-26250</v>
          </cell>
          <cell r="O166">
            <v>-26250</v>
          </cell>
          <cell r="P166">
            <v>-21000</v>
          </cell>
          <cell r="Q166">
            <v>-21000</v>
          </cell>
          <cell r="R166">
            <v>-525000</v>
          </cell>
          <cell r="S166">
            <v>264061.28999999998</v>
          </cell>
        </row>
        <row r="167">
          <cell r="A167" t="str">
            <v xml:space="preserve">60568S - SOUTH CENTRAL FL ADMINBurdens </v>
          </cell>
          <cell r="C167" t="str">
            <v>60568S - SOUTH CENTRAL FL ADMIN</v>
          </cell>
          <cell r="D167" t="str">
            <v xml:space="preserve">Burdens </v>
          </cell>
          <cell r="F167">
            <v>36856</v>
          </cell>
          <cell r="G167">
            <v>36856</v>
          </cell>
          <cell r="H167">
            <v>32039</v>
          </cell>
          <cell r="I167">
            <v>22403</v>
          </cell>
          <cell r="J167">
            <v>12767</v>
          </cell>
          <cell r="K167">
            <v>12767</v>
          </cell>
          <cell r="L167">
            <v>12767</v>
          </cell>
          <cell r="M167">
            <v>12767</v>
          </cell>
          <cell r="N167">
            <v>15176</v>
          </cell>
          <cell r="O167">
            <v>15899</v>
          </cell>
          <cell r="P167">
            <v>15176</v>
          </cell>
          <cell r="Q167">
            <v>15417</v>
          </cell>
          <cell r="R167">
            <v>240891</v>
          </cell>
          <cell r="S167">
            <v>8241</v>
          </cell>
        </row>
        <row r="168">
          <cell r="A168" t="str">
            <v>60568S - SOUTH CENTRAL FL ADMINExceptional Hours</v>
          </cell>
          <cell r="C168" t="str">
            <v>60568S - SOUTH CENTRAL FL ADMIN</v>
          </cell>
          <cell r="D168" t="str">
            <v>Exceptional Hours</v>
          </cell>
          <cell r="F168">
            <v>18020</v>
          </cell>
          <cell r="G168">
            <v>18020</v>
          </cell>
          <cell r="H168">
            <v>15664</v>
          </cell>
          <cell r="I168">
            <v>10953</v>
          </cell>
          <cell r="J168">
            <v>6242</v>
          </cell>
          <cell r="K168">
            <v>6242</v>
          </cell>
          <cell r="L168">
            <v>6242</v>
          </cell>
          <cell r="M168">
            <v>6242</v>
          </cell>
          <cell r="N168">
            <v>7420</v>
          </cell>
          <cell r="O168">
            <v>7773</v>
          </cell>
          <cell r="P168">
            <v>7420</v>
          </cell>
          <cell r="Q168">
            <v>7538</v>
          </cell>
          <cell r="R168">
            <v>117777</v>
          </cell>
          <cell r="S168">
            <v>291048.15999999997</v>
          </cell>
        </row>
        <row r="169">
          <cell r="A169" t="str">
            <v>60568S - SOUTH CENTRAL FL ADMINPayroll Taxes</v>
          </cell>
          <cell r="C169" t="str">
            <v>60568S - SOUTH CENTRAL FL ADMIN</v>
          </cell>
          <cell r="D169" t="str">
            <v>Payroll Taxes</v>
          </cell>
          <cell r="F169">
            <v>13629</v>
          </cell>
          <cell r="G169">
            <v>13629</v>
          </cell>
          <cell r="H169">
            <v>11805</v>
          </cell>
          <cell r="I169">
            <v>8099</v>
          </cell>
          <cell r="J169">
            <v>5095</v>
          </cell>
          <cell r="K169">
            <v>5095</v>
          </cell>
          <cell r="L169">
            <v>5095</v>
          </cell>
          <cell r="M169">
            <v>5095</v>
          </cell>
          <cell r="N169">
            <v>5846</v>
          </cell>
          <cell r="O169">
            <v>6072</v>
          </cell>
          <cell r="P169">
            <v>5798</v>
          </cell>
          <cell r="Q169">
            <v>5921</v>
          </cell>
          <cell r="R169">
            <v>91181</v>
          </cell>
          <cell r="S169">
            <v>18272.939999999999</v>
          </cell>
        </row>
        <row r="170">
          <cell r="A170" t="str">
            <v>Sum:</v>
          </cell>
          <cell r="B170" t="str">
            <v>60568S</v>
          </cell>
          <cell r="D170" t="str">
            <v>Sum:</v>
          </cell>
          <cell r="F170">
            <v>503049</v>
          </cell>
          <cell r="G170">
            <v>503049</v>
          </cell>
          <cell r="H170">
            <v>476051</v>
          </cell>
          <cell r="I170">
            <v>379411</v>
          </cell>
          <cell r="J170">
            <v>332413</v>
          </cell>
          <cell r="K170">
            <v>332413</v>
          </cell>
          <cell r="L170">
            <v>167909</v>
          </cell>
          <cell r="M170">
            <v>167909</v>
          </cell>
          <cell r="N170">
            <v>179659</v>
          </cell>
          <cell r="O170">
            <v>183183</v>
          </cell>
          <cell r="P170">
            <v>143633</v>
          </cell>
          <cell r="Q170">
            <v>131333</v>
          </cell>
          <cell r="R170">
            <v>3500011</v>
          </cell>
          <cell r="S170">
            <v>2366241.17</v>
          </cell>
        </row>
        <row r="171">
          <cell r="A171"/>
          <cell r="S171">
            <v>664215.31000000006</v>
          </cell>
        </row>
        <row r="172">
          <cell r="A172" t="str">
            <v>Total 2004  Budget</v>
          </cell>
          <cell r="D172" t="str">
            <v>Total 2004  Budget</v>
          </cell>
          <cell r="F172">
            <v>845357</v>
          </cell>
          <cell r="G172">
            <v>845357</v>
          </cell>
          <cell r="H172">
            <v>818358</v>
          </cell>
          <cell r="I172">
            <v>709748</v>
          </cell>
          <cell r="J172">
            <v>662750</v>
          </cell>
          <cell r="K172">
            <v>662750</v>
          </cell>
          <cell r="L172">
            <v>420656</v>
          </cell>
          <cell r="M172">
            <v>420656</v>
          </cell>
          <cell r="N172">
            <v>432405</v>
          </cell>
          <cell r="O172">
            <v>435929</v>
          </cell>
          <cell r="P172">
            <v>381876</v>
          </cell>
          <cell r="Q172">
            <v>365585</v>
          </cell>
          <cell r="R172">
            <v>7001427</v>
          </cell>
          <cell r="S172">
            <v>3030456.48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7">
          <cell r="B177" t="str">
            <v>Org ID</v>
          </cell>
          <cell r="C177" t="str">
            <v>Charge By</v>
          </cell>
          <cell r="D177" t="str">
            <v>Resource Group</v>
          </cell>
          <cell r="F177">
            <v>37625</v>
          </cell>
          <cell r="G177">
            <v>37656</v>
          </cell>
          <cell r="H177">
            <v>37684</v>
          </cell>
          <cell r="I177">
            <v>37715</v>
          </cell>
          <cell r="J177">
            <v>37745</v>
          </cell>
          <cell r="K177">
            <v>37776</v>
          </cell>
          <cell r="L177">
            <v>37806</v>
          </cell>
          <cell r="M177">
            <v>37837</v>
          </cell>
          <cell r="N177">
            <v>37868</v>
          </cell>
          <cell r="O177">
            <v>37898</v>
          </cell>
          <cell r="P177">
            <v>37929</v>
          </cell>
          <cell r="Q177">
            <v>37959</v>
          </cell>
          <cell r="R177" t="str">
            <v>Sum:</v>
          </cell>
          <cell r="S177" t="str">
            <v>Projection</v>
          </cell>
        </row>
        <row r="178">
          <cell r="A178" t="str">
            <v>60379S - SOUTH COASTALPayroll</v>
          </cell>
          <cell r="B178" t="str">
            <v>60379S</v>
          </cell>
          <cell r="C178" t="str">
            <v>60379S - SOUTH COASTAL</v>
          </cell>
          <cell r="D178" t="str">
            <v>Payroll</v>
          </cell>
          <cell r="F178">
            <v>6253</v>
          </cell>
          <cell r="G178">
            <v>6253</v>
          </cell>
          <cell r="H178">
            <v>6253</v>
          </cell>
          <cell r="I178">
            <v>6253</v>
          </cell>
          <cell r="J178">
            <v>6253</v>
          </cell>
          <cell r="K178">
            <v>6253</v>
          </cell>
          <cell r="L178">
            <v>6253</v>
          </cell>
          <cell r="M178">
            <v>3751</v>
          </cell>
          <cell r="N178">
            <v>3751</v>
          </cell>
          <cell r="O178">
            <v>3751</v>
          </cell>
          <cell r="P178">
            <v>3751</v>
          </cell>
          <cell r="Q178">
            <v>3751</v>
          </cell>
          <cell r="R178">
            <v>62526</v>
          </cell>
          <cell r="S178">
            <v>146698.78</v>
          </cell>
        </row>
        <row r="179">
          <cell r="A179" t="str">
            <v>60379S - SOUTH COASTALBargaining Unit</v>
          </cell>
          <cell r="C179" t="str">
            <v>60379S - SOUTH COASTAL</v>
          </cell>
          <cell r="D179" t="str">
            <v>Bargaining Unit</v>
          </cell>
          <cell r="F179">
            <v>37902</v>
          </cell>
          <cell r="G179">
            <v>37902</v>
          </cell>
          <cell r="H179">
            <v>37902</v>
          </cell>
          <cell r="I179">
            <v>37902</v>
          </cell>
          <cell r="J179">
            <v>37902</v>
          </cell>
          <cell r="K179">
            <v>37902</v>
          </cell>
          <cell r="L179">
            <v>37902</v>
          </cell>
          <cell r="M179">
            <v>22741</v>
          </cell>
          <cell r="N179">
            <v>22741</v>
          </cell>
          <cell r="O179">
            <v>22741</v>
          </cell>
          <cell r="P179">
            <v>22741</v>
          </cell>
          <cell r="Q179">
            <v>22741</v>
          </cell>
          <cell r="R179">
            <v>379019</v>
          </cell>
          <cell r="S179">
            <v>0</v>
          </cell>
        </row>
        <row r="180">
          <cell r="A180" t="str">
            <v>60379S - SOUTH COASTALContractors</v>
          </cell>
          <cell r="C180" t="str">
            <v>60379S - SOUTH COASTAL</v>
          </cell>
          <cell r="D180" t="str">
            <v>Contractors</v>
          </cell>
          <cell r="F180">
            <v>18891</v>
          </cell>
          <cell r="G180">
            <v>18891</v>
          </cell>
          <cell r="H180">
            <v>18891</v>
          </cell>
          <cell r="I180">
            <v>18891</v>
          </cell>
          <cell r="J180">
            <v>18891</v>
          </cell>
          <cell r="K180">
            <v>18891</v>
          </cell>
          <cell r="L180">
            <v>18891</v>
          </cell>
          <cell r="M180">
            <v>11335</v>
          </cell>
          <cell r="N180">
            <v>11335</v>
          </cell>
          <cell r="O180">
            <v>11335</v>
          </cell>
          <cell r="P180">
            <v>11335</v>
          </cell>
          <cell r="Q180">
            <v>11335</v>
          </cell>
          <cell r="R180">
            <v>188912</v>
          </cell>
          <cell r="S180">
            <v>926635</v>
          </cell>
        </row>
        <row r="181">
          <cell r="A181" t="str">
            <v>60379S - SOUTH COASTALMaterials w/ burdens</v>
          </cell>
          <cell r="C181" t="str">
            <v>60379S - SOUTH COASTAL</v>
          </cell>
          <cell r="D181" t="str">
            <v>Materials w/ burdens</v>
          </cell>
          <cell r="F181">
            <v>80531.89</v>
          </cell>
          <cell r="G181">
            <v>80531.89</v>
          </cell>
          <cell r="H181">
            <v>80531.89</v>
          </cell>
          <cell r="I181">
            <v>80531.89</v>
          </cell>
          <cell r="J181">
            <v>80531.89</v>
          </cell>
          <cell r="K181">
            <v>80531.89</v>
          </cell>
          <cell r="L181">
            <v>80531.89</v>
          </cell>
          <cell r="M181">
            <v>48317.79</v>
          </cell>
          <cell r="N181">
            <v>48317.79</v>
          </cell>
          <cell r="O181">
            <v>48317.79</v>
          </cell>
          <cell r="P181">
            <v>48317.79</v>
          </cell>
          <cell r="Q181">
            <v>48317.79</v>
          </cell>
          <cell r="R181">
            <v>805312.18</v>
          </cell>
          <cell r="S181">
            <v>0</v>
          </cell>
        </row>
        <row r="182">
          <cell r="A182" t="str">
            <v xml:space="preserve">60379S - SOUTH COASTALBurdens </v>
          </cell>
          <cell r="C182" t="str">
            <v>60379S - SOUTH COASTAL</v>
          </cell>
          <cell r="D182" t="str">
            <v xml:space="preserve">Burdens </v>
          </cell>
          <cell r="F182">
            <v>14350.39</v>
          </cell>
          <cell r="G182">
            <v>14350.39</v>
          </cell>
          <cell r="H182">
            <v>14350.39</v>
          </cell>
          <cell r="I182">
            <v>14350.39</v>
          </cell>
          <cell r="J182">
            <v>14350.39</v>
          </cell>
          <cell r="K182">
            <v>14350.39</v>
          </cell>
          <cell r="L182">
            <v>14350.39</v>
          </cell>
          <cell r="M182">
            <v>8609.92</v>
          </cell>
          <cell r="N182">
            <v>8609.92</v>
          </cell>
          <cell r="O182">
            <v>8609.92</v>
          </cell>
          <cell r="P182">
            <v>8609.92</v>
          </cell>
          <cell r="Q182">
            <v>8609.92</v>
          </cell>
          <cell r="R182">
            <v>143502.32999999999</v>
          </cell>
          <cell r="S182">
            <v>442266.25</v>
          </cell>
        </row>
        <row r="183">
          <cell r="A183" t="str">
            <v>60379S - SOUTH COASTALExceptional Hours</v>
          </cell>
          <cell r="C183" t="str">
            <v>60379S - SOUTH COASTAL</v>
          </cell>
          <cell r="D183" t="str">
            <v>Exceptional Hours</v>
          </cell>
          <cell r="F183">
            <v>7016.24</v>
          </cell>
          <cell r="G183">
            <v>7016.24</v>
          </cell>
          <cell r="H183">
            <v>7016.24</v>
          </cell>
          <cell r="I183">
            <v>7016.24</v>
          </cell>
          <cell r="J183">
            <v>7016.24</v>
          </cell>
          <cell r="K183">
            <v>7016.24</v>
          </cell>
          <cell r="L183">
            <v>7016.24</v>
          </cell>
          <cell r="M183">
            <v>4209.58</v>
          </cell>
          <cell r="N183">
            <v>4209.58</v>
          </cell>
          <cell r="O183">
            <v>4209.58</v>
          </cell>
          <cell r="P183">
            <v>4209.58</v>
          </cell>
          <cell r="Q183">
            <v>4209.58</v>
          </cell>
          <cell r="R183">
            <v>70161.58</v>
          </cell>
          <cell r="S183">
            <v>442266.25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 t="str">
            <v>60379S - SOUTH COASTALPayroll Taxes</v>
          </cell>
          <cell r="C184" t="str">
            <v>60379S - SOUTH COASTAL</v>
          </cell>
          <cell r="D184" t="str">
            <v>Payroll Taxes</v>
          </cell>
          <cell r="F184">
            <v>4472.91</v>
          </cell>
          <cell r="G184">
            <v>4472.91</v>
          </cell>
          <cell r="H184">
            <v>4472.91</v>
          </cell>
          <cell r="I184">
            <v>4472.91</v>
          </cell>
          <cell r="J184">
            <v>4472.91</v>
          </cell>
          <cell r="K184">
            <v>4472.91</v>
          </cell>
          <cell r="L184">
            <v>4472.91</v>
          </cell>
          <cell r="M184">
            <v>2683.64</v>
          </cell>
          <cell r="N184">
            <v>2683.64</v>
          </cell>
          <cell r="O184">
            <v>2683.64</v>
          </cell>
          <cell r="P184">
            <v>2683.64</v>
          </cell>
          <cell r="Q184">
            <v>2683.64</v>
          </cell>
          <cell r="R184">
            <v>44728.57</v>
          </cell>
          <cell r="S184">
            <v>1979005.2</v>
          </cell>
        </row>
        <row r="185">
          <cell r="A185" t="str">
            <v>Sum:</v>
          </cell>
          <cell r="B185" t="str">
            <v>60379S</v>
          </cell>
          <cell r="D185" t="str">
            <v>Sum:</v>
          </cell>
          <cell r="F185">
            <v>169417.43</v>
          </cell>
          <cell r="G185">
            <v>169417.43</v>
          </cell>
          <cell r="H185">
            <v>169417.43</v>
          </cell>
          <cell r="I185">
            <v>169417.43</v>
          </cell>
          <cell r="J185">
            <v>169417.43</v>
          </cell>
          <cell r="K185">
            <v>169417.43</v>
          </cell>
          <cell r="L185">
            <v>169417.43</v>
          </cell>
          <cell r="M185">
            <v>101647.93</v>
          </cell>
          <cell r="N185">
            <v>101647.93</v>
          </cell>
          <cell r="O185">
            <v>101647.93</v>
          </cell>
          <cell r="P185">
            <v>101647.93</v>
          </cell>
          <cell r="Q185">
            <v>101647.93</v>
          </cell>
          <cell r="R185">
            <v>1694161.66</v>
          </cell>
          <cell r="S185">
            <v>0</v>
          </cell>
        </row>
        <row r="186">
          <cell r="A186"/>
          <cell r="S186">
            <v>0</v>
          </cell>
        </row>
        <row r="187">
          <cell r="A187" t="str">
            <v>60413S - NORTH CENT FL ADMINPayroll</v>
          </cell>
          <cell r="B187" t="str">
            <v>60413S</v>
          </cell>
          <cell r="C187" t="str">
            <v>60413S - NORTH CENT FL ADMIN</v>
          </cell>
          <cell r="D187" t="str">
            <v>Payroll</v>
          </cell>
          <cell r="F187">
            <v>0</v>
          </cell>
          <cell r="G187">
            <v>2735</v>
          </cell>
          <cell r="H187">
            <v>8436</v>
          </cell>
          <cell r="I187">
            <v>7111</v>
          </cell>
          <cell r="J187">
            <v>1007</v>
          </cell>
          <cell r="K187">
            <v>691</v>
          </cell>
          <cell r="L187">
            <v>2534</v>
          </cell>
          <cell r="M187">
            <v>0</v>
          </cell>
          <cell r="N187">
            <v>4120</v>
          </cell>
          <cell r="O187">
            <v>5387</v>
          </cell>
          <cell r="P187">
            <v>4138</v>
          </cell>
          <cell r="Q187">
            <v>2777</v>
          </cell>
          <cell r="R187">
            <v>38936</v>
          </cell>
          <cell r="S187">
            <v>300533.48</v>
          </cell>
        </row>
        <row r="188">
          <cell r="A188" t="str">
            <v>60413S - NORTH CENT FL ADMINBargaining Unit</v>
          </cell>
          <cell r="C188" t="str">
            <v>60413S - NORTH CENT FL ADMIN</v>
          </cell>
          <cell r="D188" t="str">
            <v>Bargaining Unit</v>
          </cell>
          <cell r="F188">
            <v>0</v>
          </cell>
          <cell r="G188">
            <v>12140</v>
          </cell>
          <cell r="H188">
            <v>37442</v>
          </cell>
          <cell r="I188">
            <v>31564</v>
          </cell>
          <cell r="J188">
            <v>4472</v>
          </cell>
          <cell r="K188">
            <v>3067</v>
          </cell>
          <cell r="L188">
            <v>11245</v>
          </cell>
          <cell r="M188">
            <v>0</v>
          </cell>
          <cell r="N188">
            <v>7028</v>
          </cell>
          <cell r="O188">
            <v>12652</v>
          </cell>
          <cell r="P188">
            <v>7071</v>
          </cell>
          <cell r="Q188">
            <v>1108</v>
          </cell>
          <cell r="R188">
            <v>127789</v>
          </cell>
        </row>
        <row r="189">
          <cell r="A189" t="str">
            <v>60413S - NORTH CENT FL ADMINContractors</v>
          </cell>
          <cell r="C189" t="str">
            <v>60413S - NORTH CENT FL ADMIN</v>
          </cell>
          <cell r="D189" t="str">
            <v>Contractors</v>
          </cell>
          <cell r="F189">
            <v>0</v>
          </cell>
          <cell r="G189">
            <v>0</v>
          </cell>
          <cell r="H189">
            <v>16930</v>
          </cell>
          <cell r="I189">
            <v>16930</v>
          </cell>
          <cell r="J189">
            <v>0</v>
          </cell>
          <cell r="K189">
            <v>35686</v>
          </cell>
          <cell r="L189">
            <v>0</v>
          </cell>
          <cell r="M189">
            <v>5394</v>
          </cell>
          <cell r="N189">
            <v>8050</v>
          </cell>
          <cell r="O189">
            <v>0</v>
          </cell>
          <cell r="P189">
            <v>0</v>
          </cell>
          <cell r="Q189">
            <v>0</v>
          </cell>
          <cell r="R189">
            <v>82990</v>
          </cell>
        </row>
        <row r="190">
          <cell r="A190" t="str">
            <v>60413S - NORTH CENT FL ADMINMaterials w/ burdens</v>
          </cell>
          <cell r="C190" t="str">
            <v>60413S - NORTH CENT FL ADMIN</v>
          </cell>
          <cell r="D190" t="str">
            <v>Materials w/ burdens</v>
          </cell>
          <cell r="F190">
            <v>0</v>
          </cell>
          <cell r="G190">
            <v>11126.42</v>
          </cell>
          <cell r="H190">
            <v>103449.31</v>
          </cell>
          <cell r="I190">
            <v>26041.03</v>
          </cell>
          <cell r="J190">
            <v>0</v>
          </cell>
          <cell r="K190">
            <v>60129.31</v>
          </cell>
          <cell r="L190">
            <v>7338.17</v>
          </cell>
          <cell r="M190">
            <v>18228.61</v>
          </cell>
          <cell r="N190">
            <v>7338.17</v>
          </cell>
          <cell r="O190">
            <v>3078</v>
          </cell>
          <cell r="P190">
            <v>0</v>
          </cell>
          <cell r="Q190">
            <v>0</v>
          </cell>
          <cell r="R190">
            <v>236729.02</v>
          </cell>
        </row>
        <row r="191">
          <cell r="A191" t="str">
            <v xml:space="preserve">60413S - NORTH CENT FL ADMINBurdens </v>
          </cell>
          <cell r="C191" t="str">
            <v>60413S - NORTH CENT FL ADMIN</v>
          </cell>
          <cell r="D191" t="str">
            <v xml:space="preserve">Burdens </v>
          </cell>
          <cell r="F191">
            <v>0</v>
          </cell>
          <cell r="G191">
            <v>4834.38</v>
          </cell>
          <cell r="H191">
            <v>14910.36</v>
          </cell>
          <cell r="I191">
            <v>12569.38</v>
          </cell>
          <cell r="J191">
            <v>1780.68</v>
          </cell>
          <cell r="K191">
            <v>1221.3599999999999</v>
          </cell>
          <cell r="L191">
            <v>4478.18</v>
          </cell>
          <cell r="M191">
            <v>0</v>
          </cell>
          <cell r="N191">
            <v>3623.11</v>
          </cell>
          <cell r="O191">
            <v>5862.68</v>
          </cell>
          <cell r="P191">
            <v>3642.93</v>
          </cell>
          <cell r="Q191">
            <v>1262.6300000000001</v>
          </cell>
          <cell r="R191">
            <v>54185.69</v>
          </cell>
        </row>
        <row r="192">
          <cell r="A192" t="str">
            <v>60413S - NORTH CENT FL ADMINExceptional Hours</v>
          </cell>
          <cell r="C192" t="str">
            <v>60413S - NORTH CENT FL ADMIN</v>
          </cell>
          <cell r="D192" t="str">
            <v>Exceptional Hours</v>
          </cell>
          <cell r="F192">
            <v>0</v>
          </cell>
          <cell r="G192">
            <v>2363.64</v>
          </cell>
          <cell r="H192">
            <v>7290.01</v>
          </cell>
          <cell r="I192">
            <v>6145.46</v>
          </cell>
          <cell r="J192">
            <v>870.61</v>
          </cell>
          <cell r="K192">
            <v>597.14</v>
          </cell>
          <cell r="L192">
            <v>2189.4899999999998</v>
          </cell>
          <cell r="M192">
            <v>0</v>
          </cell>
          <cell r="N192">
            <v>1771.41</v>
          </cell>
          <cell r="O192">
            <v>2866.4</v>
          </cell>
          <cell r="P192">
            <v>1781.12</v>
          </cell>
          <cell r="Q192">
            <v>617.32000000000005</v>
          </cell>
          <cell r="R192">
            <v>26492.6</v>
          </cell>
          <cell r="S192">
            <v>61224.45</v>
          </cell>
        </row>
        <row r="193">
          <cell r="A193" t="str">
            <v>60413S - NORTH CENT FL ADMINPayroll Taxes</v>
          </cell>
          <cell r="C193" t="str">
            <v>60413S - NORTH CENT FL ADMIN</v>
          </cell>
          <cell r="D193" t="str">
            <v>Payroll Taxes</v>
          </cell>
          <cell r="F193">
            <v>0</v>
          </cell>
          <cell r="G193">
            <v>1506.84</v>
          </cell>
          <cell r="H193">
            <v>4647.4399999999996</v>
          </cell>
          <cell r="I193">
            <v>3917.78</v>
          </cell>
          <cell r="J193">
            <v>555.03</v>
          </cell>
          <cell r="K193">
            <v>380.69</v>
          </cell>
          <cell r="L193">
            <v>1395.81</v>
          </cell>
          <cell r="M193">
            <v>0</v>
          </cell>
          <cell r="N193">
            <v>1129.29</v>
          </cell>
          <cell r="O193">
            <v>1827.35</v>
          </cell>
          <cell r="P193">
            <v>1135.48</v>
          </cell>
          <cell r="Q193">
            <v>393.55</v>
          </cell>
          <cell r="R193">
            <v>16889.259999999998</v>
          </cell>
          <cell r="S193">
            <v>0</v>
          </cell>
        </row>
        <row r="194">
          <cell r="A194" t="str">
            <v>Sum:</v>
          </cell>
          <cell r="B194" t="str">
            <v>60413S</v>
          </cell>
          <cell r="D194" t="str">
            <v>Sum:</v>
          </cell>
          <cell r="F194">
            <v>0</v>
          </cell>
          <cell r="G194">
            <v>34706.28</v>
          </cell>
          <cell r="H194">
            <v>193105.12</v>
          </cell>
          <cell r="I194">
            <v>104278.65</v>
          </cell>
          <cell r="J194">
            <v>8685.32</v>
          </cell>
          <cell r="K194">
            <v>101772.5</v>
          </cell>
          <cell r="L194">
            <v>29180.65</v>
          </cell>
          <cell r="M194">
            <v>23622.61</v>
          </cell>
          <cell r="N194">
            <v>33059.980000000003</v>
          </cell>
          <cell r="O194">
            <v>31673.43</v>
          </cell>
          <cell r="P194">
            <v>17768.53</v>
          </cell>
          <cell r="Q194">
            <v>6158.5</v>
          </cell>
          <cell r="R194">
            <v>584011.56999999995</v>
          </cell>
          <cell r="S194">
            <v>279511.94</v>
          </cell>
        </row>
        <row r="195">
          <cell r="A195"/>
          <cell r="S195">
            <v>0</v>
          </cell>
        </row>
        <row r="196">
          <cell r="A196" t="str">
            <v>60445S - NORTH COASTALPayroll</v>
          </cell>
          <cell r="B196" t="str">
            <v>60445S</v>
          </cell>
          <cell r="C196" t="str">
            <v>60445S - NORTH COASTAL</v>
          </cell>
          <cell r="D196" t="str">
            <v>Payroll</v>
          </cell>
          <cell r="F196">
            <v>4370</v>
          </cell>
          <cell r="G196">
            <v>4370</v>
          </cell>
          <cell r="H196">
            <v>4370</v>
          </cell>
          <cell r="I196">
            <v>4370</v>
          </cell>
          <cell r="J196">
            <v>4370</v>
          </cell>
          <cell r="K196">
            <v>4370</v>
          </cell>
          <cell r="L196">
            <v>4370</v>
          </cell>
          <cell r="M196">
            <v>4370</v>
          </cell>
          <cell r="N196">
            <v>4370</v>
          </cell>
          <cell r="O196">
            <v>3060</v>
          </cell>
          <cell r="P196">
            <v>1311</v>
          </cell>
          <cell r="Q196">
            <v>0</v>
          </cell>
          <cell r="R196">
            <v>43701</v>
          </cell>
          <cell r="S196">
            <v>438935</v>
          </cell>
        </row>
        <row r="197">
          <cell r="A197" t="str">
            <v>60445S - NORTH COASTALBargaining Unit</v>
          </cell>
          <cell r="C197" t="str">
            <v>60445S - NORTH COASTAL</v>
          </cell>
          <cell r="D197" t="str">
            <v>Bargaining Unit</v>
          </cell>
          <cell r="F197">
            <v>33875</v>
          </cell>
          <cell r="G197">
            <v>33875</v>
          </cell>
          <cell r="H197">
            <v>33875</v>
          </cell>
          <cell r="I197">
            <v>33875</v>
          </cell>
          <cell r="J197">
            <v>33875</v>
          </cell>
          <cell r="K197">
            <v>33875</v>
          </cell>
          <cell r="L197">
            <v>33875</v>
          </cell>
          <cell r="M197">
            <v>33875</v>
          </cell>
          <cell r="N197">
            <v>33875</v>
          </cell>
          <cell r="O197">
            <v>23712</v>
          </cell>
          <cell r="P197">
            <v>10162</v>
          </cell>
          <cell r="Q197">
            <v>0</v>
          </cell>
          <cell r="R197">
            <v>338749</v>
          </cell>
          <cell r="S197">
            <v>438935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 t="str">
            <v>60445S - NORTH COASTALMaterials w/ burdens</v>
          </cell>
          <cell r="C198" t="str">
            <v>60445S - NORTH COASTAL</v>
          </cell>
          <cell r="D198" t="str">
            <v>Materials w/ burdens</v>
          </cell>
          <cell r="F198">
            <v>44081.51</v>
          </cell>
          <cell r="G198">
            <v>44081.51</v>
          </cell>
          <cell r="H198">
            <v>44081.51</v>
          </cell>
          <cell r="I198">
            <v>44081.51</v>
          </cell>
          <cell r="J198">
            <v>44081.51</v>
          </cell>
          <cell r="K198">
            <v>44081.51</v>
          </cell>
          <cell r="L198">
            <v>44081.51</v>
          </cell>
          <cell r="M198">
            <v>44081.51</v>
          </cell>
          <cell r="N198">
            <v>44081.51</v>
          </cell>
          <cell r="O198">
            <v>30856.37</v>
          </cell>
          <cell r="P198">
            <v>13224</v>
          </cell>
          <cell r="Q198">
            <v>0</v>
          </cell>
          <cell r="R198">
            <v>440813.96</v>
          </cell>
          <cell r="S198">
            <v>557333.32999999996</v>
          </cell>
        </row>
        <row r="199">
          <cell r="A199" t="str">
            <v xml:space="preserve">60445S - NORTH COASTALBurdens </v>
          </cell>
          <cell r="C199" t="str">
            <v>60445S - NORTH COASTAL</v>
          </cell>
          <cell r="D199" t="str">
            <v xml:space="preserve">Burdens </v>
          </cell>
          <cell r="F199">
            <v>12429.64</v>
          </cell>
          <cell r="G199">
            <v>12429.64</v>
          </cell>
          <cell r="H199">
            <v>12429.64</v>
          </cell>
          <cell r="I199">
            <v>12429.64</v>
          </cell>
          <cell r="J199">
            <v>12429.64</v>
          </cell>
          <cell r="K199">
            <v>12429.64</v>
          </cell>
          <cell r="L199">
            <v>12429.64</v>
          </cell>
          <cell r="M199">
            <v>12429.64</v>
          </cell>
          <cell r="N199">
            <v>12429.64</v>
          </cell>
          <cell r="O199">
            <v>8700.91</v>
          </cell>
          <cell r="P199">
            <v>3728.74</v>
          </cell>
          <cell r="Q199">
            <v>0</v>
          </cell>
          <cell r="R199">
            <v>124296.41</v>
          </cell>
          <cell r="S199">
            <v>0</v>
          </cell>
        </row>
        <row r="200">
          <cell r="A200" t="str">
            <v>60445S - NORTH COASTALExceptional Hours</v>
          </cell>
          <cell r="C200" t="str">
            <v>60445S - NORTH COASTAL</v>
          </cell>
          <cell r="D200" t="str">
            <v>Exceptional Hours</v>
          </cell>
          <cell r="F200">
            <v>6077.13</v>
          </cell>
          <cell r="G200">
            <v>6077.13</v>
          </cell>
          <cell r="H200">
            <v>6077.13</v>
          </cell>
          <cell r="I200">
            <v>6077.13</v>
          </cell>
          <cell r="J200">
            <v>6077.13</v>
          </cell>
          <cell r="K200">
            <v>6077.13</v>
          </cell>
          <cell r="L200">
            <v>6077.13</v>
          </cell>
          <cell r="M200">
            <v>6077.13</v>
          </cell>
          <cell r="N200">
            <v>6077.13</v>
          </cell>
          <cell r="O200">
            <v>4254.07</v>
          </cell>
          <cell r="P200">
            <v>1823.06</v>
          </cell>
          <cell r="Q200">
            <v>0</v>
          </cell>
          <cell r="R200">
            <v>60771.3</v>
          </cell>
          <cell r="S200">
            <v>0</v>
          </cell>
        </row>
        <row r="201">
          <cell r="A201" t="str">
            <v>60445S - NORTH COASTALPayroll Taxes</v>
          </cell>
          <cell r="C201" t="str">
            <v>60445S - NORTH COASTAL</v>
          </cell>
          <cell r="D201" t="str">
            <v>Payroll Taxes</v>
          </cell>
          <cell r="F201">
            <v>3874.21</v>
          </cell>
          <cell r="G201">
            <v>3874.21</v>
          </cell>
          <cell r="H201">
            <v>3874.21</v>
          </cell>
          <cell r="I201">
            <v>3874.21</v>
          </cell>
          <cell r="J201">
            <v>3874.21</v>
          </cell>
          <cell r="K201">
            <v>3874.21</v>
          </cell>
          <cell r="L201">
            <v>3874.21</v>
          </cell>
          <cell r="M201">
            <v>3874.21</v>
          </cell>
          <cell r="N201">
            <v>3874.21</v>
          </cell>
          <cell r="O201">
            <v>2712</v>
          </cell>
          <cell r="P201">
            <v>1162.22</v>
          </cell>
          <cell r="Q201">
            <v>0</v>
          </cell>
          <cell r="R201">
            <v>38742.11</v>
          </cell>
          <cell r="S201">
            <v>95406.18</v>
          </cell>
        </row>
        <row r="202">
          <cell r="A202" t="str">
            <v>Sum:</v>
          </cell>
          <cell r="B202" t="str">
            <v>60445S</v>
          </cell>
          <cell r="D202" t="str">
            <v>Sum:</v>
          </cell>
          <cell r="F202">
            <v>104707.49</v>
          </cell>
          <cell r="G202">
            <v>104707.49</v>
          </cell>
          <cell r="H202">
            <v>104707.49</v>
          </cell>
          <cell r="I202">
            <v>104707.49</v>
          </cell>
          <cell r="J202">
            <v>104707.49</v>
          </cell>
          <cell r="K202">
            <v>104707.49</v>
          </cell>
          <cell r="L202">
            <v>104707.49</v>
          </cell>
          <cell r="M202">
            <v>104707.49</v>
          </cell>
          <cell r="N202">
            <v>104707.49</v>
          </cell>
          <cell r="O202">
            <v>73295.350000000006</v>
          </cell>
          <cell r="P202">
            <v>31411.02</v>
          </cell>
          <cell r="Q202">
            <v>0</v>
          </cell>
          <cell r="R202">
            <v>1047073.78</v>
          </cell>
        </row>
        <row r="203">
          <cell r="A203"/>
        </row>
        <row r="204">
          <cell r="A204" t="str">
            <v>60568S - SOUTH CENTRAL FL ADMINPayroll</v>
          </cell>
          <cell r="B204" t="str">
            <v>60568S</v>
          </cell>
          <cell r="C204" t="str">
            <v>60568S - SOUTH CENTRAL FL ADMIN</v>
          </cell>
          <cell r="D204" t="str">
            <v>Payroll</v>
          </cell>
          <cell r="F204">
            <v>7380</v>
          </cell>
          <cell r="G204">
            <v>7380</v>
          </cell>
          <cell r="H204">
            <v>3690</v>
          </cell>
          <cell r="I204">
            <v>5535</v>
          </cell>
          <cell r="J204">
            <v>7380</v>
          </cell>
          <cell r="K204">
            <v>5535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36900</v>
          </cell>
        </row>
        <row r="205">
          <cell r="A205" t="str">
            <v>60568S - SOUTH CENTRAL FL ADMINBargaining Unit</v>
          </cell>
          <cell r="C205" t="str">
            <v>60568S - SOUTH CENTRAL FL ADMIN</v>
          </cell>
          <cell r="D205" t="str">
            <v>Bargaining Unit</v>
          </cell>
          <cell r="F205">
            <v>39982</v>
          </cell>
          <cell r="G205">
            <v>39982</v>
          </cell>
          <cell r="H205">
            <v>19991</v>
          </cell>
          <cell r="I205">
            <v>29987</v>
          </cell>
          <cell r="J205">
            <v>39982</v>
          </cell>
          <cell r="K205">
            <v>29987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199911</v>
          </cell>
        </row>
        <row r="206">
          <cell r="A206" t="str">
            <v>60568S - SOUTH CENTRAL FL ADMINContractors</v>
          </cell>
          <cell r="C206" t="str">
            <v>60568S - SOUTH CENTRAL FL ADMIN</v>
          </cell>
          <cell r="D206" t="str">
            <v>Contractors</v>
          </cell>
          <cell r="F206">
            <v>16211</v>
          </cell>
          <cell r="G206">
            <v>16211</v>
          </cell>
          <cell r="H206">
            <v>8106</v>
          </cell>
          <cell r="I206">
            <v>12158</v>
          </cell>
          <cell r="J206">
            <v>16211</v>
          </cell>
          <cell r="K206">
            <v>12158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81055</v>
          </cell>
          <cell r="S206">
            <v>36590</v>
          </cell>
        </row>
        <row r="207">
          <cell r="A207" t="str">
            <v>60568S - SOUTH CENTRAL FL ADMINMaterials w/ burdens</v>
          </cell>
          <cell r="C207" t="str">
            <v>60568S - SOUTH CENTRAL FL ADMIN</v>
          </cell>
          <cell r="D207" t="str">
            <v>Materials w/ burdens</v>
          </cell>
          <cell r="F207">
            <v>100206.04</v>
          </cell>
          <cell r="G207">
            <v>60123.61</v>
          </cell>
          <cell r="H207">
            <v>60123.61</v>
          </cell>
          <cell r="I207">
            <v>60123.61</v>
          </cell>
          <cell r="J207">
            <v>60123.61</v>
          </cell>
          <cell r="K207">
            <v>60123.61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400824.09</v>
          </cell>
          <cell r="S207">
            <v>0</v>
          </cell>
        </row>
        <row r="208">
          <cell r="A208" t="str">
            <v xml:space="preserve">60568S - SOUTH CENTRAL FL ADMINBurdens </v>
          </cell>
          <cell r="C208" t="str">
            <v>60568S - SOUTH CENTRAL FL ADMIN</v>
          </cell>
          <cell r="D208" t="str">
            <v xml:space="preserve">Burdens </v>
          </cell>
          <cell r="F208">
            <v>15392.66</v>
          </cell>
          <cell r="G208">
            <v>15392.66</v>
          </cell>
          <cell r="H208">
            <v>7696.34</v>
          </cell>
          <cell r="I208">
            <v>11544.66</v>
          </cell>
          <cell r="J208">
            <v>15392.66</v>
          </cell>
          <cell r="K208">
            <v>11544.66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76963.64</v>
          </cell>
          <cell r="S208">
            <v>226618</v>
          </cell>
        </row>
        <row r="209">
          <cell r="A209" t="str">
            <v>60568S - SOUTH CENTRAL FL ADMINExceptional Hours</v>
          </cell>
          <cell r="C209" t="str">
            <v>60568S - SOUTH CENTRAL FL ADMIN</v>
          </cell>
          <cell r="D209" t="str">
            <v>Exceptional Hours</v>
          </cell>
          <cell r="F209">
            <v>7525.83</v>
          </cell>
          <cell r="G209">
            <v>7525.83</v>
          </cell>
          <cell r="H209">
            <v>3762.92</v>
          </cell>
          <cell r="I209">
            <v>5644.44</v>
          </cell>
          <cell r="J209">
            <v>7525.83</v>
          </cell>
          <cell r="K209">
            <v>5644.44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37629.29</v>
          </cell>
          <cell r="S209">
            <v>0</v>
          </cell>
        </row>
        <row r="210">
          <cell r="A210" t="str">
            <v>60568S - SOUTH CENTRAL FL ADMINPayroll Taxes</v>
          </cell>
          <cell r="C210" t="str">
            <v>60568S - SOUTH CENTRAL FL ADMIN</v>
          </cell>
          <cell r="D210" t="str">
            <v>Payroll Taxes</v>
          </cell>
          <cell r="F210">
            <v>4797.7700000000004</v>
          </cell>
          <cell r="G210">
            <v>4797.7700000000004</v>
          </cell>
          <cell r="H210">
            <v>2398.89</v>
          </cell>
          <cell r="I210">
            <v>3598.38</v>
          </cell>
          <cell r="J210">
            <v>4797.7700000000004</v>
          </cell>
          <cell r="K210">
            <v>3598.38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23988.959999999999</v>
          </cell>
          <cell r="S210">
            <v>-77488</v>
          </cell>
        </row>
        <row r="211">
          <cell r="A211" t="str">
            <v>Sum:</v>
          </cell>
          <cell r="B211" t="str">
            <v>60568S</v>
          </cell>
          <cell r="D211" t="str">
            <v>Sum:</v>
          </cell>
          <cell r="F211">
            <v>191495.3</v>
          </cell>
          <cell r="G211">
            <v>151412.87</v>
          </cell>
          <cell r="H211">
            <v>105768.76</v>
          </cell>
          <cell r="I211">
            <v>128591.09</v>
          </cell>
          <cell r="J211">
            <v>151412.87</v>
          </cell>
          <cell r="K211">
            <v>128591.09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857271.98</v>
          </cell>
          <cell r="S211">
            <v>-77488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/>
          <cell r="S212">
            <v>503624.76</v>
          </cell>
        </row>
        <row r="213">
          <cell r="A213" t="str">
            <v>60757S - TRANSMISSION CONST ADMINPayroll</v>
          </cell>
          <cell r="B213" t="str">
            <v>60757S</v>
          </cell>
          <cell r="C213" t="str">
            <v>60757S - TRANSMISSION CONST ADMIN</v>
          </cell>
          <cell r="D213" t="str">
            <v>Payroll</v>
          </cell>
          <cell r="F213">
            <v>1976.48</v>
          </cell>
          <cell r="G213">
            <v>2578.2800000000002</v>
          </cell>
          <cell r="H213">
            <v>930.78</v>
          </cell>
          <cell r="I213">
            <v>3134.62</v>
          </cell>
          <cell r="J213">
            <v>8950.84</v>
          </cell>
          <cell r="K213">
            <v>7038.78</v>
          </cell>
          <cell r="L213">
            <v>7104.45</v>
          </cell>
          <cell r="M213">
            <v>1265.6300000000001</v>
          </cell>
          <cell r="N213">
            <v>656.26</v>
          </cell>
          <cell r="O213">
            <v>6427.5</v>
          </cell>
          <cell r="P213">
            <v>3675.06</v>
          </cell>
          <cell r="Q213">
            <v>5273.22</v>
          </cell>
          <cell r="R213">
            <v>49011.9</v>
          </cell>
          <cell r="S213">
            <v>0</v>
          </cell>
        </row>
        <row r="214">
          <cell r="A214" t="str">
            <v>60757S - TRANSMISSION CONST ADMINBargaining Unit</v>
          </cell>
          <cell r="C214" t="str">
            <v>60757S - TRANSMISSION CONST ADMIN</v>
          </cell>
          <cell r="D214" t="str">
            <v>Bargaining Unit</v>
          </cell>
          <cell r="F214">
            <v>10282.299999999999</v>
          </cell>
          <cell r="G214">
            <v>14251.58</v>
          </cell>
          <cell r="H214">
            <v>8487.07</v>
          </cell>
          <cell r="I214">
            <v>25916.02</v>
          </cell>
          <cell r="J214">
            <v>75683.179999999993</v>
          </cell>
          <cell r="K214">
            <v>58062.06</v>
          </cell>
          <cell r="L214">
            <v>55158.78</v>
          </cell>
          <cell r="M214">
            <v>10685.26</v>
          </cell>
          <cell r="N214">
            <v>8746.89</v>
          </cell>
          <cell r="O214">
            <v>36141.089999999997</v>
          </cell>
          <cell r="P214">
            <v>19308.599999999999</v>
          </cell>
          <cell r="Q214">
            <v>32072.28</v>
          </cell>
          <cell r="R214">
            <v>354795.11</v>
          </cell>
          <cell r="S214">
            <v>0</v>
          </cell>
        </row>
        <row r="215">
          <cell r="A215" t="str">
            <v>60757S - TRANSMISSION CONST ADMINContractors</v>
          </cell>
          <cell r="C215" t="str">
            <v>60757S - TRANSMISSION CONST ADMIN</v>
          </cell>
          <cell r="D215" t="str">
            <v>Contractors</v>
          </cell>
          <cell r="F215">
            <v>28670.74</v>
          </cell>
          <cell r="G215">
            <v>87977.3</v>
          </cell>
          <cell r="H215">
            <v>108476.32</v>
          </cell>
          <cell r="I215">
            <v>61223.38</v>
          </cell>
          <cell r="J215">
            <v>69434.45</v>
          </cell>
          <cell r="K215">
            <v>76075.41</v>
          </cell>
          <cell r="L215">
            <v>24297.360000000001</v>
          </cell>
          <cell r="M215">
            <v>24490.62</v>
          </cell>
          <cell r="N215">
            <v>0</v>
          </cell>
          <cell r="O215">
            <v>74429.55</v>
          </cell>
          <cell r="P215">
            <v>270908.55</v>
          </cell>
          <cell r="Q215">
            <v>302222.53999999998</v>
          </cell>
          <cell r="R215">
            <v>1128206.22</v>
          </cell>
          <cell r="S215">
            <v>73698.240000000005</v>
          </cell>
        </row>
        <row r="216">
          <cell r="A216" t="str">
            <v>60757S - TRANSMISSION CONST ADMINFleet</v>
          </cell>
          <cell r="C216" t="str">
            <v>60757S - TRANSMISSION CONST ADMIN</v>
          </cell>
          <cell r="D216" t="str">
            <v>Fleet</v>
          </cell>
          <cell r="F216">
            <v>51.86</v>
          </cell>
          <cell r="G216">
            <v>1244.6300000000001</v>
          </cell>
          <cell r="H216">
            <v>0</v>
          </cell>
          <cell r="I216">
            <v>0</v>
          </cell>
          <cell r="J216">
            <v>3045.33</v>
          </cell>
          <cell r="K216">
            <v>16210.18</v>
          </cell>
          <cell r="L216">
            <v>34151.26</v>
          </cell>
          <cell r="M216">
            <v>1096.22</v>
          </cell>
          <cell r="N216">
            <v>0</v>
          </cell>
          <cell r="O216">
            <v>10260.91</v>
          </cell>
          <cell r="P216">
            <v>5130.46</v>
          </cell>
          <cell r="Q216">
            <v>5326.56</v>
          </cell>
          <cell r="R216">
            <v>76517.41</v>
          </cell>
        </row>
        <row r="217">
          <cell r="A217" t="str">
            <v>60757S - TRANSMISSION CONST ADMINOther</v>
          </cell>
          <cell r="C217" t="str">
            <v>60757S - TRANSMISSION CONST ADMIN</v>
          </cell>
          <cell r="D217" t="str">
            <v>Other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11933.4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11933.4</v>
          </cell>
        </row>
        <row r="218">
          <cell r="A218" t="str">
            <v xml:space="preserve">60757S - TRANSMISSION CONST ADMINBurdens </v>
          </cell>
          <cell r="C218" t="str">
            <v>60757S - TRANSMISSION CONST ADMIN</v>
          </cell>
          <cell r="D218" t="str">
            <v xml:space="preserve">Burdens </v>
          </cell>
          <cell r="F218">
            <v>3984.1</v>
          </cell>
          <cell r="G218">
            <v>5469.71</v>
          </cell>
          <cell r="H218">
            <v>3060.8</v>
          </cell>
          <cell r="I218">
            <v>9441.4599999999991</v>
          </cell>
          <cell r="J218">
            <v>27506.06</v>
          </cell>
          <cell r="K218">
            <v>21157.78</v>
          </cell>
          <cell r="L218">
            <v>20235.55</v>
          </cell>
          <cell r="M218">
            <v>3884.03</v>
          </cell>
          <cell r="N218">
            <v>3056.02</v>
          </cell>
          <cell r="O218">
            <v>13834.79</v>
          </cell>
          <cell r="P218">
            <v>7469.7</v>
          </cell>
          <cell r="Q218">
            <v>12137.28</v>
          </cell>
          <cell r="R218">
            <v>131237.28</v>
          </cell>
        </row>
        <row r="219">
          <cell r="A219" t="str">
            <v>60757S - TRANSMISSION CONST ADMINExceptional Hours</v>
          </cell>
          <cell r="C219" t="str">
            <v>60757S - TRANSMISSION CONST ADMIN</v>
          </cell>
          <cell r="D219" t="str">
            <v>Exceptional Hours</v>
          </cell>
          <cell r="F219">
            <v>1947.92</v>
          </cell>
          <cell r="G219">
            <v>2674.27</v>
          </cell>
          <cell r="H219">
            <v>1496.5</v>
          </cell>
          <cell r="I219">
            <v>4616.1400000000003</v>
          </cell>
          <cell r="J219">
            <v>13448.34</v>
          </cell>
          <cell r="K219">
            <v>10344.52</v>
          </cell>
          <cell r="L219">
            <v>9893.6299999999992</v>
          </cell>
          <cell r="M219">
            <v>1899</v>
          </cell>
          <cell r="N219">
            <v>1494.16</v>
          </cell>
          <cell r="O219">
            <v>6764.14</v>
          </cell>
          <cell r="P219">
            <v>3652.1</v>
          </cell>
          <cell r="Q219">
            <v>5934.21</v>
          </cell>
          <cell r="R219">
            <v>64164.93</v>
          </cell>
        </row>
        <row r="220">
          <cell r="A220" t="str">
            <v>60757S - TRANSMISSION CONST ADMINPayroll Taxes</v>
          </cell>
          <cell r="C220" t="str">
            <v>60757S - TRANSMISSION CONST ADMIN</v>
          </cell>
          <cell r="D220" t="str">
            <v>Payroll Taxes</v>
          </cell>
          <cell r="F220">
            <v>1241.81</v>
          </cell>
          <cell r="G220">
            <v>1704.87</v>
          </cell>
          <cell r="H220">
            <v>954.03</v>
          </cell>
          <cell r="I220">
            <v>2942.82</v>
          </cell>
          <cell r="J220">
            <v>8573.42</v>
          </cell>
          <cell r="K220">
            <v>6594.72</v>
          </cell>
          <cell r="L220">
            <v>6307.27</v>
          </cell>
          <cell r="M220">
            <v>1210.6199999999999</v>
          </cell>
          <cell r="N220">
            <v>952.54</v>
          </cell>
          <cell r="O220">
            <v>4312.1899999999996</v>
          </cell>
          <cell r="P220">
            <v>2328.2399999999998</v>
          </cell>
          <cell r="Q220">
            <v>3783.1</v>
          </cell>
          <cell r="R220">
            <v>40905.629999999997</v>
          </cell>
          <cell r="S220">
            <v>37248.5</v>
          </cell>
        </row>
        <row r="221">
          <cell r="A221" t="str">
            <v>Sum:</v>
          </cell>
          <cell r="B221" t="str">
            <v>60757S</v>
          </cell>
          <cell r="D221" t="str">
            <v>Sum:</v>
          </cell>
          <cell r="F221">
            <v>48155.21</v>
          </cell>
          <cell r="G221">
            <v>115900.64</v>
          </cell>
          <cell r="H221">
            <v>123405.5</v>
          </cell>
          <cell r="I221">
            <v>107274.44</v>
          </cell>
          <cell r="J221">
            <v>206641.62</v>
          </cell>
          <cell r="K221">
            <v>195483.45</v>
          </cell>
          <cell r="L221">
            <v>169081.7</v>
          </cell>
          <cell r="M221">
            <v>44531.38</v>
          </cell>
          <cell r="N221">
            <v>14905.87</v>
          </cell>
          <cell r="O221">
            <v>152170.17000000001</v>
          </cell>
          <cell r="P221">
            <v>312472.71000000002</v>
          </cell>
          <cell r="Q221">
            <v>366749.19</v>
          </cell>
          <cell r="R221">
            <v>1856771.88</v>
          </cell>
          <cell r="S221">
            <v>0</v>
          </cell>
        </row>
        <row r="222">
          <cell r="A222"/>
          <cell r="S222">
            <v>168521.35</v>
          </cell>
        </row>
        <row r="223">
          <cell r="A223" t="str">
            <v>60906S - TRANSMISSION ENG ADMINPayroll</v>
          </cell>
          <cell r="B223" t="str">
            <v>60906S</v>
          </cell>
          <cell r="C223" t="str">
            <v>60906S - TRANSMISSION ENG ADMIN</v>
          </cell>
          <cell r="D223" t="str">
            <v>Payroll</v>
          </cell>
          <cell r="F223">
            <v>28291.45</v>
          </cell>
          <cell r="G223">
            <v>24831.45</v>
          </cell>
          <cell r="H223">
            <v>34203.71</v>
          </cell>
          <cell r="I223">
            <v>45372.27</v>
          </cell>
          <cell r="J223">
            <v>41347.78</v>
          </cell>
          <cell r="K223">
            <v>29857.91</v>
          </cell>
          <cell r="L223">
            <v>27849.31</v>
          </cell>
          <cell r="M223">
            <v>31343.85</v>
          </cell>
          <cell r="N223">
            <v>35879.040000000001</v>
          </cell>
          <cell r="O223">
            <v>39549.660000000003</v>
          </cell>
          <cell r="P223">
            <v>49508</v>
          </cell>
          <cell r="Q223">
            <v>61459.25</v>
          </cell>
          <cell r="R223">
            <v>449493.68</v>
          </cell>
          <cell r="S223">
            <v>0</v>
          </cell>
        </row>
        <row r="224">
          <cell r="A224" t="str">
            <v>60906S - TRANSMISSION ENG ADMINContractors</v>
          </cell>
          <cell r="C224" t="str">
            <v>60906S - TRANSMISSION ENG ADMIN</v>
          </cell>
          <cell r="D224" t="str">
            <v>Contractors</v>
          </cell>
          <cell r="F224">
            <v>5059.5</v>
          </cell>
          <cell r="G224">
            <v>8014.5</v>
          </cell>
          <cell r="H224">
            <v>11459.34</v>
          </cell>
          <cell r="I224">
            <v>21752.67</v>
          </cell>
          <cell r="J224">
            <v>57906.76</v>
          </cell>
          <cell r="K224">
            <v>56908.38</v>
          </cell>
          <cell r="L224">
            <v>57123.58</v>
          </cell>
          <cell r="M224">
            <v>57904.59</v>
          </cell>
          <cell r="N224">
            <v>57375.66</v>
          </cell>
          <cell r="O224">
            <v>18457.28</v>
          </cell>
          <cell r="P224">
            <v>10050.23</v>
          </cell>
          <cell r="Q224">
            <v>5147.92</v>
          </cell>
          <cell r="R224">
            <v>367160.41</v>
          </cell>
          <cell r="S224">
            <v>192218.18</v>
          </cell>
        </row>
        <row r="225">
          <cell r="A225" t="str">
            <v>60906S - TRANSMISSION ENG ADMINMaterials w/ burdens</v>
          </cell>
          <cell r="C225" t="str">
            <v>60906S - TRANSMISSION ENG ADMIN</v>
          </cell>
          <cell r="D225" t="str">
            <v>Materials w/ burdens</v>
          </cell>
          <cell r="F225">
            <v>63717.760000000002</v>
          </cell>
          <cell r="G225">
            <v>0</v>
          </cell>
          <cell r="H225">
            <v>416556.72</v>
          </cell>
          <cell r="I225">
            <v>1402971.21</v>
          </cell>
          <cell r="J225">
            <v>551794.14</v>
          </cell>
          <cell r="K225">
            <v>16071.32</v>
          </cell>
          <cell r="L225">
            <v>21537.65</v>
          </cell>
          <cell r="M225">
            <v>381422.09</v>
          </cell>
          <cell r="N225">
            <v>126913.12</v>
          </cell>
          <cell r="O225">
            <v>238681.81</v>
          </cell>
          <cell r="P225">
            <v>32935.08</v>
          </cell>
          <cell r="Q225">
            <v>35601.14</v>
          </cell>
          <cell r="R225">
            <v>3288202.04</v>
          </cell>
          <cell r="S225">
            <v>192218.18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 t="str">
            <v>60906S - TRANSMISSION ENG ADMINOther</v>
          </cell>
          <cell r="C226" t="str">
            <v>60906S - TRANSMISSION ENG ADMIN</v>
          </cell>
          <cell r="D226" t="str">
            <v>Other</v>
          </cell>
          <cell r="F226">
            <v>0</v>
          </cell>
          <cell r="G226">
            <v>263.16000000000003</v>
          </cell>
          <cell r="H226">
            <v>2719.3</v>
          </cell>
          <cell r="I226">
            <v>2017.54</v>
          </cell>
          <cell r="J226">
            <v>17065</v>
          </cell>
          <cell r="K226">
            <v>28500</v>
          </cell>
          <cell r="L226">
            <v>6200</v>
          </cell>
          <cell r="M226">
            <v>5000</v>
          </cell>
          <cell r="N226">
            <v>0</v>
          </cell>
          <cell r="O226">
            <v>500000</v>
          </cell>
          <cell r="P226">
            <v>5000</v>
          </cell>
          <cell r="Q226">
            <v>182203.39</v>
          </cell>
          <cell r="R226">
            <v>748968.39</v>
          </cell>
          <cell r="S226">
            <v>512688.36</v>
          </cell>
        </row>
        <row r="227">
          <cell r="A227" t="str">
            <v xml:space="preserve">60906S - TRANSMISSION ENG ADMINBurdens </v>
          </cell>
          <cell r="C227" t="str">
            <v>60906S - TRANSMISSION ENG ADMIN</v>
          </cell>
          <cell r="D227" t="str">
            <v xml:space="preserve">Burdens </v>
          </cell>
          <cell r="F227">
            <v>9194.74</v>
          </cell>
          <cell r="G227">
            <v>8070.23</v>
          </cell>
          <cell r="H227">
            <v>11116.22</v>
          </cell>
          <cell r="I227">
            <v>14745.99</v>
          </cell>
          <cell r="J227">
            <v>13438.03</v>
          </cell>
          <cell r="K227">
            <v>9703.85</v>
          </cell>
          <cell r="L227">
            <v>9051.02</v>
          </cell>
          <cell r="M227">
            <v>10186.75</v>
          </cell>
          <cell r="N227">
            <v>11660.7</v>
          </cell>
          <cell r="O227">
            <v>12853.63</v>
          </cell>
          <cell r="P227">
            <v>16090.11</v>
          </cell>
          <cell r="Q227">
            <v>19974.27</v>
          </cell>
          <cell r="R227">
            <v>146085.54</v>
          </cell>
          <cell r="S227">
            <v>0</v>
          </cell>
        </row>
        <row r="228">
          <cell r="A228" t="str">
            <v>60906S - TRANSMISSION ENG ADMINExceptional Hours</v>
          </cell>
          <cell r="C228" t="str">
            <v>60906S - TRANSMISSION ENG ADMIN</v>
          </cell>
          <cell r="D228" t="str">
            <v>Exceptional Hours</v>
          </cell>
          <cell r="F228">
            <v>4495.49</v>
          </cell>
          <cell r="G228">
            <v>3945.72</v>
          </cell>
          <cell r="H228">
            <v>5434.96</v>
          </cell>
          <cell r="I228">
            <v>7209.64</v>
          </cell>
          <cell r="J228">
            <v>6570.15</v>
          </cell>
          <cell r="K228">
            <v>4744.42</v>
          </cell>
          <cell r="L228">
            <v>4425.2299999999996</v>
          </cell>
          <cell r="M228">
            <v>4980.5200000000004</v>
          </cell>
          <cell r="N228">
            <v>5701.17</v>
          </cell>
          <cell r="O228">
            <v>6284.44</v>
          </cell>
          <cell r="P228">
            <v>7866.81</v>
          </cell>
          <cell r="Q228">
            <v>9765.86</v>
          </cell>
          <cell r="R228">
            <v>71424.41</v>
          </cell>
          <cell r="S228">
            <v>0</v>
          </cell>
        </row>
        <row r="229">
          <cell r="A229" t="str">
            <v>60906S - TRANSMISSION ENG ADMINPayroll Taxes</v>
          </cell>
          <cell r="C229" t="str">
            <v>60906S - TRANSMISSION ENG ADMIN</v>
          </cell>
          <cell r="D229" t="str">
            <v>Payroll Taxes</v>
          </cell>
          <cell r="F229">
            <v>2865.93</v>
          </cell>
          <cell r="G229">
            <v>2515.42</v>
          </cell>
          <cell r="H229">
            <v>3464.83</v>
          </cell>
          <cell r="I229">
            <v>4596.21</v>
          </cell>
          <cell r="J229">
            <v>4188.5200000000004</v>
          </cell>
          <cell r="K229">
            <v>3024.6</v>
          </cell>
          <cell r="L229">
            <v>2821.11</v>
          </cell>
          <cell r="M229">
            <v>3175.11</v>
          </cell>
          <cell r="N229">
            <v>3634.54</v>
          </cell>
          <cell r="O229">
            <v>4006.37</v>
          </cell>
          <cell r="P229">
            <v>5015.1499999999996</v>
          </cell>
          <cell r="Q229">
            <v>6225.83</v>
          </cell>
          <cell r="R229">
            <v>45533.62</v>
          </cell>
          <cell r="S229">
            <v>57615.57</v>
          </cell>
        </row>
        <row r="230">
          <cell r="A230" t="str">
            <v>Sum:</v>
          </cell>
          <cell r="B230" t="str">
            <v>60906S</v>
          </cell>
          <cell r="D230" t="str">
            <v>Sum:</v>
          </cell>
          <cell r="F230">
            <v>113624.87</v>
          </cell>
          <cell r="G230">
            <v>47640.480000000003</v>
          </cell>
          <cell r="H230">
            <v>484955.08</v>
          </cell>
          <cell r="I230">
            <v>1498665.53</v>
          </cell>
          <cell r="J230">
            <v>692310.38</v>
          </cell>
          <cell r="K230">
            <v>148810.48000000001</v>
          </cell>
          <cell r="L230">
            <v>129007.9</v>
          </cell>
          <cell r="M230">
            <v>494012.91</v>
          </cell>
          <cell r="N230">
            <v>241164.23</v>
          </cell>
          <cell r="O230">
            <v>819833.19</v>
          </cell>
          <cell r="P230">
            <v>126465.38</v>
          </cell>
          <cell r="Q230">
            <v>320377.65999999997</v>
          </cell>
          <cell r="R230">
            <v>5116868.09</v>
          </cell>
        </row>
        <row r="231">
          <cell r="A231"/>
        </row>
        <row r="232">
          <cell r="A232" t="str">
            <v>Sum:</v>
          </cell>
          <cell r="D232" t="str">
            <v>Sum:</v>
          </cell>
          <cell r="F232">
            <v>627400.30000000005</v>
          </cell>
          <cell r="G232">
            <v>623785.18999999994</v>
          </cell>
          <cell r="H232">
            <v>1181359.3799999999</v>
          </cell>
          <cell r="I232">
            <v>2112934.63</v>
          </cell>
          <cell r="J232">
            <v>1333175.1100000001</v>
          </cell>
          <cell r="K232">
            <v>848782.44</v>
          </cell>
          <cell r="L232">
            <v>601395.17000000004</v>
          </cell>
          <cell r="M232">
            <v>768522.32</v>
          </cell>
          <cell r="N232">
            <v>495485.5</v>
          </cell>
          <cell r="O232">
            <v>1178620.07</v>
          </cell>
          <cell r="P232">
            <v>589765.56999999995</v>
          </cell>
          <cell r="Q232">
            <v>794933.28</v>
          </cell>
          <cell r="R232">
            <v>11156158.960000001</v>
          </cell>
        </row>
        <row r="233">
          <cell r="A233" t="str">
            <v>Sum:</v>
          </cell>
          <cell r="D233" t="str">
            <v>Sum:</v>
          </cell>
          <cell r="F233">
            <v>986804.81</v>
          </cell>
          <cell r="G233">
            <v>859437.29</v>
          </cell>
          <cell r="H233">
            <v>1482002.12</v>
          </cell>
          <cell r="I233">
            <v>2174863.71</v>
          </cell>
          <cell r="J233">
            <v>1731435.61</v>
          </cell>
          <cell r="K233">
            <v>1113858.5900000001</v>
          </cell>
          <cell r="L233">
            <v>634285.05000000005</v>
          </cell>
          <cell r="M233">
            <v>792722.53</v>
          </cell>
          <cell r="N233">
            <v>440106.22</v>
          </cell>
          <cell r="O233">
            <v>1200254.6100000001</v>
          </cell>
          <cell r="P233">
            <v>508188.25</v>
          </cell>
          <cell r="Q233">
            <v>714618.59</v>
          </cell>
          <cell r="R233">
            <v>12638577.380000001</v>
          </cell>
        </row>
        <row r="283">
          <cell r="B283" t="str">
            <v>Org Id</v>
          </cell>
          <cell r="C283" t="str">
            <v>Charge By</v>
          </cell>
          <cell r="D283" t="str">
            <v>Resource Group</v>
          </cell>
          <cell r="F283">
            <v>37625</v>
          </cell>
          <cell r="G283">
            <v>37656</v>
          </cell>
          <cell r="H283">
            <v>37684</v>
          </cell>
          <cell r="I283">
            <v>37715</v>
          </cell>
          <cell r="J283">
            <v>37745</v>
          </cell>
          <cell r="K283">
            <v>37776</v>
          </cell>
          <cell r="L283">
            <v>37806</v>
          </cell>
          <cell r="M283">
            <v>37837</v>
          </cell>
          <cell r="N283">
            <v>37868</v>
          </cell>
          <cell r="O283">
            <v>37898</v>
          </cell>
          <cell r="P283">
            <v>37929</v>
          </cell>
          <cell r="Q283">
            <v>37959</v>
          </cell>
          <cell r="R283" t="str">
            <v>2004 TOTAL CHARGE BY BUDGET</v>
          </cell>
          <cell r="T283" t="str">
            <v>Projection</v>
          </cell>
        </row>
        <row r="284">
          <cell r="A284" t="str">
            <v>60379S - SOUTH COASTALPayroll</v>
          </cell>
          <cell r="B284" t="str">
            <v>60379S</v>
          </cell>
          <cell r="C284" t="str">
            <v>60379S - SOUTH COASTAL</v>
          </cell>
          <cell r="D284" t="str">
            <v>Payroll</v>
          </cell>
          <cell r="F284">
            <v>48121</v>
          </cell>
          <cell r="G284">
            <v>51559</v>
          </cell>
          <cell r="H284">
            <v>54998</v>
          </cell>
          <cell r="I284">
            <v>58436</v>
          </cell>
          <cell r="J284">
            <v>61873</v>
          </cell>
          <cell r="K284">
            <v>58436</v>
          </cell>
          <cell r="L284">
            <v>61873</v>
          </cell>
          <cell r="M284">
            <v>58436</v>
          </cell>
          <cell r="N284">
            <v>58436</v>
          </cell>
          <cell r="O284">
            <v>58436</v>
          </cell>
          <cell r="P284">
            <v>58436</v>
          </cell>
          <cell r="Q284">
            <v>58436</v>
          </cell>
          <cell r="R284">
            <v>687476</v>
          </cell>
          <cell r="T284">
            <v>585316.28</v>
          </cell>
        </row>
        <row r="285">
          <cell r="A285" t="str">
            <v>60379S - SOUTH COASTALBargaining Unit</v>
          </cell>
          <cell r="C285" t="str">
            <v>60379S - SOUTH COASTAL</v>
          </cell>
          <cell r="D285" t="str">
            <v>Bargaining Unit</v>
          </cell>
          <cell r="F285">
            <v>77388</v>
          </cell>
          <cell r="G285">
            <v>82916</v>
          </cell>
          <cell r="H285">
            <v>88444</v>
          </cell>
          <cell r="I285">
            <v>93973</v>
          </cell>
          <cell r="J285">
            <v>99501</v>
          </cell>
          <cell r="K285">
            <v>93973</v>
          </cell>
          <cell r="L285">
            <v>99501</v>
          </cell>
          <cell r="M285">
            <v>93973</v>
          </cell>
          <cell r="N285">
            <v>93973</v>
          </cell>
          <cell r="O285">
            <v>93973</v>
          </cell>
          <cell r="P285">
            <v>93973</v>
          </cell>
          <cell r="Q285">
            <v>93973</v>
          </cell>
          <cell r="R285">
            <v>1105561</v>
          </cell>
          <cell r="T285">
            <v>12093.01</v>
          </cell>
        </row>
        <row r="286">
          <cell r="A286" t="str">
            <v>60379S - SOUTH COASTALBargaining Unit OT</v>
          </cell>
          <cell r="C286" t="str">
            <v>60379S - SOUTH COASTAL</v>
          </cell>
          <cell r="D286" t="str">
            <v>Bargaining Unit OT</v>
          </cell>
          <cell r="F286">
            <v>14214</v>
          </cell>
          <cell r="G286">
            <v>14736</v>
          </cell>
          <cell r="H286">
            <v>15086</v>
          </cell>
          <cell r="I286">
            <v>15791</v>
          </cell>
          <cell r="J286">
            <v>14562</v>
          </cell>
          <cell r="K286">
            <v>13332</v>
          </cell>
          <cell r="L286">
            <v>14034</v>
          </cell>
          <cell r="M286">
            <v>13332</v>
          </cell>
          <cell r="N286">
            <v>13859</v>
          </cell>
          <cell r="O286">
            <v>15791</v>
          </cell>
          <cell r="P286">
            <v>15440</v>
          </cell>
          <cell r="Q286">
            <v>15264</v>
          </cell>
          <cell r="R286">
            <v>175441</v>
          </cell>
          <cell r="T286">
            <v>1517250.58</v>
          </cell>
        </row>
        <row r="287">
          <cell r="A287" t="str">
            <v>60379S - SOUTH COASTALContractors</v>
          </cell>
          <cell r="C287" t="str">
            <v>60379S - SOUTH COASTAL</v>
          </cell>
          <cell r="D287" t="str">
            <v>Contractors</v>
          </cell>
          <cell r="F287">
            <v>158924</v>
          </cell>
          <cell r="G287">
            <v>164812</v>
          </cell>
          <cell r="H287">
            <v>168736</v>
          </cell>
          <cell r="I287">
            <v>176582</v>
          </cell>
          <cell r="J287">
            <v>162848</v>
          </cell>
          <cell r="K287">
            <v>149114</v>
          </cell>
          <cell r="L287">
            <v>156963</v>
          </cell>
          <cell r="M287">
            <v>149114</v>
          </cell>
          <cell r="N287">
            <v>155001</v>
          </cell>
          <cell r="O287">
            <v>176582</v>
          </cell>
          <cell r="P287">
            <v>172660</v>
          </cell>
          <cell r="Q287">
            <v>170695</v>
          </cell>
          <cell r="R287">
            <v>1962031</v>
          </cell>
          <cell r="T287">
            <v>263389.90000000002</v>
          </cell>
        </row>
        <row r="288">
          <cell r="A288" t="str">
            <v>60379S - SOUTH COASTALMaterials w/ burdens</v>
          </cell>
          <cell r="C288" t="str">
            <v>60379S - SOUTH COASTAL</v>
          </cell>
          <cell r="D288" t="str">
            <v>Materials w/ burdens</v>
          </cell>
          <cell r="F288">
            <v>125140</v>
          </cell>
          <cell r="G288">
            <v>129773</v>
          </cell>
          <cell r="H288">
            <v>132862</v>
          </cell>
          <cell r="I288">
            <v>139041</v>
          </cell>
          <cell r="J288">
            <v>128232</v>
          </cell>
          <cell r="K288">
            <v>117413</v>
          </cell>
          <cell r="L288">
            <v>123596</v>
          </cell>
          <cell r="M288">
            <v>117413</v>
          </cell>
          <cell r="N288">
            <v>122049</v>
          </cell>
          <cell r="O288">
            <v>139041</v>
          </cell>
          <cell r="P288">
            <v>135953</v>
          </cell>
          <cell r="Q288">
            <v>134410</v>
          </cell>
          <cell r="R288">
            <v>1544922</v>
          </cell>
          <cell r="T288">
            <v>1707374</v>
          </cell>
        </row>
        <row r="289">
          <cell r="A289" t="str">
            <v>60379S - SOUTH COASTALFleet</v>
          </cell>
          <cell r="C289" t="str">
            <v>60379S - SOUTH COASTAL</v>
          </cell>
          <cell r="D289" t="str">
            <v>Fleet</v>
          </cell>
          <cell r="F289">
            <v>37233</v>
          </cell>
          <cell r="G289">
            <v>39892</v>
          </cell>
          <cell r="H289">
            <v>42554</v>
          </cell>
          <cell r="I289">
            <v>45213</v>
          </cell>
          <cell r="J289">
            <v>47871</v>
          </cell>
          <cell r="K289">
            <v>45213</v>
          </cell>
          <cell r="L289">
            <v>47871</v>
          </cell>
          <cell r="M289">
            <v>45213</v>
          </cell>
          <cell r="N289">
            <v>45213</v>
          </cell>
          <cell r="O289">
            <v>45213</v>
          </cell>
          <cell r="P289">
            <v>45213</v>
          </cell>
          <cell r="Q289">
            <v>45213</v>
          </cell>
          <cell r="R289">
            <v>531912</v>
          </cell>
          <cell r="T289">
            <v>2189065.36</v>
          </cell>
        </row>
        <row r="290">
          <cell r="A290" t="str">
            <v>60379S - SOUTH COASTALOther</v>
          </cell>
          <cell r="C290" t="str">
            <v>60379S - SOUTH COASTAL</v>
          </cell>
          <cell r="D290" t="str">
            <v>Other</v>
          </cell>
          <cell r="F290">
            <v>2786</v>
          </cell>
          <cell r="G290">
            <v>2889</v>
          </cell>
          <cell r="H290">
            <v>2959</v>
          </cell>
          <cell r="I290">
            <v>3098</v>
          </cell>
          <cell r="J290">
            <v>2854</v>
          </cell>
          <cell r="K290">
            <v>2618</v>
          </cell>
          <cell r="L290">
            <v>2753</v>
          </cell>
          <cell r="M290">
            <v>2618</v>
          </cell>
          <cell r="N290">
            <v>2717</v>
          </cell>
          <cell r="O290">
            <v>3098</v>
          </cell>
          <cell r="P290">
            <v>3028</v>
          </cell>
          <cell r="Q290">
            <v>2992</v>
          </cell>
          <cell r="R290">
            <v>34410</v>
          </cell>
          <cell r="T290">
            <v>3896439.36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 t="str">
            <v>60379S - SOUTH COASTALCIAC</v>
          </cell>
          <cell r="C291" t="str">
            <v>60379S - SOUTH COASTAL</v>
          </cell>
          <cell r="D291" t="str">
            <v>CIAC</v>
          </cell>
          <cell r="F291">
            <v>-135343</v>
          </cell>
          <cell r="G291">
            <v>-140356</v>
          </cell>
          <cell r="H291">
            <v>-143698</v>
          </cell>
          <cell r="I291">
            <v>-150381</v>
          </cell>
          <cell r="J291">
            <v>-138684</v>
          </cell>
          <cell r="K291">
            <v>-126989</v>
          </cell>
          <cell r="L291">
            <v>-133672</v>
          </cell>
          <cell r="M291">
            <v>-126989</v>
          </cell>
          <cell r="N291">
            <v>-132002</v>
          </cell>
          <cell r="O291">
            <v>-150381</v>
          </cell>
          <cell r="P291">
            <v>-147039</v>
          </cell>
          <cell r="Q291">
            <v>-145368</v>
          </cell>
          <cell r="R291">
            <v>-1670902</v>
          </cell>
          <cell r="T291">
            <v>806815.92</v>
          </cell>
        </row>
        <row r="292">
          <cell r="A292" t="str">
            <v>Sum:</v>
          </cell>
          <cell r="B292" t="str">
            <v>60379S</v>
          </cell>
          <cell r="D292" t="str">
            <v>Sum:</v>
          </cell>
          <cell r="F292">
            <v>328463</v>
          </cell>
          <cell r="G292">
            <v>346221</v>
          </cell>
          <cell r="H292">
            <v>361941</v>
          </cell>
          <cell r="I292">
            <v>381753</v>
          </cell>
          <cell r="J292">
            <v>379057</v>
          </cell>
          <cell r="K292">
            <v>353110</v>
          </cell>
          <cell r="L292">
            <v>372919</v>
          </cell>
          <cell r="M292">
            <v>353110</v>
          </cell>
          <cell r="N292">
            <v>359246</v>
          </cell>
          <cell r="O292">
            <v>381753</v>
          </cell>
          <cell r="P292">
            <v>377664</v>
          </cell>
          <cell r="Q292">
            <v>375615</v>
          </cell>
          <cell r="R292">
            <v>4370851</v>
          </cell>
          <cell r="T292">
            <v>-1142330.08</v>
          </cell>
        </row>
        <row r="293">
          <cell r="A293"/>
          <cell r="T293">
            <v>-1922366.04</v>
          </cell>
        </row>
        <row r="294">
          <cell r="A294" t="str">
            <v>60413S - NORTH CENT FL ADMINPayroll</v>
          </cell>
          <cell r="B294" t="str">
            <v>60413S</v>
          </cell>
          <cell r="C294" t="str">
            <v>60413S - NORTH CENT FL ADMIN</v>
          </cell>
          <cell r="D294" t="str">
            <v>Payroll</v>
          </cell>
          <cell r="F294">
            <v>90053</v>
          </cell>
          <cell r="G294">
            <v>90053</v>
          </cell>
          <cell r="H294">
            <v>105395</v>
          </cell>
          <cell r="I294">
            <v>106447</v>
          </cell>
          <cell r="J294">
            <v>105856</v>
          </cell>
          <cell r="K294">
            <v>91099</v>
          </cell>
          <cell r="L294">
            <v>136245</v>
          </cell>
          <cell r="M294">
            <v>91099</v>
          </cell>
          <cell r="N294">
            <v>91099</v>
          </cell>
          <cell r="O294">
            <v>91099</v>
          </cell>
          <cell r="P294">
            <v>91099</v>
          </cell>
          <cell r="Q294">
            <v>90842</v>
          </cell>
          <cell r="R294">
            <v>1180386</v>
          </cell>
          <cell r="T294">
            <v>4016609</v>
          </cell>
        </row>
        <row r="295">
          <cell r="A295" t="str">
            <v>60413S - NORTH CENT FL ADMINPayroll OT</v>
          </cell>
          <cell r="C295" t="str">
            <v>60413S - NORTH CENT FL ADMIN</v>
          </cell>
          <cell r="D295" t="str">
            <v>Payroll OT</v>
          </cell>
          <cell r="F295">
            <v>5041</v>
          </cell>
          <cell r="G295">
            <v>5041</v>
          </cell>
          <cell r="H295">
            <v>5208</v>
          </cell>
          <cell r="I295">
            <v>5728</v>
          </cell>
          <cell r="J295">
            <v>5214</v>
          </cell>
          <cell r="K295">
            <v>5052</v>
          </cell>
          <cell r="L295">
            <v>5541</v>
          </cell>
          <cell r="M295">
            <v>5563</v>
          </cell>
          <cell r="N295">
            <v>5052</v>
          </cell>
          <cell r="O295">
            <v>5052</v>
          </cell>
          <cell r="P295">
            <v>5563</v>
          </cell>
          <cell r="Q295">
            <v>5560</v>
          </cell>
          <cell r="R295">
            <v>63615</v>
          </cell>
        </row>
        <row r="296">
          <cell r="A296" t="str">
            <v>60413S - NORTH CENT FL ADMINBargaining Unit</v>
          </cell>
          <cell r="C296" t="str">
            <v>60413S - NORTH CENT FL ADMIN</v>
          </cell>
          <cell r="D296" t="str">
            <v>Bargaining Unit</v>
          </cell>
          <cell r="F296">
            <v>163439</v>
          </cell>
          <cell r="G296">
            <v>163439</v>
          </cell>
          <cell r="H296">
            <v>191286</v>
          </cell>
          <cell r="I296">
            <v>193190</v>
          </cell>
          <cell r="J296">
            <v>192117</v>
          </cell>
          <cell r="K296">
            <v>165343</v>
          </cell>
          <cell r="L296">
            <v>247275</v>
          </cell>
          <cell r="M296">
            <v>165343</v>
          </cell>
          <cell r="N296">
            <v>165343</v>
          </cell>
          <cell r="O296">
            <v>165343</v>
          </cell>
          <cell r="P296">
            <v>165343</v>
          </cell>
          <cell r="Q296">
            <v>164875</v>
          </cell>
          <cell r="R296">
            <v>2142336</v>
          </cell>
          <cell r="T296">
            <v>304980.39</v>
          </cell>
        </row>
        <row r="297">
          <cell r="A297" t="str">
            <v>60413S - NORTH CENT FL ADMINBargaining Unit OT</v>
          </cell>
          <cell r="C297" t="str">
            <v>60413S - NORTH CENT FL ADMIN</v>
          </cell>
          <cell r="D297" t="str">
            <v>Bargaining Unit OT</v>
          </cell>
          <cell r="F297">
            <v>16389</v>
          </cell>
          <cell r="G297">
            <v>16389</v>
          </cell>
          <cell r="H297">
            <v>16928</v>
          </cell>
          <cell r="I297">
            <v>18617</v>
          </cell>
          <cell r="J297">
            <v>16943</v>
          </cell>
          <cell r="K297">
            <v>16425</v>
          </cell>
          <cell r="L297">
            <v>18009</v>
          </cell>
          <cell r="M297">
            <v>18080</v>
          </cell>
          <cell r="N297">
            <v>16425</v>
          </cell>
          <cell r="O297">
            <v>16425</v>
          </cell>
          <cell r="P297">
            <v>18080</v>
          </cell>
          <cell r="Q297">
            <v>18073</v>
          </cell>
          <cell r="R297">
            <v>206783</v>
          </cell>
          <cell r="T297">
            <v>0</v>
          </cell>
        </row>
        <row r="298">
          <cell r="A298" t="str">
            <v>60413S - NORTH CENT FL ADMINContractors</v>
          </cell>
          <cell r="C298" t="str">
            <v>60413S - NORTH CENT FL ADMIN</v>
          </cell>
          <cell r="D298" t="str">
            <v>Contractors</v>
          </cell>
          <cell r="F298">
            <v>243338</v>
          </cell>
          <cell r="G298">
            <v>243338</v>
          </cell>
          <cell r="H298">
            <v>251321</v>
          </cell>
          <cell r="I298">
            <v>276424</v>
          </cell>
          <cell r="J298">
            <v>251557</v>
          </cell>
          <cell r="K298">
            <v>243885</v>
          </cell>
          <cell r="L298">
            <v>267371</v>
          </cell>
          <cell r="M298">
            <v>268440</v>
          </cell>
          <cell r="N298">
            <v>243885</v>
          </cell>
          <cell r="O298">
            <v>243885</v>
          </cell>
          <cell r="P298">
            <v>268440</v>
          </cell>
          <cell r="Q298">
            <v>268308</v>
          </cell>
          <cell r="R298">
            <v>3070192</v>
          </cell>
          <cell r="T298">
            <v>2248314.98</v>
          </cell>
        </row>
        <row r="299">
          <cell r="A299" t="str">
            <v>60413S - NORTH CENT FL ADMINMaterials w/ burdens</v>
          </cell>
          <cell r="C299" t="str">
            <v>60413S - NORTH CENT FL ADMIN</v>
          </cell>
          <cell r="D299" t="str">
            <v>Materials w/ burdens</v>
          </cell>
          <cell r="F299">
            <v>355700</v>
          </cell>
          <cell r="G299">
            <v>355700</v>
          </cell>
          <cell r="H299">
            <v>367370</v>
          </cell>
          <cell r="I299">
            <v>404062</v>
          </cell>
          <cell r="J299">
            <v>367719</v>
          </cell>
          <cell r="K299">
            <v>356497</v>
          </cell>
          <cell r="L299">
            <v>390829</v>
          </cell>
          <cell r="M299">
            <v>392396</v>
          </cell>
          <cell r="N299">
            <v>356497</v>
          </cell>
          <cell r="O299">
            <v>356497</v>
          </cell>
          <cell r="P299">
            <v>392396</v>
          </cell>
          <cell r="Q299">
            <v>392202</v>
          </cell>
          <cell r="R299">
            <v>4487865</v>
          </cell>
          <cell r="T299">
            <v>281699.03000000003</v>
          </cell>
        </row>
        <row r="300">
          <cell r="A300" t="str">
            <v>60413S - NORTH CENT FL ADMINFleet</v>
          </cell>
          <cell r="C300" t="str">
            <v>60413S - NORTH CENT FL ADMIN</v>
          </cell>
          <cell r="D300" t="str">
            <v>Fleet</v>
          </cell>
          <cell r="F300">
            <v>79277</v>
          </cell>
          <cell r="G300">
            <v>79277</v>
          </cell>
          <cell r="H300">
            <v>92787</v>
          </cell>
          <cell r="I300">
            <v>93709</v>
          </cell>
          <cell r="J300">
            <v>93189</v>
          </cell>
          <cell r="K300">
            <v>80198</v>
          </cell>
          <cell r="L300">
            <v>119943</v>
          </cell>
          <cell r="M300">
            <v>80198</v>
          </cell>
          <cell r="N300">
            <v>80198</v>
          </cell>
          <cell r="O300">
            <v>80198</v>
          </cell>
          <cell r="P300">
            <v>80198</v>
          </cell>
          <cell r="Q300">
            <v>79978</v>
          </cell>
          <cell r="R300">
            <v>1039150</v>
          </cell>
          <cell r="T300">
            <v>2531817.96</v>
          </cell>
        </row>
        <row r="301">
          <cell r="A301" t="str">
            <v>60413S - NORTH CENT FL ADMINOther</v>
          </cell>
          <cell r="C301" t="str">
            <v>60413S - NORTH CENT FL ADMIN</v>
          </cell>
          <cell r="D301" t="str">
            <v>Other</v>
          </cell>
          <cell r="F301">
            <v>5292</v>
          </cell>
          <cell r="G301">
            <v>5292</v>
          </cell>
          <cell r="H301">
            <v>5462</v>
          </cell>
          <cell r="I301">
            <v>6006</v>
          </cell>
          <cell r="J301">
            <v>5467</v>
          </cell>
          <cell r="K301">
            <v>5304</v>
          </cell>
          <cell r="L301">
            <v>5815</v>
          </cell>
          <cell r="M301">
            <v>5836</v>
          </cell>
          <cell r="N301">
            <v>5304</v>
          </cell>
          <cell r="O301">
            <v>5304</v>
          </cell>
          <cell r="P301">
            <v>5836</v>
          </cell>
          <cell r="Q301">
            <v>5830</v>
          </cell>
          <cell r="R301">
            <v>66748</v>
          </cell>
          <cell r="T301">
            <v>4669240.49</v>
          </cell>
        </row>
        <row r="302">
          <cell r="A302" t="str">
            <v>60413S - NORTH CENT FL ADMINCIAC</v>
          </cell>
          <cell r="C302" t="str">
            <v>60413S - NORTH CENT FL ADMIN</v>
          </cell>
          <cell r="D302" t="str">
            <v>CIAC</v>
          </cell>
          <cell r="F302">
            <v>-335893</v>
          </cell>
          <cell r="G302">
            <v>-335893</v>
          </cell>
          <cell r="H302">
            <v>-346912</v>
          </cell>
          <cell r="I302">
            <v>-381562</v>
          </cell>
          <cell r="J302">
            <v>-347241</v>
          </cell>
          <cell r="K302">
            <v>-336647</v>
          </cell>
          <cell r="L302">
            <v>-369064</v>
          </cell>
          <cell r="M302">
            <v>-370544</v>
          </cell>
          <cell r="N302">
            <v>-336647</v>
          </cell>
          <cell r="O302">
            <v>-336647</v>
          </cell>
          <cell r="P302">
            <v>-370544</v>
          </cell>
          <cell r="Q302">
            <v>-370362</v>
          </cell>
          <cell r="R302">
            <v>-4237956</v>
          </cell>
          <cell r="T302">
            <v>974207.12</v>
          </cell>
        </row>
        <row r="303">
          <cell r="A303" t="str">
            <v>Sum:</v>
          </cell>
          <cell r="B303" t="str">
            <v>60413S</v>
          </cell>
          <cell r="D303" t="str">
            <v>Sum:</v>
          </cell>
          <cell r="F303">
            <v>622636</v>
          </cell>
          <cell r="G303">
            <v>622636</v>
          </cell>
          <cell r="H303">
            <v>688845</v>
          </cell>
          <cell r="I303">
            <v>722621</v>
          </cell>
          <cell r="J303">
            <v>690821</v>
          </cell>
          <cell r="K303">
            <v>627156</v>
          </cell>
          <cell r="L303">
            <v>821964</v>
          </cell>
          <cell r="M303">
            <v>656411</v>
          </cell>
          <cell r="N303">
            <v>627156</v>
          </cell>
          <cell r="O303">
            <v>627156</v>
          </cell>
          <cell r="P303">
            <v>656411</v>
          </cell>
          <cell r="Q303">
            <v>655306</v>
          </cell>
          <cell r="R303">
            <v>8019119</v>
          </cell>
          <cell r="T303">
            <v>5643447.6100000003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/>
          <cell r="T304">
            <v>2764843.04</v>
          </cell>
        </row>
        <row r="305">
          <cell r="A305" t="str">
            <v>60445S - NORTH COASTALPayroll</v>
          </cell>
          <cell r="B305" t="str">
            <v>60445S</v>
          </cell>
          <cell r="C305" t="str">
            <v>60445S - NORTH COASTAL</v>
          </cell>
          <cell r="D305" t="str">
            <v>Payroll</v>
          </cell>
          <cell r="F305">
            <v>46489</v>
          </cell>
          <cell r="G305">
            <v>49811</v>
          </cell>
          <cell r="H305">
            <v>53132</v>
          </cell>
          <cell r="I305">
            <v>56454</v>
          </cell>
          <cell r="J305">
            <v>59771</v>
          </cell>
          <cell r="K305">
            <v>56454</v>
          </cell>
          <cell r="L305">
            <v>59771</v>
          </cell>
          <cell r="M305">
            <v>56454</v>
          </cell>
          <cell r="N305">
            <v>56454</v>
          </cell>
          <cell r="O305">
            <v>56454</v>
          </cell>
          <cell r="P305">
            <v>56454</v>
          </cell>
          <cell r="Q305">
            <v>56454</v>
          </cell>
          <cell r="R305">
            <v>664152</v>
          </cell>
          <cell r="T305">
            <v>0</v>
          </cell>
        </row>
        <row r="306">
          <cell r="A306" t="str">
            <v>60445S - NORTH COASTALPayroll OT</v>
          </cell>
          <cell r="C306" t="str">
            <v>60445S - NORTH COASTAL</v>
          </cell>
          <cell r="D306" t="str">
            <v>Payroll OT</v>
          </cell>
          <cell r="F306">
            <v>2786</v>
          </cell>
          <cell r="G306">
            <v>2929</v>
          </cell>
          <cell r="H306">
            <v>3073</v>
          </cell>
          <cell r="I306">
            <v>3216</v>
          </cell>
          <cell r="J306">
            <v>2965</v>
          </cell>
          <cell r="K306">
            <v>2714</v>
          </cell>
          <cell r="L306">
            <v>2857</v>
          </cell>
          <cell r="M306">
            <v>2714</v>
          </cell>
          <cell r="N306">
            <v>2824</v>
          </cell>
          <cell r="O306">
            <v>3216</v>
          </cell>
          <cell r="P306">
            <v>3216</v>
          </cell>
          <cell r="Q306">
            <v>3216</v>
          </cell>
          <cell r="R306">
            <v>35726</v>
          </cell>
          <cell r="T306">
            <v>-6157055.8799999999</v>
          </cell>
        </row>
        <row r="307">
          <cell r="A307" t="str">
            <v>60445S - NORTH COASTALBargaining Unit</v>
          </cell>
          <cell r="C307" t="str">
            <v>60445S - NORTH COASTAL</v>
          </cell>
          <cell r="D307" t="str">
            <v>Bargaining Unit</v>
          </cell>
          <cell r="F307">
            <v>133538</v>
          </cell>
          <cell r="G307">
            <v>143073</v>
          </cell>
          <cell r="H307">
            <v>152615</v>
          </cell>
          <cell r="I307">
            <v>162152</v>
          </cell>
          <cell r="J307">
            <v>171689</v>
          </cell>
          <cell r="K307">
            <v>162152</v>
          </cell>
          <cell r="L307">
            <v>171689</v>
          </cell>
          <cell r="M307">
            <v>162152</v>
          </cell>
          <cell r="N307">
            <v>162152</v>
          </cell>
          <cell r="O307">
            <v>162152</v>
          </cell>
          <cell r="P307">
            <v>162152</v>
          </cell>
          <cell r="Q307">
            <v>162152</v>
          </cell>
          <cell r="R307">
            <v>1907668</v>
          </cell>
          <cell r="T307">
            <v>0</v>
          </cell>
        </row>
        <row r="308">
          <cell r="A308" t="str">
            <v>60445S - NORTH COASTALBargaining Unit OT</v>
          </cell>
          <cell r="C308" t="str">
            <v>60445S - NORTH COASTAL</v>
          </cell>
          <cell r="D308" t="str">
            <v>Bargaining Unit OT</v>
          </cell>
          <cell r="F308">
            <v>55208</v>
          </cell>
          <cell r="G308">
            <v>58043</v>
          </cell>
          <cell r="H308">
            <v>60872</v>
          </cell>
          <cell r="I308">
            <v>63704</v>
          </cell>
          <cell r="J308">
            <v>58748</v>
          </cell>
          <cell r="K308">
            <v>53793</v>
          </cell>
          <cell r="L308">
            <v>56624</v>
          </cell>
          <cell r="M308">
            <v>53793</v>
          </cell>
          <cell r="N308">
            <v>55917</v>
          </cell>
          <cell r="O308">
            <v>63704</v>
          </cell>
          <cell r="P308">
            <v>63704</v>
          </cell>
          <cell r="Q308">
            <v>63704</v>
          </cell>
          <cell r="R308">
            <v>707814</v>
          </cell>
        </row>
        <row r="309">
          <cell r="A309" t="str">
            <v>60445S - NORTH COASTALContractors</v>
          </cell>
          <cell r="C309" t="str">
            <v>60445S - NORTH COASTAL</v>
          </cell>
          <cell r="D309" t="str">
            <v>Contractors</v>
          </cell>
          <cell r="F309">
            <v>135649</v>
          </cell>
          <cell r="G309">
            <v>142605</v>
          </cell>
          <cell r="H309">
            <v>149561</v>
          </cell>
          <cell r="I309">
            <v>156516</v>
          </cell>
          <cell r="J309">
            <v>144342</v>
          </cell>
          <cell r="K309">
            <v>132172</v>
          </cell>
          <cell r="L309">
            <v>139125</v>
          </cell>
          <cell r="M309">
            <v>132172</v>
          </cell>
          <cell r="N309">
            <v>137387</v>
          </cell>
          <cell r="O309">
            <v>156516</v>
          </cell>
          <cell r="P309">
            <v>156516</v>
          </cell>
          <cell r="Q309">
            <v>156516</v>
          </cell>
          <cell r="R309">
            <v>1739077</v>
          </cell>
        </row>
        <row r="310">
          <cell r="A310" t="str">
            <v>60445S - NORTH COASTALMaterials w/ burdens</v>
          </cell>
          <cell r="C310" t="str">
            <v>60445S - NORTH COASTAL</v>
          </cell>
          <cell r="D310" t="str">
            <v>Materials w/ burdens</v>
          </cell>
          <cell r="F310">
            <v>172658</v>
          </cell>
          <cell r="G310">
            <v>181513</v>
          </cell>
          <cell r="H310">
            <v>190368</v>
          </cell>
          <cell r="I310">
            <v>199222</v>
          </cell>
          <cell r="J310">
            <v>183730</v>
          </cell>
          <cell r="K310">
            <v>168231</v>
          </cell>
          <cell r="L310">
            <v>177087</v>
          </cell>
          <cell r="M310">
            <v>168231</v>
          </cell>
          <cell r="N310">
            <v>174874</v>
          </cell>
          <cell r="O310">
            <v>199222</v>
          </cell>
          <cell r="P310">
            <v>199222</v>
          </cell>
          <cell r="Q310">
            <v>199222</v>
          </cell>
          <cell r="R310">
            <v>2213582</v>
          </cell>
          <cell r="T310">
            <v>654301.6</v>
          </cell>
        </row>
        <row r="311">
          <cell r="A311" t="str">
            <v>60445S - NORTH COASTALFleet</v>
          </cell>
          <cell r="C311" t="str">
            <v>60445S - NORTH COASTAL</v>
          </cell>
          <cell r="D311" t="str">
            <v>Fleet</v>
          </cell>
          <cell r="F311">
            <v>83739</v>
          </cell>
          <cell r="G311">
            <v>89720</v>
          </cell>
          <cell r="H311">
            <v>95703</v>
          </cell>
          <cell r="I311">
            <v>101684</v>
          </cell>
          <cell r="J311">
            <v>107666</v>
          </cell>
          <cell r="K311">
            <v>101684</v>
          </cell>
          <cell r="L311">
            <v>107666</v>
          </cell>
          <cell r="M311">
            <v>101684</v>
          </cell>
          <cell r="N311">
            <v>101684</v>
          </cell>
          <cell r="O311">
            <v>101684</v>
          </cell>
          <cell r="P311">
            <v>101684</v>
          </cell>
          <cell r="Q311">
            <v>101684</v>
          </cell>
          <cell r="R311">
            <v>1196282</v>
          </cell>
          <cell r="T311">
            <v>10907.35</v>
          </cell>
        </row>
        <row r="312">
          <cell r="A312" t="str">
            <v>60445S - NORTH COASTALOther</v>
          </cell>
          <cell r="C312" t="str">
            <v>60445S - NORTH COASTAL</v>
          </cell>
          <cell r="D312" t="str">
            <v>Other</v>
          </cell>
          <cell r="F312">
            <v>10491</v>
          </cell>
          <cell r="G312">
            <v>11024</v>
          </cell>
          <cell r="H312">
            <v>11565</v>
          </cell>
          <cell r="I312">
            <v>12103</v>
          </cell>
          <cell r="J312">
            <v>11158</v>
          </cell>
          <cell r="K312">
            <v>10221</v>
          </cell>
          <cell r="L312">
            <v>10758</v>
          </cell>
          <cell r="M312">
            <v>10221</v>
          </cell>
          <cell r="N312">
            <v>10620</v>
          </cell>
          <cell r="O312">
            <v>12103</v>
          </cell>
          <cell r="P312">
            <v>12103</v>
          </cell>
          <cell r="Q312">
            <v>12103</v>
          </cell>
          <cell r="R312">
            <v>134470</v>
          </cell>
          <cell r="T312">
            <v>1465347.94</v>
          </cell>
        </row>
        <row r="313">
          <cell r="A313" t="str">
            <v>60445S - NORTH COASTALCIAC</v>
          </cell>
          <cell r="C313" t="str">
            <v>60445S - NORTH COASTAL</v>
          </cell>
          <cell r="D313" t="str">
            <v>CIAC</v>
          </cell>
          <cell r="F313">
            <v>-181785</v>
          </cell>
          <cell r="G313">
            <v>-191107</v>
          </cell>
          <cell r="H313">
            <v>-200428</v>
          </cell>
          <cell r="I313">
            <v>-209753</v>
          </cell>
          <cell r="J313">
            <v>-193437</v>
          </cell>
          <cell r="K313">
            <v>-177124</v>
          </cell>
          <cell r="L313">
            <v>-186445</v>
          </cell>
          <cell r="M313">
            <v>-177124</v>
          </cell>
          <cell r="N313">
            <v>-184116</v>
          </cell>
          <cell r="O313">
            <v>-209753</v>
          </cell>
          <cell r="P313">
            <v>-209753</v>
          </cell>
          <cell r="Q313">
            <v>-209753</v>
          </cell>
          <cell r="R313">
            <v>-2330578</v>
          </cell>
          <cell r="T313">
            <v>266497.84999999998</v>
          </cell>
        </row>
        <row r="314">
          <cell r="A314" t="str">
            <v>Sum:</v>
          </cell>
          <cell r="B314" t="str">
            <v>60445S</v>
          </cell>
          <cell r="D314" t="str">
            <v>Sum:</v>
          </cell>
          <cell r="F314">
            <v>458773</v>
          </cell>
          <cell r="G314">
            <v>487611</v>
          </cell>
          <cell r="H314">
            <v>516461</v>
          </cell>
          <cell r="I314">
            <v>545298</v>
          </cell>
          <cell r="J314">
            <v>546632</v>
          </cell>
          <cell r="K314">
            <v>510297</v>
          </cell>
          <cell r="L314">
            <v>539132</v>
          </cell>
          <cell r="M314">
            <v>510297</v>
          </cell>
          <cell r="N314">
            <v>517796</v>
          </cell>
          <cell r="O314">
            <v>545298</v>
          </cell>
          <cell r="P314">
            <v>545298</v>
          </cell>
          <cell r="Q314">
            <v>545298</v>
          </cell>
          <cell r="R314">
            <v>6268193</v>
          </cell>
          <cell r="T314">
            <v>1234626.3400000001</v>
          </cell>
        </row>
        <row r="315">
          <cell r="A315"/>
          <cell r="T315">
            <v>1879944.14</v>
          </cell>
        </row>
        <row r="316">
          <cell r="A316" t="str">
            <v>60568S - SOUTH CENTRAL FL ADMINPayroll</v>
          </cell>
          <cell r="B316" t="str">
            <v>60568S</v>
          </cell>
          <cell r="C316" t="str">
            <v>60568S - SOUTH CENTRAL FL ADMIN</v>
          </cell>
          <cell r="D316" t="str">
            <v>Payroll</v>
          </cell>
          <cell r="F316">
            <v>77935</v>
          </cell>
          <cell r="G316">
            <v>77935</v>
          </cell>
          <cell r="H316">
            <v>82540</v>
          </cell>
          <cell r="I316">
            <v>87154</v>
          </cell>
          <cell r="J316">
            <v>73324</v>
          </cell>
          <cell r="K316">
            <v>73324</v>
          </cell>
          <cell r="L316">
            <v>74016</v>
          </cell>
          <cell r="M316">
            <v>87154</v>
          </cell>
          <cell r="N316">
            <v>77935</v>
          </cell>
          <cell r="O316">
            <v>77935</v>
          </cell>
          <cell r="P316">
            <v>77935</v>
          </cell>
          <cell r="Q316">
            <v>73094</v>
          </cell>
          <cell r="R316">
            <v>940281</v>
          </cell>
          <cell r="T316">
            <v>832210.72</v>
          </cell>
        </row>
        <row r="317">
          <cell r="A317" t="str">
            <v>60568S - SOUTH CENTRAL FL ADMINPayroll OT</v>
          </cell>
          <cell r="C317" t="str">
            <v>60568S - SOUTH CENTRAL FL ADMIN</v>
          </cell>
          <cell r="D317" t="str">
            <v>Payroll OT</v>
          </cell>
          <cell r="F317">
            <v>4128</v>
          </cell>
          <cell r="G317">
            <v>3881</v>
          </cell>
          <cell r="H317">
            <v>4128</v>
          </cell>
          <cell r="I317">
            <v>4626</v>
          </cell>
          <cell r="J317">
            <v>4725</v>
          </cell>
          <cell r="K317">
            <v>4725</v>
          </cell>
          <cell r="L317">
            <v>4725</v>
          </cell>
          <cell r="M317">
            <v>5225</v>
          </cell>
          <cell r="N317">
            <v>4128</v>
          </cell>
          <cell r="O317">
            <v>3481</v>
          </cell>
          <cell r="P317">
            <v>3231</v>
          </cell>
          <cell r="Q317">
            <v>2737</v>
          </cell>
          <cell r="R317">
            <v>49740</v>
          </cell>
          <cell r="T317">
            <v>2712154.86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 t="str">
            <v>60568S - SOUTH CENTRAL FL ADMINBargaining Unit</v>
          </cell>
          <cell r="C318" t="str">
            <v>60568S - SOUTH CENTRAL FL ADMIN</v>
          </cell>
          <cell r="D318" t="str">
            <v>Bargaining Unit</v>
          </cell>
          <cell r="F318">
            <v>198478</v>
          </cell>
          <cell r="G318">
            <v>198478</v>
          </cell>
          <cell r="H318">
            <v>208946</v>
          </cell>
          <cell r="I318">
            <v>219411</v>
          </cell>
          <cell r="J318">
            <v>188011</v>
          </cell>
          <cell r="K318">
            <v>188011</v>
          </cell>
          <cell r="L318">
            <v>200212</v>
          </cell>
          <cell r="M318">
            <v>219411</v>
          </cell>
          <cell r="N318">
            <v>198478</v>
          </cell>
          <cell r="O318">
            <v>198478</v>
          </cell>
          <cell r="P318">
            <v>198478</v>
          </cell>
          <cell r="Q318">
            <v>198120</v>
          </cell>
          <cell r="R318">
            <v>2414512</v>
          </cell>
          <cell r="T318">
            <v>3647953.8</v>
          </cell>
        </row>
        <row r="319">
          <cell r="A319" t="str">
            <v>60568S - SOUTH CENTRAL FL ADMINBargaining Unit OT</v>
          </cell>
          <cell r="C319" t="str">
            <v>60568S - SOUTH CENTRAL FL ADMIN</v>
          </cell>
          <cell r="D319" t="str">
            <v>Bargaining Unit OT</v>
          </cell>
          <cell r="F319">
            <v>26507</v>
          </cell>
          <cell r="G319">
            <v>25561</v>
          </cell>
          <cell r="H319">
            <v>27869</v>
          </cell>
          <cell r="I319">
            <v>30680</v>
          </cell>
          <cell r="J319">
            <v>31698</v>
          </cell>
          <cell r="K319">
            <v>31698</v>
          </cell>
          <cell r="L319">
            <v>31244</v>
          </cell>
          <cell r="M319">
            <v>33600</v>
          </cell>
          <cell r="N319">
            <v>26507</v>
          </cell>
          <cell r="O319">
            <v>22853</v>
          </cell>
          <cell r="P319">
            <v>20992</v>
          </cell>
          <cell r="Q319">
            <v>17277</v>
          </cell>
          <cell r="R319">
            <v>326486</v>
          </cell>
          <cell r="T319">
            <v>-2676860.04</v>
          </cell>
        </row>
        <row r="320">
          <cell r="A320" t="str">
            <v>60568S - SOUTH CENTRAL FL ADMINContractors</v>
          </cell>
          <cell r="C320" t="str">
            <v>60568S - SOUTH CENTRAL FL ADMIN</v>
          </cell>
          <cell r="D320" t="str">
            <v>Contractors</v>
          </cell>
          <cell r="F320">
            <v>412314</v>
          </cell>
          <cell r="G320">
            <v>418813</v>
          </cell>
          <cell r="H320">
            <v>453908</v>
          </cell>
          <cell r="I320">
            <v>476007</v>
          </cell>
          <cell r="J320">
            <v>416210</v>
          </cell>
          <cell r="K320">
            <v>416210</v>
          </cell>
          <cell r="L320">
            <v>409711</v>
          </cell>
          <cell r="M320">
            <v>469509</v>
          </cell>
          <cell r="N320">
            <v>412314</v>
          </cell>
          <cell r="O320">
            <v>412314</v>
          </cell>
          <cell r="P320">
            <v>405816</v>
          </cell>
          <cell r="Q320">
            <v>366302</v>
          </cell>
          <cell r="R320">
            <v>5069428</v>
          </cell>
          <cell r="T320">
            <v>7314930</v>
          </cell>
        </row>
        <row r="321">
          <cell r="A321" t="str">
            <v>60568S - SOUTH CENTRAL FL ADMINMaterials w/ burdens</v>
          </cell>
          <cell r="C321" t="str">
            <v>60568S - SOUTH CENTRAL FL ADMIN</v>
          </cell>
          <cell r="D321" t="str">
            <v>Materials w/ burdens</v>
          </cell>
          <cell r="F321">
            <v>781774</v>
          </cell>
          <cell r="G321">
            <v>834869</v>
          </cell>
          <cell r="H321">
            <v>898337</v>
          </cell>
          <cell r="I321">
            <v>770179</v>
          </cell>
          <cell r="J321">
            <v>780554</v>
          </cell>
          <cell r="K321">
            <v>780554</v>
          </cell>
          <cell r="L321">
            <v>898337</v>
          </cell>
          <cell r="M321">
            <v>802524</v>
          </cell>
          <cell r="N321">
            <v>781774</v>
          </cell>
          <cell r="O321">
            <v>781774</v>
          </cell>
          <cell r="P321">
            <v>720136</v>
          </cell>
          <cell r="Q321">
            <v>750648</v>
          </cell>
          <cell r="R321">
            <v>9581463</v>
          </cell>
        </row>
        <row r="322">
          <cell r="A322" t="str">
            <v>60568S - SOUTH CENTRAL FL ADMINFleet</v>
          </cell>
          <cell r="C322" t="str">
            <v>60568S - SOUTH CENTRAL FL ADMIN</v>
          </cell>
          <cell r="D322" t="str">
            <v>Fleet</v>
          </cell>
          <cell r="F322">
            <v>86084</v>
          </cell>
          <cell r="G322">
            <v>86084</v>
          </cell>
          <cell r="H322">
            <v>90614</v>
          </cell>
          <cell r="I322">
            <v>95138</v>
          </cell>
          <cell r="J322">
            <v>81556</v>
          </cell>
          <cell r="K322">
            <v>81556</v>
          </cell>
          <cell r="L322">
            <v>86945</v>
          </cell>
          <cell r="M322">
            <v>95138</v>
          </cell>
          <cell r="N322">
            <v>86084</v>
          </cell>
          <cell r="O322">
            <v>86084</v>
          </cell>
          <cell r="P322">
            <v>86084</v>
          </cell>
          <cell r="Q322">
            <v>86041</v>
          </cell>
          <cell r="R322">
            <v>1047408</v>
          </cell>
        </row>
        <row r="323">
          <cell r="A323" t="str">
            <v>60568S - SOUTH CENTRAL FL ADMINOther</v>
          </cell>
          <cell r="C323" t="str">
            <v>60568S - SOUTH CENTRAL FL ADMIN</v>
          </cell>
          <cell r="D323" t="str">
            <v>Other</v>
          </cell>
          <cell r="F323">
            <v>17930</v>
          </cell>
          <cell r="G323">
            <v>18044</v>
          </cell>
          <cell r="H323">
            <v>18272</v>
          </cell>
          <cell r="I323">
            <v>18272</v>
          </cell>
          <cell r="J323">
            <v>18386</v>
          </cell>
          <cell r="K323">
            <v>18468</v>
          </cell>
          <cell r="L323">
            <v>18272</v>
          </cell>
          <cell r="M323">
            <v>18158</v>
          </cell>
          <cell r="N323">
            <v>17930</v>
          </cell>
          <cell r="O323">
            <v>17930</v>
          </cell>
          <cell r="P323">
            <v>17817</v>
          </cell>
          <cell r="Q323">
            <v>17589</v>
          </cell>
          <cell r="R323">
            <v>217068</v>
          </cell>
          <cell r="T323">
            <v>1033996.75</v>
          </cell>
        </row>
        <row r="324">
          <cell r="A324" t="str">
            <v>60568S - SOUTH CENTRAL FL ADMINCIAC</v>
          </cell>
          <cell r="C324" t="str">
            <v>60568S - SOUTH CENTRAL FL ADMIN</v>
          </cell>
          <cell r="D324" t="str">
            <v>CIAC</v>
          </cell>
          <cell r="F324">
            <v>-718757</v>
          </cell>
          <cell r="G324">
            <v>-718757</v>
          </cell>
          <cell r="H324">
            <v>-718757</v>
          </cell>
          <cell r="I324">
            <v>-718757</v>
          </cell>
          <cell r="J324">
            <v>-718757</v>
          </cell>
          <cell r="K324">
            <v>-722208</v>
          </cell>
          <cell r="L324">
            <v>-718757</v>
          </cell>
          <cell r="M324">
            <v>-718757</v>
          </cell>
          <cell r="N324">
            <v>-718757</v>
          </cell>
          <cell r="O324">
            <v>-718757</v>
          </cell>
          <cell r="P324">
            <v>-718757</v>
          </cell>
          <cell r="Q324">
            <v>-718757</v>
          </cell>
          <cell r="R324">
            <v>-8628535</v>
          </cell>
          <cell r="T324">
            <v>3093.36</v>
          </cell>
        </row>
        <row r="325">
          <cell r="A325" t="str">
            <v>Sum:</v>
          </cell>
          <cell r="B325" t="str">
            <v>60568S</v>
          </cell>
          <cell r="D325" t="str">
            <v>Sum:</v>
          </cell>
          <cell r="F325">
            <v>886393</v>
          </cell>
          <cell r="G325">
            <v>944908</v>
          </cell>
          <cell r="H325">
            <v>1065857</v>
          </cell>
          <cell r="I325">
            <v>982710</v>
          </cell>
          <cell r="J325">
            <v>875707</v>
          </cell>
          <cell r="K325">
            <v>872338</v>
          </cell>
          <cell r="L325">
            <v>1004705</v>
          </cell>
          <cell r="M325">
            <v>1011962</v>
          </cell>
          <cell r="N325">
            <v>886393</v>
          </cell>
          <cell r="O325">
            <v>882092</v>
          </cell>
          <cell r="P325">
            <v>811732</v>
          </cell>
          <cell r="Q325">
            <v>793051</v>
          </cell>
          <cell r="R325">
            <v>11017851</v>
          </cell>
          <cell r="T325">
            <v>2500071.98</v>
          </cell>
        </row>
        <row r="326">
          <cell r="A326"/>
          <cell r="T326">
            <v>150464.78</v>
          </cell>
        </row>
        <row r="327">
          <cell r="A327" t="str">
            <v>Sum:</v>
          </cell>
          <cell r="D327" t="str">
            <v>Sum:</v>
          </cell>
          <cell r="F327">
            <v>2296265</v>
          </cell>
          <cell r="G327">
            <v>2401377</v>
          </cell>
          <cell r="H327">
            <v>2633104</v>
          </cell>
          <cell r="I327">
            <v>2632382</v>
          </cell>
          <cell r="J327">
            <v>2492217</v>
          </cell>
          <cell r="K327">
            <v>2362902</v>
          </cell>
          <cell r="L327">
            <v>2738720</v>
          </cell>
          <cell r="M327">
            <v>2531781</v>
          </cell>
          <cell r="N327">
            <v>2390592</v>
          </cell>
          <cell r="O327">
            <v>2436300</v>
          </cell>
          <cell r="P327">
            <v>2391105</v>
          </cell>
          <cell r="Q327">
            <v>2369270</v>
          </cell>
          <cell r="R327">
            <v>29676014</v>
          </cell>
          <cell r="T327">
            <v>5340207.88</v>
          </cell>
        </row>
        <row r="332">
          <cell r="B332" t="str">
            <v>Org Id</v>
          </cell>
          <cell r="C332" t="str">
            <v>Charge By</v>
          </cell>
          <cell r="D332" t="str">
            <v>Resource Group</v>
          </cell>
          <cell r="F332">
            <v>37625</v>
          </cell>
          <cell r="G332">
            <v>37656</v>
          </cell>
          <cell r="H332">
            <v>37684</v>
          </cell>
          <cell r="I332">
            <v>37715</v>
          </cell>
          <cell r="J332">
            <v>37745</v>
          </cell>
          <cell r="K332">
            <v>37776</v>
          </cell>
          <cell r="L332">
            <v>37806</v>
          </cell>
          <cell r="M332">
            <v>37837</v>
          </cell>
          <cell r="N332">
            <v>37868</v>
          </cell>
          <cell r="O332">
            <v>37898</v>
          </cell>
          <cell r="P332">
            <v>37929</v>
          </cell>
          <cell r="Q332">
            <v>37959</v>
          </cell>
          <cell r="R332" t="str">
            <v>2004 TOTAL CHARGE BY BUDGET</v>
          </cell>
          <cell r="S332" t="str">
            <v>Projection</v>
          </cell>
        </row>
        <row r="333">
          <cell r="A333" t="str">
            <v>60379S - SOUTH COASTALPayroll</v>
          </cell>
          <cell r="B333" t="str">
            <v>60379S</v>
          </cell>
          <cell r="C333" t="str">
            <v>60379S - SOUTH COASTAL</v>
          </cell>
          <cell r="D333" t="str">
            <v>Payroll</v>
          </cell>
          <cell r="F333">
            <v>15077</v>
          </cell>
          <cell r="G333">
            <v>15273</v>
          </cell>
          <cell r="H333">
            <v>15469</v>
          </cell>
          <cell r="I333">
            <v>21030</v>
          </cell>
          <cell r="J333">
            <v>24005</v>
          </cell>
          <cell r="K333">
            <v>26784</v>
          </cell>
          <cell r="L333">
            <v>35128</v>
          </cell>
          <cell r="M333">
            <v>40687</v>
          </cell>
          <cell r="N333">
            <v>35128</v>
          </cell>
          <cell r="O333">
            <v>15664</v>
          </cell>
          <cell r="P333">
            <v>26784</v>
          </cell>
          <cell r="Q333">
            <v>26589</v>
          </cell>
          <cell r="R333">
            <v>297618</v>
          </cell>
          <cell r="S333">
            <v>223805.9</v>
          </cell>
        </row>
        <row r="334">
          <cell r="A334" t="str">
            <v>60379S - SOUTH COASTALPayroll OT</v>
          </cell>
          <cell r="C334" t="str">
            <v>60379S - SOUTH COASTAL</v>
          </cell>
          <cell r="D334" t="str">
            <v>Payroll OT</v>
          </cell>
          <cell r="F334">
            <v>1599</v>
          </cell>
          <cell r="G334">
            <v>1599</v>
          </cell>
          <cell r="H334">
            <v>1599</v>
          </cell>
          <cell r="I334">
            <v>2236</v>
          </cell>
          <cell r="J334">
            <v>2558</v>
          </cell>
          <cell r="K334">
            <v>2877</v>
          </cell>
          <cell r="L334">
            <v>3834</v>
          </cell>
          <cell r="M334">
            <v>4473</v>
          </cell>
          <cell r="N334">
            <v>3834</v>
          </cell>
          <cell r="O334">
            <v>1599</v>
          </cell>
          <cell r="P334">
            <v>2877</v>
          </cell>
          <cell r="Q334">
            <v>2877</v>
          </cell>
          <cell r="R334">
            <v>31962</v>
          </cell>
          <cell r="S334">
            <v>22764.34</v>
          </cell>
        </row>
        <row r="335">
          <cell r="A335" t="str">
            <v>60379S - SOUTH COASTALBargaining Unit</v>
          </cell>
          <cell r="C335" t="str">
            <v>60379S - SOUTH COASTAL</v>
          </cell>
          <cell r="D335" t="str">
            <v>Bargaining Unit</v>
          </cell>
          <cell r="F335">
            <v>155218</v>
          </cell>
          <cell r="G335">
            <v>156065</v>
          </cell>
          <cell r="H335">
            <v>156912</v>
          </cell>
          <cell r="I335">
            <v>216964</v>
          </cell>
          <cell r="J335">
            <v>247841</v>
          </cell>
          <cell r="K335">
            <v>277865</v>
          </cell>
          <cell r="L335">
            <v>367947</v>
          </cell>
          <cell r="M335">
            <v>428001</v>
          </cell>
          <cell r="N335">
            <v>367947</v>
          </cell>
          <cell r="O335">
            <v>157760</v>
          </cell>
          <cell r="P335">
            <v>277865</v>
          </cell>
          <cell r="Q335">
            <v>277017</v>
          </cell>
          <cell r="R335">
            <v>3087402</v>
          </cell>
          <cell r="S335">
            <v>1990018.66</v>
          </cell>
        </row>
        <row r="336">
          <cell r="A336" t="str">
            <v>60379S - SOUTH COASTALBargaining Unit OT</v>
          </cell>
          <cell r="C336" t="str">
            <v>60379S - SOUTH COASTAL</v>
          </cell>
          <cell r="D336" t="str">
            <v>Bargaining Unit OT</v>
          </cell>
          <cell r="F336">
            <v>70867</v>
          </cell>
          <cell r="G336">
            <v>70885</v>
          </cell>
          <cell r="H336">
            <v>70903</v>
          </cell>
          <cell r="I336">
            <v>99206</v>
          </cell>
          <cell r="J336">
            <v>113376</v>
          </cell>
          <cell r="K336">
            <v>127527</v>
          </cell>
          <cell r="L336">
            <v>169981</v>
          </cell>
          <cell r="M336">
            <v>198284</v>
          </cell>
          <cell r="N336">
            <v>169981</v>
          </cell>
          <cell r="O336">
            <v>70922</v>
          </cell>
          <cell r="P336">
            <v>127527</v>
          </cell>
          <cell r="Q336">
            <v>127508</v>
          </cell>
          <cell r="R336">
            <v>1416967</v>
          </cell>
          <cell r="S336">
            <v>896709.9</v>
          </cell>
        </row>
        <row r="337">
          <cell r="A337" t="str">
            <v>60379S - SOUTH COASTALContractors</v>
          </cell>
          <cell r="C337" t="str">
            <v>60379S - SOUTH COASTAL</v>
          </cell>
          <cell r="D337" t="str">
            <v>Contractors</v>
          </cell>
          <cell r="F337">
            <v>44602</v>
          </cell>
          <cell r="G337">
            <v>45106</v>
          </cell>
          <cell r="H337">
            <v>45610</v>
          </cell>
          <cell r="I337">
            <v>62037</v>
          </cell>
          <cell r="J337">
            <v>71597</v>
          </cell>
          <cell r="K337">
            <v>80653</v>
          </cell>
          <cell r="L337">
            <v>105128</v>
          </cell>
          <cell r="M337">
            <v>121219</v>
          </cell>
          <cell r="N337">
            <v>105128</v>
          </cell>
          <cell r="O337">
            <v>48805</v>
          </cell>
          <cell r="P337">
            <v>80317</v>
          </cell>
          <cell r="Q337">
            <v>78468</v>
          </cell>
          <cell r="R337">
            <v>888669</v>
          </cell>
          <cell r="S337">
            <v>930383.8</v>
          </cell>
        </row>
        <row r="338">
          <cell r="A338" t="str">
            <v>60379S - SOUTH COASTALMaterials w/ burdens</v>
          </cell>
          <cell r="C338" t="str">
            <v>60379S - SOUTH COASTAL</v>
          </cell>
          <cell r="D338" t="str">
            <v>Materials w/ burdens</v>
          </cell>
          <cell r="F338">
            <v>36563</v>
          </cell>
          <cell r="G338">
            <v>36956</v>
          </cell>
          <cell r="H338">
            <v>37348</v>
          </cell>
          <cell r="I338">
            <v>50877</v>
          </cell>
          <cell r="J338">
            <v>58686</v>
          </cell>
          <cell r="K338">
            <v>66103</v>
          </cell>
          <cell r="L338">
            <v>86266</v>
          </cell>
          <cell r="M338">
            <v>99530</v>
          </cell>
          <cell r="N338">
            <v>86266</v>
          </cell>
          <cell r="O338">
            <v>39833</v>
          </cell>
          <cell r="P338">
            <v>65842</v>
          </cell>
          <cell r="Q338">
            <v>64404</v>
          </cell>
          <cell r="R338">
            <v>728676</v>
          </cell>
          <cell r="S338">
            <v>1147556.06</v>
          </cell>
        </row>
        <row r="339">
          <cell r="A339" t="str">
            <v>60379S - SOUTH COASTALFleet</v>
          </cell>
          <cell r="C339" t="str">
            <v>60379S - SOUTH COASTAL</v>
          </cell>
          <cell r="D339" t="str">
            <v>Fleet</v>
          </cell>
          <cell r="F339">
            <v>72102</v>
          </cell>
          <cell r="G339">
            <v>72114</v>
          </cell>
          <cell r="H339">
            <v>72126</v>
          </cell>
          <cell r="I339">
            <v>100934</v>
          </cell>
          <cell r="J339">
            <v>115370</v>
          </cell>
          <cell r="K339">
            <v>129794</v>
          </cell>
          <cell r="L339">
            <v>173001</v>
          </cell>
          <cell r="M339">
            <v>201799</v>
          </cell>
          <cell r="N339">
            <v>173001</v>
          </cell>
          <cell r="O339">
            <v>72202</v>
          </cell>
          <cell r="P339">
            <v>129786</v>
          </cell>
          <cell r="Q339">
            <v>129742</v>
          </cell>
          <cell r="R339">
            <v>1441971</v>
          </cell>
          <cell r="S339">
            <v>1023588.8</v>
          </cell>
        </row>
        <row r="340">
          <cell r="A340" t="str">
            <v>60379S - SOUTH COASTALOther</v>
          </cell>
          <cell r="C340" t="str">
            <v>60379S - SOUTH COASTAL</v>
          </cell>
          <cell r="D340" t="str">
            <v>Other</v>
          </cell>
          <cell r="F340">
            <v>6389</v>
          </cell>
          <cell r="G340">
            <v>6405</v>
          </cell>
          <cell r="H340">
            <v>6420</v>
          </cell>
          <cell r="I340">
            <v>8931</v>
          </cell>
          <cell r="J340">
            <v>10228</v>
          </cell>
          <cell r="K340">
            <v>11509</v>
          </cell>
          <cell r="L340">
            <v>15270</v>
          </cell>
          <cell r="M340">
            <v>17771</v>
          </cell>
          <cell r="N340">
            <v>15270</v>
          </cell>
          <cell r="O340">
            <v>6520</v>
          </cell>
          <cell r="P340">
            <v>11498</v>
          </cell>
          <cell r="Q340">
            <v>11440</v>
          </cell>
          <cell r="R340">
            <v>127651</v>
          </cell>
          <cell r="S340">
            <v>2171144.8600000003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 t="str">
            <v>60379S - SOUTH COASTALCIAC</v>
          </cell>
          <cell r="C341" t="str">
            <v>60379S - SOUTH COASTAL</v>
          </cell>
          <cell r="D341" t="str">
            <v>CIAC</v>
          </cell>
          <cell r="F341">
            <v>-33618</v>
          </cell>
          <cell r="G341">
            <v>-33618</v>
          </cell>
          <cell r="H341">
            <v>-33618</v>
          </cell>
          <cell r="I341">
            <v>-47065</v>
          </cell>
          <cell r="J341">
            <v>-53790</v>
          </cell>
          <cell r="K341">
            <v>-60513</v>
          </cell>
          <cell r="L341">
            <v>-80683</v>
          </cell>
          <cell r="M341">
            <v>-94131</v>
          </cell>
          <cell r="N341">
            <v>-80683</v>
          </cell>
          <cell r="O341">
            <v>-33618</v>
          </cell>
          <cell r="P341">
            <v>-60513</v>
          </cell>
          <cell r="Q341">
            <v>-60513</v>
          </cell>
          <cell r="R341">
            <v>-672363</v>
          </cell>
          <cell r="S341">
            <v>162893.16</v>
          </cell>
        </row>
        <row r="342">
          <cell r="A342" t="str">
            <v>Sum:</v>
          </cell>
          <cell r="B342" t="str">
            <v>60379S</v>
          </cell>
          <cell r="D342" t="str">
            <v>Sum:</v>
          </cell>
          <cell r="F342">
            <v>368799</v>
          </cell>
          <cell r="G342">
            <v>370786</v>
          </cell>
          <cell r="H342">
            <v>372770</v>
          </cell>
          <cell r="I342">
            <v>515150</v>
          </cell>
          <cell r="J342">
            <v>589871</v>
          </cell>
          <cell r="K342">
            <v>662600</v>
          </cell>
          <cell r="L342">
            <v>875872</v>
          </cell>
          <cell r="M342">
            <v>1017633</v>
          </cell>
          <cell r="N342">
            <v>875872</v>
          </cell>
          <cell r="O342">
            <v>379687</v>
          </cell>
          <cell r="P342">
            <v>661984</v>
          </cell>
          <cell r="Q342">
            <v>657532</v>
          </cell>
          <cell r="R342">
            <v>7348553</v>
          </cell>
          <cell r="S342">
            <v>-248192.64000000001</v>
          </cell>
        </row>
        <row r="343">
          <cell r="A343"/>
          <cell r="S343">
            <v>6149528</v>
          </cell>
        </row>
        <row r="344">
          <cell r="A344" t="str">
            <v>60413S - NORTH CENT FL ADMINPayroll</v>
          </cell>
          <cell r="B344" t="str">
            <v>60413S</v>
          </cell>
          <cell r="C344" t="str">
            <v>60413S - NORTH CENT FL ADMIN</v>
          </cell>
          <cell r="D344" t="str">
            <v>Payroll</v>
          </cell>
          <cell r="F344">
            <v>24985</v>
          </cell>
          <cell r="G344">
            <v>24985</v>
          </cell>
          <cell r="H344">
            <v>25061</v>
          </cell>
          <cell r="I344">
            <v>25157</v>
          </cell>
          <cell r="J344">
            <v>25054</v>
          </cell>
          <cell r="K344">
            <v>25024</v>
          </cell>
          <cell r="L344">
            <v>37389</v>
          </cell>
          <cell r="M344">
            <v>25116</v>
          </cell>
          <cell r="N344">
            <v>25116</v>
          </cell>
          <cell r="O344">
            <v>25373</v>
          </cell>
          <cell r="P344">
            <v>25380</v>
          </cell>
          <cell r="Q344">
            <v>37453</v>
          </cell>
          <cell r="R344">
            <v>326093</v>
          </cell>
        </row>
        <row r="345">
          <cell r="A345" t="str">
            <v>60413S - NORTH CENT FL ADMINPayroll OT</v>
          </cell>
          <cell r="C345" t="str">
            <v>60413S - NORTH CENT FL ADMIN</v>
          </cell>
          <cell r="D345" t="str">
            <v>Payroll OT</v>
          </cell>
          <cell r="F345">
            <v>6905</v>
          </cell>
          <cell r="G345">
            <v>6905</v>
          </cell>
          <cell r="H345">
            <v>7773</v>
          </cell>
          <cell r="I345">
            <v>6905</v>
          </cell>
          <cell r="J345">
            <v>10384</v>
          </cell>
          <cell r="K345">
            <v>15604</v>
          </cell>
          <cell r="L345">
            <v>8604</v>
          </cell>
          <cell r="M345">
            <v>12124</v>
          </cell>
          <cell r="N345">
            <v>13475</v>
          </cell>
          <cell r="O345">
            <v>6034</v>
          </cell>
          <cell r="P345">
            <v>7773</v>
          </cell>
          <cell r="Q345">
            <v>6865</v>
          </cell>
          <cell r="R345">
            <v>109351</v>
          </cell>
        </row>
        <row r="346">
          <cell r="A346" t="str">
            <v>60413S - NORTH CENT FL ADMINBargaining Unit</v>
          </cell>
          <cell r="C346" t="str">
            <v>60413S - NORTH CENT FL ADMIN</v>
          </cell>
          <cell r="D346" t="str">
            <v>Bargaining Unit</v>
          </cell>
          <cell r="F346">
            <v>237626</v>
          </cell>
          <cell r="G346">
            <v>237626</v>
          </cell>
          <cell r="H346">
            <v>238044</v>
          </cell>
          <cell r="I346">
            <v>238470</v>
          </cell>
          <cell r="J346">
            <v>237904</v>
          </cell>
          <cell r="K346">
            <v>237739</v>
          </cell>
          <cell r="L346">
            <v>355145</v>
          </cell>
          <cell r="M346">
            <v>238245</v>
          </cell>
          <cell r="N346">
            <v>238245</v>
          </cell>
          <cell r="O346">
            <v>239653</v>
          </cell>
          <cell r="P346">
            <v>239695</v>
          </cell>
          <cell r="Q346">
            <v>355487</v>
          </cell>
          <cell r="R346">
            <v>3093879</v>
          </cell>
          <cell r="S346">
            <v>304012.15999999997</v>
          </cell>
        </row>
        <row r="347">
          <cell r="A347" t="str">
            <v>60413S - NORTH CENT FL ADMINBargaining Unit OT</v>
          </cell>
          <cell r="C347" t="str">
            <v>60413S - NORTH CENT FL ADMIN</v>
          </cell>
          <cell r="D347" t="str">
            <v>Bargaining Unit OT</v>
          </cell>
          <cell r="F347">
            <v>159168</v>
          </cell>
          <cell r="G347">
            <v>159168</v>
          </cell>
          <cell r="H347">
            <v>179224</v>
          </cell>
          <cell r="I347">
            <v>159168</v>
          </cell>
          <cell r="J347">
            <v>239399</v>
          </cell>
          <cell r="K347">
            <v>359740</v>
          </cell>
          <cell r="L347">
            <v>198385</v>
          </cell>
          <cell r="M347">
            <v>279509</v>
          </cell>
          <cell r="N347">
            <v>310664</v>
          </cell>
          <cell r="O347">
            <v>139109</v>
          </cell>
          <cell r="P347">
            <v>179224</v>
          </cell>
          <cell r="Q347">
            <v>158267</v>
          </cell>
          <cell r="R347">
            <v>2521025</v>
          </cell>
          <cell r="S347">
            <v>0</v>
          </cell>
        </row>
        <row r="348">
          <cell r="A348" t="str">
            <v>60413S - NORTH CENT FL ADMINContractors</v>
          </cell>
          <cell r="C348" t="str">
            <v>60413S - NORTH CENT FL ADMIN</v>
          </cell>
          <cell r="D348" t="str">
            <v>Contractors</v>
          </cell>
          <cell r="F348">
            <v>37534</v>
          </cell>
          <cell r="G348">
            <v>37534</v>
          </cell>
          <cell r="H348">
            <v>42893</v>
          </cell>
          <cell r="I348">
            <v>38445</v>
          </cell>
          <cell r="J348">
            <v>56532</v>
          </cell>
          <cell r="K348">
            <v>90573</v>
          </cell>
          <cell r="L348">
            <v>54565</v>
          </cell>
          <cell r="M348">
            <v>66443</v>
          </cell>
          <cell r="N348">
            <v>73819</v>
          </cell>
          <cell r="O348">
            <v>36034</v>
          </cell>
          <cell r="P348">
            <v>45085</v>
          </cell>
          <cell r="Q348">
            <v>38837</v>
          </cell>
          <cell r="R348">
            <v>618294</v>
          </cell>
          <cell r="S348">
            <v>2981263.69</v>
          </cell>
        </row>
        <row r="349">
          <cell r="A349" t="str">
            <v>60413S - NORTH CENT FL ADMINMaterials w/ burdens</v>
          </cell>
          <cell r="C349" t="str">
            <v>60413S - NORTH CENT FL ADMIN</v>
          </cell>
          <cell r="D349" t="str">
            <v>Materials w/ burdens</v>
          </cell>
          <cell r="F349">
            <v>48804</v>
          </cell>
          <cell r="G349">
            <v>48804</v>
          </cell>
          <cell r="H349">
            <v>55351</v>
          </cell>
          <cell r="I349">
            <v>49384</v>
          </cell>
          <cell r="J349">
            <v>73450</v>
          </cell>
          <cell r="K349">
            <v>109845</v>
          </cell>
          <cell r="L349">
            <v>61670</v>
          </cell>
          <cell r="M349">
            <v>85996</v>
          </cell>
          <cell r="N349">
            <v>95607</v>
          </cell>
          <cell r="O349">
            <v>44709</v>
          </cell>
          <cell r="P349">
            <v>56744</v>
          </cell>
          <cell r="Q349">
            <v>49495</v>
          </cell>
          <cell r="R349">
            <v>779859</v>
          </cell>
          <cell r="S349">
            <v>2152667.38</v>
          </cell>
        </row>
        <row r="350">
          <cell r="A350" t="str">
            <v>60413S - NORTH CENT FL ADMINFleet</v>
          </cell>
          <cell r="C350" t="str">
            <v>60413S - NORTH CENT FL ADMIN</v>
          </cell>
          <cell r="D350" t="str">
            <v>Fleet</v>
          </cell>
          <cell r="F350">
            <v>116338</v>
          </cell>
          <cell r="G350">
            <v>116338</v>
          </cell>
          <cell r="H350">
            <v>116658</v>
          </cell>
          <cell r="I350">
            <v>116722</v>
          </cell>
          <cell r="J350">
            <v>116595</v>
          </cell>
          <cell r="K350">
            <v>116597</v>
          </cell>
          <cell r="L350">
            <v>174200</v>
          </cell>
          <cell r="M350">
            <v>116870</v>
          </cell>
          <cell r="N350">
            <v>116996</v>
          </cell>
          <cell r="O350">
            <v>117639</v>
          </cell>
          <cell r="P350">
            <v>117579</v>
          </cell>
          <cell r="Q350">
            <v>174169</v>
          </cell>
          <cell r="R350">
            <v>1516701</v>
          </cell>
          <cell r="S350">
            <v>1244651.1599999999</v>
          </cell>
        </row>
        <row r="351">
          <cell r="A351" t="str">
            <v>60413S - NORTH CENT FL ADMINOther</v>
          </cell>
          <cell r="C351" t="str">
            <v>60413S - NORTH CENT FL ADMIN</v>
          </cell>
          <cell r="D351" t="str">
            <v>Other</v>
          </cell>
          <cell r="F351">
            <v>10221</v>
          </cell>
          <cell r="G351">
            <v>10221</v>
          </cell>
          <cell r="H351">
            <v>11521</v>
          </cell>
          <cell r="I351">
            <v>10238</v>
          </cell>
          <cell r="J351">
            <v>15375</v>
          </cell>
          <cell r="K351">
            <v>23086</v>
          </cell>
          <cell r="L351">
            <v>12764</v>
          </cell>
          <cell r="M351">
            <v>17956</v>
          </cell>
          <cell r="N351">
            <v>19960</v>
          </cell>
          <cell r="O351">
            <v>8996</v>
          </cell>
          <cell r="P351">
            <v>11563</v>
          </cell>
          <cell r="Q351">
            <v>10193</v>
          </cell>
          <cell r="R351">
            <v>162094</v>
          </cell>
          <cell r="S351">
            <v>1994566.45</v>
          </cell>
        </row>
        <row r="352">
          <cell r="A352" t="str">
            <v>60413S - NORTH CENT FL ADMINCIAC</v>
          </cell>
          <cell r="C352" t="str">
            <v>60413S - NORTH CENT FL ADMIN</v>
          </cell>
          <cell r="D352" t="str">
            <v>CIAC</v>
          </cell>
          <cell r="F352">
            <v>-28032</v>
          </cell>
          <cell r="G352">
            <v>-28032</v>
          </cell>
          <cell r="H352">
            <v>-31565</v>
          </cell>
          <cell r="I352">
            <v>-28032</v>
          </cell>
          <cell r="J352">
            <v>-42163</v>
          </cell>
          <cell r="K352">
            <v>-63357</v>
          </cell>
          <cell r="L352">
            <v>-34939</v>
          </cell>
          <cell r="M352">
            <v>-49227</v>
          </cell>
          <cell r="N352">
            <v>-54713</v>
          </cell>
          <cell r="O352">
            <v>-24500</v>
          </cell>
          <cell r="P352">
            <v>-31565</v>
          </cell>
          <cell r="Q352">
            <v>-27873</v>
          </cell>
          <cell r="R352">
            <v>-443998</v>
          </cell>
          <cell r="S352">
            <v>1066462.6599999999</v>
          </cell>
        </row>
        <row r="353">
          <cell r="A353" t="str">
            <v>Sum:</v>
          </cell>
          <cell r="B353" t="str">
            <v>60413S</v>
          </cell>
          <cell r="D353" t="str">
            <v>Sum:</v>
          </cell>
          <cell r="F353">
            <v>613549</v>
          </cell>
          <cell r="G353">
            <v>613549</v>
          </cell>
          <cell r="H353">
            <v>644960</v>
          </cell>
          <cell r="I353">
            <v>616458</v>
          </cell>
          <cell r="J353">
            <v>732530</v>
          </cell>
          <cell r="K353">
            <v>914851</v>
          </cell>
          <cell r="L353">
            <v>867783</v>
          </cell>
          <cell r="M353">
            <v>793032</v>
          </cell>
          <cell r="N353">
            <v>839169</v>
          </cell>
          <cell r="O353">
            <v>593046</v>
          </cell>
          <cell r="P353">
            <v>651478</v>
          </cell>
          <cell r="Q353">
            <v>802892</v>
          </cell>
          <cell r="R353">
            <v>8683298</v>
          </cell>
          <cell r="S353">
            <v>3061029.11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/>
          <cell r="S354">
            <v>408430.8</v>
          </cell>
        </row>
        <row r="355">
          <cell r="A355" t="str">
            <v>60445S - NORTH COASTALPayroll</v>
          </cell>
          <cell r="B355" t="str">
            <v>60445S</v>
          </cell>
          <cell r="C355" t="str">
            <v>60445S - NORTH COASTAL</v>
          </cell>
          <cell r="D355" t="str">
            <v>Payroll</v>
          </cell>
          <cell r="F355">
            <v>1107</v>
          </cell>
          <cell r="G355">
            <v>1107</v>
          </cell>
          <cell r="H355">
            <v>1107</v>
          </cell>
          <cell r="I355">
            <v>1107</v>
          </cell>
          <cell r="J355">
            <v>5535</v>
          </cell>
          <cell r="K355">
            <v>8303</v>
          </cell>
          <cell r="L355">
            <v>11069</v>
          </cell>
          <cell r="M355">
            <v>13837</v>
          </cell>
          <cell r="N355">
            <v>8303</v>
          </cell>
          <cell r="O355">
            <v>1107</v>
          </cell>
          <cell r="P355">
            <v>1660</v>
          </cell>
          <cell r="Q355">
            <v>1107</v>
          </cell>
          <cell r="R355">
            <v>55349</v>
          </cell>
          <cell r="S355">
            <v>-255233.88</v>
          </cell>
        </row>
        <row r="356">
          <cell r="A356" t="str">
            <v>60445S - NORTH COASTALPayroll OT</v>
          </cell>
          <cell r="C356" t="str">
            <v>60445S - NORTH COASTAL</v>
          </cell>
          <cell r="D356" t="str">
            <v>Payroll OT</v>
          </cell>
          <cell r="F356">
            <v>130</v>
          </cell>
          <cell r="G356">
            <v>130</v>
          </cell>
          <cell r="H356">
            <v>130</v>
          </cell>
          <cell r="I356">
            <v>130</v>
          </cell>
          <cell r="J356">
            <v>653</v>
          </cell>
          <cell r="K356">
            <v>979</v>
          </cell>
          <cell r="L356">
            <v>1305</v>
          </cell>
          <cell r="M356">
            <v>1632</v>
          </cell>
          <cell r="N356">
            <v>979</v>
          </cell>
          <cell r="O356">
            <v>130</v>
          </cell>
          <cell r="P356">
            <v>196</v>
          </cell>
          <cell r="Q356">
            <v>130</v>
          </cell>
          <cell r="R356">
            <v>6524</v>
          </cell>
          <cell r="S356">
            <v>9896820</v>
          </cell>
        </row>
        <row r="357">
          <cell r="A357" t="str">
            <v>60445S - NORTH COASTALBargaining Unit</v>
          </cell>
          <cell r="C357" t="str">
            <v>60445S - NORTH COASTAL</v>
          </cell>
          <cell r="D357" t="str">
            <v>Bargaining Unit</v>
          </cell>
          <cell r="F357">
            <v>12942</v>
          </cell>
          <cell r="G357">
            <v>12942</v>
          </cell>
          <cell r="H357">
            <v>12942</v>
          </cell>
          <cell r="I357">
            <v>12942</v>
          </cell>
          <cell r="J357">
            <v>64708</v>
          </cell>
          <cell r="K357">
            <v>97066</v>
          </cell>
          <cell r="L357">
            <v>129420</v>
          </cell>
          <cell r="M357">
            <v>161774</v>
          </cell>
          <cell r="N357">
            <v>97066</v>
          </cell>
          <cell r="O357">
            <v>12942</v>
          </cell>
          <cell r="P357">
            <v>19413</v>
          </cell>
          <cell r="Q357">
            <v>12942</v>
          </cell>
          <cell r="R357">
            <v>647099</v>
          </cell>
        </row>
        <row r="358">
          <cell r="A358" t="str">
            <v>60445S - NORTH COASTALBargaining Unit OT</v>
          </cell>
          <cell r="C358" t="str">
            <v>60445S - NORTH COASTAL</v>
          </cell>
          <cell r="D358" t="str">
            <v>Bargaining Unit OT</v>
          </cell>
          <cell r="F358">
            <v>22661</v>
          </cell>
          <cell r="G358">
            <v>22661</v>
          </cell>
          <cell r="H358">
            <v>22661</v>
          </cell>
          <cell r="I358">
            <v>22661</v>
          </cell>
          <cell r="J358">
            <v>113307</v>
          </cell>
          <cell r="K358">
            <v>169962</v>
          </cell>
          <cell r="L358">
            <v>226617</v>
          </cell>
          <cell r="M358">
            <v>283270</v>
          </cell>
          <cell r="N358">
            <v>169962</v>
          </cell>
          <cell r="O358">
            <v>22661</v>
          </cell>
          <cell r="P358">
            <v>33993</v>
          </cell>
          <cell r="Q358">
            <v>22661</v>
          </cell>
          <cell r="R358">
            <v>1133077</v>
          </cell>
        </row>
        <row r="359">
          <cell r="A359" t="str">
            <v>60445S - NORTH COASTALContractors</v>
          </cell>
          <cell r="C359" t="str">
            <v>60445S - NORTH COASTAL</v>
          </cell>
          <cell r="D359" t="str">
            <v>Contractors</v>
          </cell>
          <cell r="F359">
            <v>3656</v>
          </cell>
          <cell r="G359">
            <v>3656</v>
          </cell>
          <cell r="H359">
            <v>3656</v>
          </cell>
          <cell r="I359">
            <v>3656</v>
          </cell>
          <cell r="J359">
            <v>18281</v>
          </cell>
          <cell r="K359">
            <v>27422</v>
          </cell>
          <cell r="L359">
            <v>36562</v>
          </cell>
          <cell r="M359">
            <v>45703</v>
          </cell>
          <cell r="N359">
            <v>27422</v>
          </cell>
          <cell r="O359">
            <v>3656</v>
          </cell>
          <cell r="P359">
            <v>5484</v>
          </cell>
          <cell r="Q359">
            <v>3656</v>
          </cell>
          <cell r="R359">
            <v>182810</v>
          </cell>
          <cell r="S359">
            <v>104436.38</v>
          </cell>
        </row>
        <row r="360">
          <cell r="A360" t="str">
            <v>60445S - NORTH COASTALFleet</v>
          </cell>
          <cell r="C360" t="str">
            <v>60445S - NORTH COASTAL</v>
          </cell>
          <cell r="D360" t="str">
            <v>Fleet</v>
          </cell>
          <cell r="F360">
            <v>8501</v>
          </cell>
          <cell r="G360">
            <v>8501</v>
          </cell>
          <cell r="H360">
            <v>8501</v>
          </cell>
          <cell r="I360">
            <v>8501</v>
          </cell>
          <cell r="J360">
            <v>42497</v>
          </cell>
          <cell r="K360">
            <v>63743</v>
          </cell>
          <cell r="L360">
            <v>84992</v>
          </cell>
          <cell r="M360">
            <v>106240</v>
          </cell>
          <cell r="N360">
            <v>63743</v>
          </cell>
          <cell r="O360">
            <v>8501</v>
          </cell>
          <cell r="P360">
            <v>12748</v>
          </cell>
          <cell r="Q360">
            <v>8501</v>
          </cell>
          <cell r="R360">
            <v>424969</v>
          </cell>
          <cell r="S360">
            <v>10224</v>
          </cell>
        </row>
        <row r="361">
          <cell r="A361" t="str">
            <v>60445S - NORTH COASTALCIAC</v>
          </cell>
          <cell r="C361" t="str">
            <v>60445S - NORTH COASTAL</v>
          </cell>
          <cell r="D361" t="str">
            <v>CIAC</v>
          </cell>
          <cell r="F361">
            <v>-4600</v>
          </cell>
          <cell r="G361">
            <v>-4600</v>
          </cell>
          <cell r="H361">
            <v>-4600</v>
          </cell>
          <cell r="I361">
            <v>-4600</v>
          </cell>
          <cell r="J361">
            <v>-23000</v>
          </cell>
          <cell r="K361">
            <v>-34500</v>
          </cell>
          <cell r="L361">
            <v>-46000</v>
          </cell>
          <cell r="M361">
            <v>-57500</v>
          </cell>
          <cell r="N361">
            <v>-34500</v>
          </cell>
          <cell r="O361">
            <v>-4600</v>
          </cell>
          <cell r="P361">
            <v>-6900</v>
          </cell>
          <cell r="Q361">
            <v>-4600</v>
          </cell>
          <cell r="R361">
            <v>-230000</v>
          </cell>
          <cell r="S361">
            <v>965599.02</v>
          </cell>
        </row>
        <row r="362">
          <cell r="A362" t="str">
            <v>Sum:</v>
          </cell>
          <cell r="B362" t="str">
            <v>60445S</v>
          </cell>
          <cell r="D362" t="str">
            <v>Sum:</v>
          </cell>
          <cell r="F362">
            <v>44397</v>
          </cell>
          <cell r="G362">
            <v>44397</v>
          </cell>
          <cell r="H362">
            <v>44397</v>
          </cell>
          <cell r="I362">
            <v>44397</v>
          </cell>
          <cell r="J362">
            <v>221981</v>
          </cell>
          <cell r="K362">
            <v>332975</v>
          </cell>
          <cell r="L362">
            <v>443965</v>
          </cell>
          <cell r="M362">
            <v>554956</v>
          </cell>
          <cell r="N362">
            <v>332975</v>
          </cell>
          <cell r="O362">
            <v>44397</v>
          </cell>
          <cell r="P362">
            <v>66594</v>
          </cell>
          <cell r="Q362">
            <v>44397</v>
          </cell>
          <cell r="R362">
            <v>2219828</v>
          </cell>
          <cell r="S362">
            <v>717163.72</v>
          </cell>
        </row>
        <row r="363">
          <cell r="A363"/>
          <cell r="S363">
            <v>111758</v>
          </cell>
        </row>
        <row r="364">
          <cell r="A364" t="str">
            <v>60568S - SOUTH CENTRAL FL ADMINPayroll</v>
          </cell>
          <cell r="B364" t="str">
            <v>60568S</v>
          </cell>
          <cell r="C364" t="str">
            <v>60568S - SOUTH CENTRAL FL ADMIN</v>
          </cell>
          <cell r="D364" t="str">
            <v>Payroll</v>
          </cell>
          <cell r="F364">
            <v>23018</v>
          </cell>
          <cell r="G364">
            <v>23018</v>
          </cell>
          <cell r="H364">
            <v>22576</v>
          </cell>
          <cell r="I364">
            <v>23098</v>
          </cell>
          <cell r="J364">
            <v>23981</v>
          </cell>
          <cell r="K364">
            <v>27577</v>
          </cell>
          <cell r="L364">
            <v>29976</v>
          </cell>
          <cell r="M364">
            <v>31474</v>
          </cell>
          <cell r="N364">
            <v>23098</v>
          </cell>
          <cell r="O364">
            <v>23981</v>
          </cell>
          <cell r="P364">
            <v>23981</v>
          </cell>
          <cell r="Q364">
            <v>23981</v>
          </cell>
          <cell r="R364">
            <v>299759</v>
          </cell>
          <cell r="S364">
            <v>409015.85</v>
          </cell>
        </row>
        <row r="365">
          <cell r="A365" t="str">
            <v>60568S - SOUTH CENTRAL FL ADMINPayroll OT</v>
          </cell>
          <cell r="C365" t="str">
            <v>60568S - SOUTH CENTRAL FL ADMIN</v>
          </cell>
          <cell r="D365" t="str">
            <v>Payroll OT</v>
          </cell>
          <cell r="F365">
            <v>1573</v>
          </cell>
          <cell r="G365">
            <v>1377</v>
          </cell>
          <cell r="H365">
            <v>984</v>
          </cell>
          <cell r="I365">
            <v>1770</v>
          </cell>
          <cell r="J365">
            <v>1770</v>
          </cell>
          <cell r="K365">
            <v>1966</v>
          </cell>
          <cell r="L365">
            <v>1966</v>
          </cell>
          <cell r="M365">
            <v>2557</v>
          </cell>
          <cell r="N365">
            <v>2360</v>
          </cell>
          <cell r="O365">
            <v>1180</v>
          </cell>
          <cell r="P365">
            <v>1180</v>
          </cell>
          <cell r="Q365">
            <v>984</v>
          </cell>
          <cell r="R365">
            <v>19667</v>
          </cell>
          <cell r="S365">
            <v>580984.80000000005</v>
          </cell>
        </row>
        <row r="366">
          <cell r="A366" t="str">
            <v>60568S - SOUTH CENTRAL FL ADMINBargaining Unit</v>
          </cell>
          <cell r="C366" t="str">
            <v>60568S - SOUTH CENTRAL FL ADMIN</v>
          </cell>
          <cell r="D366" t="str">
            <v>Bargaining Unit</v>
          </cell>
          <cell r="F366">
            <v>198059</v>
          </cell>
          <cell r="G366">
            <v>198059</v>
          </cell>
          <cell r="H366">
            <v>194246</v>
          </cell>
          <cell r="I366">
            <v>198730</v>
          </cell>
          <cell r="J366">
            <v>206334</v>
          </cell>
          <cell r="K366">
            <v>237283</v>
          </cell>
          <cell r="L366">
            <v>257917</v>
          </cell>
          <cell r="M366">
            <v>270814</v>
          </cell>
          <cell r="N366">
            <v>198730</v>
          </cell>
          <cell r="O366">
            <v>206334</v>
          </cell>
          <cell r="P366">
            <v>206334</v>
          </cell>
          <cell r="Q366">
            <v>206334</v>
          </cell>
          <cell r="R366">
            <v>2579174</v>
          </cell>
          <cell r="S366">
            <v>81893.279999999999</v>
          </cell>
        </row>
        <row r="367">
          <cell r="A367" t="str">
            <v>60568S - SOUTH CENTRAL FL ADMINBargaining Unit OT</v>
          </cell>
          <cell r="C367" t="str">
            <v>60568S - SOUTH CENTRAL FL ADMIN</v>
          </cell>
          <cell r="D367" t="str">
            <v>Bargaining Unit OT</v>
          </cell>
          <cell r="F367">
            <v>143791</v>
          </cell>
          <cell r="G367">
            <v>125822</v>
          </cell>
          <cell r="H367">
            <v>89870</v>
          </cell>
          <cell r="I367">
            <v>161767</v>
          </cell>
          <cell r="J367">
            <v>161767</v>
          </cell>
          <cell r="K367">
            <v>179740</v>
          </cell>
          <cell r="L367">
            <v>179740</v>
          </cell>
          <cell r="M367">
            <v>233665</v>
          </cell>
          <cell r="N367">
            <v>215690</v>
          </cell>
          <cell r="O367">
            <v>107846</v>
          </cell>
          <cell r="P367">
            <v>107846</v>
          </cell>
          <cell r="Q367">
            <v>89870</v>
          </cell>
          <cell r="R367">
            <v>1797414</v>
          </cell>
        </row>
        <row r="368">
          <cell r="A368" t="str">
            <v>60568S - SOUTH CENTRAL FL ADMINContractors</v>
          </cell>
          <cell r="C368" t="str">
            <v>60568S - SOUTH CENTRAL FL ADMIN</v>
          </cell>
          <cell r="D368" t="str">
            <v>Contractors</v>
          </cell>
          <cell r="F368">
            <v>6733</v>
          </cell>
          <cell r="G368">
            <v>5892</v>
          </cell>
          <cell r="H368">
            <v>4207</v>
          </cell>
          <cell r="I368">
            <v>7576</v>
          </cell>
          <cell r="J368">
            <v>7576</v>
          </cell>
          <cell r="K368">
            <v>8417</v>
          </cell>
          <cell r="L368">
            <v>8417</v>
          </cell>
          <cell r="M368">
            <v>10941</v>
          </cell>
          <cell r="N368">
            <v>10101</v>
          </cell>
          <cell r="O368">
            <v>5048</v>
          </cell>
          <cell r="P368">
            <v>5048</v>
          </cell>
          <cell r="Q368">
            <v>4207</v>
          </cell>
          <cell r="R368">
            <v>84163</v>
          </cell>
        </row>
        <row r="369">
          <cell r="A369" t="str">
            <v>60568S - SOUTH CENTRAL FL ADMINMaterials w/ burdens</v>
          </cell>
          <cell r="C369" t="str">
            <v>60568S - SOUTH CENTRAL FL ADMIN</v>
          </cell>
          <cell r="D369" t="str">
            <v>Materials w/ burdens</v>
          </cell>
          <cell r="F369">
            <v>33821</v>
          </cell>
          <cell r="G369">
            <v>29593</v>
          </cell>
          <cell r="H369">
            <v>21138</v>
          </cell>
          <cell r="I369">
            <v>38048</v>
          </cell>
          <cell r="J369">
            <v>38048</v>
          </cell>
          <cell r="K369">
            <v>42276</v>
          </cell>
          <cell r="L369">
            <v>42276</v>
          </cell>
          <cell r="M369">
            <v>54958</v>
          </cell>
          <cell r="N369">
            <v>50730</v>
          </cell>
          <cell r="O369">
            <v>25366</v>
          </cell>
          <cell r="P369">
            <v>25366</v>
          </cell>
          <cell r="Q369">
            <v>21138</v>
          </cell>
          <cell r="R369">
            <v>422758</v>
          </cell>
        </row>
        <row r="370">
          <cell r="A370" t="str">
            <v>60568S - SOUTH CENTRAL FL ADMINFleet</v>
          </cell>
          <cell r="C370" t="str">
            <v>60568S - SOUTH CENTRAL FL ADMIN</v>
          </cell>
          <cell r="D370" t="str">
            <v>Fleet</v>
          </cell>
          <cell r="F370">
            <v>84655</v>
          </cell>
          <cell r="G370">
            <v>84655</v>
          </cell>
          <cell r="H370">
            <v>84655</v>
          </cell>
          <cell r="I370">
            <v>84655</v>
          </cell>
          <cell r="J370">
            <v>84655</v>
          </cell>
          <cell r="K370">
            <v>84655</v>
          </cell>
          <cell r="L370">
            <v>126433</v>
          </cell>
          <cell r="M370">
            <v>84655</v>
          </cell>
          <cell r="N370">
            <v>84655</v>
          </cell>
          <cell r="O370">
            <v>84655</v>
          </cell>
          <cell r="P370">
            <v>84655</v>
          </cell>
          <cell r="Q370">
            <v>126433</v>
          </cell>
          <cell r="R370">
            <v>1099416</v>
          </cell>
          <cell r="S370">
            <v>344726.28</v>
          </cell>
        </row>
        <row r="371">
          <cell r="A371" t="str">
            <v>60568S - SOUTH CENTRAL FL ADMINOther</v>
          </cell>
          <cell r="C371" t="str">
            <v>60568S - SOUTH CENTRAL FL ADMIN</v>
          </cell>
          <cell r="D371" t="str">
            <v>Other</v>
          </cell>
          <cell r="F371">
            <v>4020</v>
          </cell>
          <cell r="G371">
            <v>3518</v>
          </cell>
          <cell r="H371">
            <v>2512</v>
          </cell>
          <cell r="I371">
            <v>4524</v>
          </cell>
          <cell r="J371">
            <v>4524</v>
          </cell>
          <cell r="K371">
            <v>5026</v>
          </cell>
          <cell r="L371">
            <v>5026</v>
          </cell>
          <cell r="M371">
            <v>6534</v>
          </cell>
          <cell r="N371">
            <v>6030</v>
          </cell>
          <cell r="O371">
            <v>3016</v>
          </cell>
          <cell r="P371">
            <v>3016</v>
          </cell>
          <cell r="Q371">
            <v>2512</v>
          </cell>
          <cell r="R371">
            <v>50258</v>
          </cell>
          <cell r="S371">
            <v>2523.2399999999998</v>
          </cell>
        </row>
        <row r="372">
          <cell r="A372" t="str">
            <v>60568S - SOUTH CENTRAL FL ADMINCIAC</v>
          </cell>
          <cell r="C372" t="str">
            <v>60568S - SOUTH CENTRAL FL ADMIN</v>
          </cell>
          <cell r="D372" t="str">
            <v>CIAC</v>
          </cell>
          <cell r="F372">
            <v>-73200</v>
          </cell>
          <cell r="G372">
            <v>-64050</v>
          </cell>
          <cell r="H372">
            <v>-45750</v>
          </cell>
          <cell r="I372">
            <v>-82350</v>
          </cell>
          <cell r="J372">
            <v>-82350</v>
          </cell>
          <cell r="K372">
            <v>-91500</v>
          </cell>
          <cell r="L372">
            <v>-91500</v>
          </cell>
          <cell r="M372">
            <v>-118950</v>
          </cell>
          <cell r="N372">
            <v>-109801</v>
          </cell>
          <cell r="O372">
            <v>-54900</v>
          </cell>
          <cell r="P372">
            <v>-54900</v>
          </cell>
          <cell r="Q372">
            <v>-45750</v>
          </cell>
          <cell r="R372">
            <v>-915001</v>
          </cell>
          <cell r="S372">
            <v>2592255.61</v>
          </cell>
        </row>
        <row r="373">
          <cell r="A373" t="str">
            <v>Sum:</v>
          </cell>
          <cell r="B373" t="str">
            <v>60568S</v>
          </cell>
          <cell r="D373" t="str">
            <v>Sum:</v>
          </cell>
          <cell r="F373">
            <v>422470</v>
          </cell>
          <cell r="G373">
            <v>407884</v>
          </cell>
          <cell r="H373">
            <v>374438</v>
          </cell>
          <cell r="I373">
            <v>437818</v>
          </cell>
          <cell r="J373">
            <v>446305</v>
          </cell>
          <cell r="K373">
            <v>495440</v>
          </cell>
          <cell r="L373">
            <v>560251</v>
          </cell>
          <cell r="M373">
            <v>576648</v>
          </cell>
          <cell r="N373">
            <v>481593</v>
          </cell>
          <cell r="O373">
            <v>402526</v>
          </cell>
          <cell r="P373">
            <v>402526</v>
          </cell>
          <cell r="Q373">
            <v>429709</v>
          </cell>
          <cell r="R373">
            <v>5437608</v>
          </cell>
          <cell r="S373">
            <v>1056240.1599999999</v>
          </cell>
        </row>
        <row r="374">
          <cell r="A374"/>
          <cell r="S374">
            <v>820041.17</v>
          </cell>
        </row>
        <row r="375">
          <cell r="A375" t="str">
            <v>Sum:</v>
          </cell>
          <cell r="D375" t="str">
            <v>Sum:</v>
          </cell>
          <cell r="F375">
            <v>1449214</v>
          </cell>
          <cell r="G375">
            <v>1436616</v>
          </cell>
          <cell r="H375">
            <v>1436565</v>
          </cell>
          <cell r="I375">
            <v>1613823</v>
          </cell>
          <cell r="J375">
            <v>1990688</v>
          </cell>
          <cell r="K375">
            <v>2405866</v>
          </cell>
          <cell r="L375">
            <v>2747871</v>
          </cell>
          <cell r="M375">
            <v>2942268</v>
          </cell>
          <cell r="N375">
            <v>2529609</v>
          </cell>
          <cell r="O375">
            <v>1419655</v>
          </cell>
          <cell r="P375">
            <v>1782581</v>
          </cell>
          <cell r="Q375">
            <v>1934530</v>
          </cell>
          <cell r="R375">
            <v>23689286</v>
          </cell>
          <cell r="S375">
            <v>590868.24</v>
          </cell>
        </row>
        <row r="380">
          <cell r="B380" t="str">
            <v>Org Id</v>
          </cell>
          <cell r="C380" t="str">
            <v>Charge By</v>
          </cell>
          <cell r="D380" t="str">
            <v>Resource Group</v>
          </cell>
          <cell r="F380">
            <v>37625</v>
          </cell>
          <cell r="G380">
            <v>37656</v>
          </cell>
          <cell r="H380">
            <v>37684</v>
          </cell>
          <cell r="I380">
            <v>37715</v>
          </cell>
          <cell r="J380">
            <v>37745</v>
          </cell>
          <cell r="K380">
            <v>37776</v>
          </cell>
          <cell r="L380">
            <v>37806</v>
          </cell>
          <cell r="M380">
            <v>37837</v>
          </cell>
          <cell r="N380">
            <v>37868</v>
          </cell>
          <cell r="O380">
            <v>37898</v>
          </cell>
          <cell r="P380">
            <v>37929</v>
          </cell>
          <cell r="Q380">
            <v>37959</v>
          </cell>
          <cell r="R380" t="str">
            <v>2004 TOTAL CHARGE BY BUDGET</v>
          </cell>
          <cell r="S380" t="str">
            <v>Projection</v>
          </cell>
        </row>
        <row r="381">
          <cell r="A381" t="str">
            <v>60379S - SOUTH COASTALPayroll</v>
          </cell>
          <cell r="B381" t="str">
            <v>60379S</v>
          </cell>
          <cell r="C381" t="str">
            <v>60379S - SOUTH COASTAL</v>
          </cell>
          <cell r="D381" t="str">
            <v>Payroll</v>
          </cell>
          <cell r="F381">
            <v>5091</v>
          </cell>
          <cell r="G381">
            <v>5430</v>
          </cell>
          <cell r="H381">
            <v>5770</v>
          </cell>
          <cell r="I381">
            <v>5770</v>
          </cell>
          <cell r="J381">
            <v>5770</v>
          </cell>
          <cell r="K381">
            <v>5430</v>
          </cell>
          <cell r="L381">
            <v>5770</v>
          </cell>
          <cell r="M381">
            <v>5430</v>
          </cell>
          <cell r="N381">
            <v>5770</v>
          </cell>
          <cell r="O381">
            <v>5770</v>
          </cell>
          <cell r="P381">
            <v>5770</v>
          </cell>
          <cell r="Q381">
            <v>6109</v>
          </cell>
          <cell r="R381">
            <v>67880</v>
          </cell>
          <cell r="S381">
            <v>66339.039999999994</v>
          </cell>
        </row>
        <row r="382">
          <cell r="A382" t="str">
            <v>60379S - SOUTH COASTALBargaining Unit</v>
          </cell>
          <cell r="C382" t="str">
            <v>60379S - SOUTH COASTAL</v>
          </cell>
          <cell r="D382" t="str">
            <v>Bargaining Unit</v>
          </cell>
          <cell r="F382">
            <v>17498</v>
          </cell>
          <cell r="G382">
            <v>18664</v>
          </cell>
          <cell r="H382">
            <v>19830</v>
          </cell>
          <cell r="I382">
            <v>19830</v>
          </cell>
          <cell r="J382">
            <v>19830</v>
          </cell>
          <cell r="K382">
            <v>18664</v>
          </cell>
          <cell r="L382">
            <v>19830</v>
          </cell>
          <cell r="M382">
            <v>18664</v>
          </cell>
          <cell r="N382">
            <v>19830</v>
          </cell>
          <cell r="O382">
            <v>19830</v>
          </cell>
          <cell r="P382">
            <v>19830</v>
          </cell>
          <cell r="Q382">
            <v>20997</v>
          </cell>
          <cell r="R382">
            <v>233297</v>
          </cell>
          <cell r="S382">
            <v>4699.3999999999996</v>
          </cell>
        </row>
        <row r="383">
          <cell r="A383" t="str">
            <v>60379S - SOUTH COASTALBargaining Unit OT</v>
          </cell>
          <cell r="C383" t="str">
            <v>60379S - SOUTH COASTAL</v>
          </cell>
          <cell r="D383" t="str">
            <v>Bargaining Unit OT</v>
          </cell>
          <cell r="F383">
            <v>6481</v>
          </cell>
          <cell r="G383">
            <v>6805</v>
          </cell>
          <cell r="H383">
            <v>7129</v>
          </cell>
          <cell r="I383">
            <v>7291</v>
          </cell>
          <cell r="J383">
            <v>6563</v>
          </cell>
          <cell r="K383">
            <v>5995</v>
          </cell>
          <cell r="L383">
            <v>6319</v>
          </cell>
          <cell r="M383">
            <v>5995</v>
          </cell>
          <cell r="N383">
            <v>6401</v>
          </cell>
          <cell r="O383">
            <v>7291</v>
          </cell>
          <cell r="P383">
            <v>7291</v>
          </cell>
          <cell r="Q383">
            <v>7453</v>
          </cell>
          <cell r="R383">
            <v>81014</v>
          </cell>
          <cell r="S383">
            <v>215785.34</v>
          </cell>
        </row>
        <row r="384">
          <cell r="A384" t="str">
            <v>60379S - SOUTH COASTALContractors</v>
          </cell>
          <cell r="C384" t="str">
            <v>60379S - SOUTH COASTAL</v>
          </cell>
          <cell r="D384" t="str">
            <v>Contractors</v>
          </cell>
          <cell r="F384">
            <v>81445</v>
          </cell>
          <cell r="G384">
            <v>85518</v>
          </cell>
          <cell r="H384">
            <v>89589</v>
          </cell>
          <cell r="I384">
            <v>91626</v>
          </cell>
          <cell r="J384">
            <v>82462</v>
          </cell>
          <cell r="K384">
            <v>75336</v>
          </cell>
          <cell r="L384">
            <v>79409</v>
          </cell>
          <cell r="M384">
            <v>75336</v>
          </cell>
          <cell r="N384">
            <v>80427</v>
          </cell>
          <cell r="O384">
            <v>91626</v>
          </cell>
          <cell r="P384">
            <v>91626</v>
          </cell>
          <cell r="Q384">
            <v>93661</v>
          </cell>
          <cell r="R384">
            <v>1018061</v>
          </cell>
          <cell r="S384">
            <v>38036.019999999997</v>
          </cell>
        </row>
        <row r="385">
          <cell r="A385" t="str">
            <v>60379S - SOUTH COASTALMaterials w/ burdens</v>
          </cell>
          <cell r="C385" t="str">
            <v>60379S - SOUTH COASTAL</v>
          </cell>
          <cell r="D385" t="str">
            <v>Materials w/ burdens</v>
          </cell>
          <cell r="F385">
            <v>131603</v>
          </cell>
          <cell r="G385">
            <v>138182</v>
          </cell>
          <cell r="H385">
            <v>144762</v>
          </cell>
          <cell r="I385">
            <v>148052</v>
          </cell>
          <cell r="J385">
            <v>133247</v>
          </cell>
          <cell r="K385">
            <v>121732</v>
          </cell>
          <cell r="L385">
            <v>128312</v>
          </cell>
          <cell r="M385">
            <v>121732</v>
          </cell>
          <cell r="N385">
            <v>129957</v>
          </cell>
          <cell r="O385">
            <v>148052</v>
          </cell>
          <cell r="P385">
            <v>148052</v>
          </cell>
          <cell r="Q385">
            <v>151343</v>
          </cell>
          <cell r="R385">
            <v>1645026</v>
          </cell>
          <cell r="S385">
            <v>1197505.21</v>
          </cell>
        </row>
        <row r="386">
          <cell r="A386" t="str">
            <v>60379S - SOUTH COASTALFleet</v>
          </cell>
          <cell r="C386" t="str">
            <v>60379S - SOUTH COASTAL</v>
          </cell>
          <cell r="D386" t="str">
            <v>Fleet</v>
          </cell>
          <cell r="F386">
            <v>8427</v>
          </cell>
          <cell r="G386">
            <v>8988</v>
          </cell>
          <cell r="H386">
            <v>9550</v>
          </cell>
          <cell r="I386">
            <v>9550</v>
          </cell>
          <cell r="J386">
            <v>9550</v>
          </cell>
          <cell r="K386">
            <v>8988</v>
          </cell>
          <cell r="L386">
            <v>9550</v>
          </cell>
          <cell r="M386">
            <v>8988</v>
          </cell>
          <cell r="N386">
            <v>9550</v>
          </cell>
          <cell r="O386">
            <v>9550</v>
          </cell>
          <cell r="P386">
            <v>9550</v>
          </cell>
          <cell r="Q386">
            <v>10112</v>
          </cell>
          <cell r="R386">
            <v>112353</v>
          </cell>
          <cell r="S386">
            <v>1254156.07</v>
          </cell>
        </row>
        <row r="387">
          <cell r="A387" t="str">
            <v>60379S - SOUTH COASTALOther</v>
          </cell>
          <cell r="C387" t="str">
            <v>60379S - SOUTH COASTAL</v>
          </cell>
          <cell r="D387" t="str">
            <v>Other</v>
          </cell>
          <cell r="F387">
            <v>787</v>
          </cell>
          <cell r="G387">
            <v>826</v>
          </cell>
          <cell r="H387">
            <v>865</v>
          </cell>
          <cell r="I387">
            <v>885</v>
          </cell>
          <cell r="J387">
            <v>796</v>
          </cell>
          <cell r="K387">
            <v>727</v>
          </cell>
          <cell r="L387">
            <v>767</v>
          </cell>
          <cell r="M387">
            <v>727</v>
          </cell>
          <cell r="N387">
            <v>778</v>
          </cell>
          <cell r="O387">
            <v>885</v>
          </cell>
          <cell r="P387">
            <v>885</v>
          </cell>
          <cell r="Q387">
            <v>905</v>
          </cell>
          <cell r="R387">
            <v>9833</v>
          </cell>
          <cell r="S387">
            <v>2451661.2800000003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 t="str">
            <v>60379S - SOUTH COASTALCIAC</v>
          </cell>
          <cell r="C388" t="str">
            <v>60379S - SOUTH COASTAL</v>
          </cell>
          <cell r="D388" t="str">
            <v>CIAC</v>
          </cell>
          <cell r="F388">
            <v>-10199</v>
          </cell>
          <cell r="G388">
            <v>-10708</v>
          </cell>
          <cell r="H388">
            <v>-11219</v>
          </cell>
          <cell r="I388">
            <v>-11473</v>
          </cell>
          <cell r="J388">
            <v>-10326</v>
          </cell>
          <cell r="K388">
            <v>-9433</v>
          </cell>
          <cell r="L388">
            <v>-9944</v>
          </cell>
          <cell r="M388">
            <v>-9433</v>
          </cell>
          <cell r="N388">
            <v>-10071</v>
          </cell>
          <cell r="O388">
            <v>-11473</v>
          </cell>
          <cell r="P388">
            <v>-11473</v>
          </cell>
          <cell r="Q388">
            <v>-11728</v>
          </cell>
          <cell r="R388">
            <v>-127480</v>
          </cell>
          <cell r="S388">
            <v>121704.84</v>
          </cell>
        </row>
        <row r="389">
          <cell r="A389" t="str">
            <v>Sum:</v>
          </cell>
          <cell r="B389" t="str">
            <v>60379S</v>
          </cell>
          <cell r="D389" t="str">
            <v>Sum:</v>
          </cell>
          <cell r="F389">
            <v>241133</v>
          </cell>
          <cell r="G389">
            <v>253705</v>
          </cell>
          <cell r="H389">
            <v>266276</v>
          </cell>
          <cell r="I389">
            <v>271531</v>
          </cell>
          <cell r="J389">
            <v>247892</v>
          </cell>
          <cell r="K389">
            <v>227439</v>
          </cell>
          <cell r="L389">
            <v>240013</v>
          </cell>
          <cell r="M389">
            <v>227439</v>
          </cell>
          <cell r="N389">
            <v>242642</v>
          </cell>
          <cell r="O389">
            <v>271531</v>
          </cell>
          <cell r="P389">
            <v>271531</v>
          </cell>
          <cell r="Q389">
            <v>278852</v>
          </cell>
          <cell r="R389">
            <v>3039984</v>
          </cell>
          <cell r="S389">
            <v>5340.72</v>
          </cell>
        </row>
        <row r="390">
          <cell r="A390"/>
          <cell r="S390">
            <v>-311369.03999999998</v>
          </cell>
        </row>
        <row r="391">
          <cell r="A391" t="str">
            <v>60413S - NORTH CENT FL ADMINPayroll</v>
          </cell>
          <cell r="B391" t="str">
            <v>60413S</v>
          </cell>
          <cell r="C391" t="str">
            <v>60413S - NORTH CENT FL ADMIN</v>
          </cell>
          <cell r="D391" t="str">
            <v>Payroll</v>
          </cell>
          <cell r="F391">
            <v>3288</v>
          </cell>
          <cell r="G391">
            <v>3288</v>
          </cell>
          <cell r="H391">
            <v>3288</v>
          </cell>
          <cell r="I391">
            <v>3397</v>
          </cell>
          <cell r="J391">
            <v>3397</v>
          </cell>
          <cell r="K391">
            <v>3397</v>
          </cell>
          <cell r="L391">
            <v>5093</v>
          </cell>
          <cell r="M391">
            <v>3397</v>
          </cell>
          <cell r="N391">
            <v>3397</v>
          </cell>
          <cell r="O391">
            <v>3397</v>
          </cell>
          <cell r="P391">
            <v>3397</v>
          </cell>
          <cell r="Q391">
            <v>5098</v>
          </cell>
          <cell r="R391">
            <v>43834</v>
          </cell>
          <cell r="S391">
            <v>2592198</v>
          </cell>
        </row>
        <row r="392">
          <cell r="A392" t="str">
            <v>60413S - NORTH CENT FL ADMINPayroll OT</v>
          </cell>
          <cell r="C392" t="str">
            <v>60413S - NORTH CENT FL ADMIN</v>
          </cell>
          <cell r="D392" t="str">
            <v>Payroll OT</v>
          </cell>
          <cell r="F392">
            <v>333</v>
          </cell>
          <cell r="G392">
            <v>333</v>
          </cell>
          <cell r="H392">
            <v>333</v>
          </cell>
          <cell r="I392">
            <v>374</v>
          </cell>
          <cell r="J392">
            <v>333</v>
          </cell>
          <cell r="K392">
            <v>333</v>
          </cell>
          <cell r="L392">
            <v>333</v>
          </cell>
          <cell r="M392">
            <v>374</v>
          </cell>
          <cell r="N392">
            <v>333</v>
          </cell>
          <cell r="O392">
            <v>333</v>
          </cell>
          <cell r="P392">
            <v>374</v>
          </cell>
          <cell r="Q392">
            <v>374</v>
          </cell>
          <cell r="R392">
            <v>4160</v>
          </cell>
        </row>
        <row r="393">
          <cell r="A393" t="str">
            <v>60413S - NORTH CENT FL ADMINBargaining Unit</v>
          </cell>
          <cell r="C393" t="str">
            <v>60413S - NORTH CENT FL ADMIN</v>
          </cell>
          <cell r="D393" t="str">
            <v>Bargaining Unit</v>
          </cell>
          <cell r="F393">
            <v>20010</v>
          </cell>
          <cell r="G393">
            <v>20010</v>
          </cell>
          <cell r="H393">
            <v>20010</v>
          </cell>
          <cell r="I393">
            <v>20010</v>
          </cell>
          <cell r="J393">
            <v>20010</v>
          </cell>
          <cell r="K393">
            <v>20010</v>
          </cell>
          <cell r="L393">
            <v>29887</v>
          </cell>
          <cell r="M393">
            <v>20010</v>
          </cell>
          <cell r="N393">
            <v>20010</v>
          </cell>
          <cell r="O393">
            <v>20010</v>
          </cell>
          <cell r="P393">
            <v>20010</v>
          </cell>
          <cell r="Q393">
            <v>29887</v>
          </cell>
          <cell r="R393">
            <v>259874</v>
          </cell>
          <cell r="S393">
            <v>78159.929999999993</v>
          </cell>
        </row>
        <row r="394">
          <cell r="A394" t="str">
            <v>60413S - NORTH CENT FL ADMINBargaining Unit OT</v>
          </cell>
          <cell r="C394" t="str">
            <v>60413S - NORTH CENT FL ADMIN</v>
          </cell>
          <cell r="D394" t="str">
            <v>Bargaining Unit OT</v>
          </cell>
          <cell r="F394">
            <v>1351</v>
          </cell>
          <cell r="G394">
            <v>1351</v>
          </cell>
          <cell r="H394">
            <v>1351</v>
          </cell>
          <cell r="I394">
            <v>1520</v>
          </cell>
          <cell r="J394">
            <v>1351</v>
          </cell>
          <cell r="K394">
            <v>1351</v>
          </cell>
          <cell r="L394">
            <v>1351</v>
          </cell>
          <cell r="M394">
            <v>1520</v>
          </cell>
          <cell r="N394">
            <v>1351</v>
          </cell>
          <cell r="O394">
            <v>1351</v>
          </cell>
          <cell r="P394">
            <v>1520</v>
          </cell>
          <cell r="Q394">
            <v>1520</v>
          </cell>
          <cell r="R394">
            <v>16888</v>
          </cell>
          <cell r="S394">
            <v>0</v>
          </cell>
        </row>
        <row r="395">
          <cell r="A395" t="str">
            <v>60413S - NORTH CENT FL ADMINContractors</v>
          </cell>
          <cell r="C395" t="str">
            <v>60413S - NORTH CENT FL ADMIN</v>
          </cell>
          <cell r="D395" t="str">
            <v>Contractors</v>
          </cell>
          <cell r="F395">
            <v>80501</v>
          </cell>
          <cell r="G395">
            <v>80501</v>
          </cell>
          <cell r="H395">
            <v>80501</v>
          </cell>
          <cell r="I395">
            <v>90563</v>
          </cell>
          <cell r="J395">
            <v>80501</v>
          </cell>
          <cell r="K395">
            <v>80501</v>
          </cell>
          <cell r="L395">
            <v>80501</v>
          </cell>
          <cell r="M395">
            <v>90563</v>
          </cell>
          <cell r="N395">
            <v>80501</v>
          </cell>
          <cell r="O395">
            <v>80501</v>
          </cell>
          <cell r="P395">
            <v>90563</v>
          </cell>
          <cell r="Q395">
            <v>90563</v>
          </cell>
          <cell r="R395">
            <v>1006260</v>
          </cell>
          <cell r="S395">
            <v>346842.68</v>
          </cell>
        </row>
        <row r="396">
          <cell r="A396" t="str">
            <v>60413S - NORTH CENT FL ADMINMaterials w/ burdens</v>
          </cell>
          <cell r="C396" t="str">
            <v>60413S - NORTH CENT FL ADMIN</v>
          </cell>
          <cell r="D396" t="str">
            <v>Materials w/ burdens</v>
          </cell>
          <cell r="F396">
            <v>198129</v>
          </cell>
          <cell r="G396">
            <v>198129</v>
          </cell>
          <cell r="H396">
            <v>198129</v>
          </cell>
          <cell r="I396">
            <v>222897</v>
          </cell>
          <cell r="J396">
            <v>198129</v>
          </cell>
          <cell r="K396">
            <v>198129</v>
          </cell>
          <cell r="L396">
            <v>198129</v>
          </cell>
          <cell r="M396">
            <v>222897</v>
          </cell>
          <cell r="N396">
            <v>198129</v>
          </cell>
          <cell r="O396">
            <v>198129</v>
          </cell>
          <cell r="P396">
            <v>222897</v>
          </cell>
          <cell r="Q396">
            <v>222897</v>
          </cell>
          <cell r="R396">
            <v>2476623</v>
          </cell>
          <cell r="S396">
            <v>16568.32</v>
          </cell>
        </row>
        <row r="397">
          <cell r="A397" t="str">
            <v>60413S - NORTH CENT FL ADMINFleet</v>
          </cell>
          <cell r="C397" t="str">
            <v>60413S - NORTH CENT FL ADMIN</v>
          </cell>
          <cell r="D397" t="str">
            <v>Fleet</v>
          </cell>
          <cell r="F397">
            <v>9790</v>
          </cell>
          <cell r="G397">
            <v>9790</v>
          </cell>
          <cell r="H397">
            <v>9790</v>
          </cell>
          <cell r="I397">
            <v>9790</v>
          </cell>
          <cell r="J397">
            <v>9790</v>
          </cell>
          <cell r="K397">
            <v>9790</v>
          </cell>
          <cell r="L397">
            <v>14619</v>
          </cell>
          <cell r="M397">
            <v>9790</v>
          </cell>
          <cell r="N397">
            <v>9790</v>
          </cell>
          <cell r="O397">
            <v>9790</v>
          </cell>
          <cell r="P397">
            <v>9790</v>
          </cell>
          <cell r="Q397">
            <v>14619</v>
          </cell>
          <cell r="R397">
            <v>127138</v>
          </cell>
          <cell r="S397">
            <v>733533</v>
          </cell>
        </row>
        <row r="398">
          <cell r="A398" t="str">
            <v>60413S - NORTH CENT FL ADMINOther</v>
          </cell>
          <cell r="C398" t="str">
            <v>60413S - NORTH CENT FL ADMIN</v>
          </cell>
          <cell r="D398" t="str">
            <v>Other</v>
          </cell>
          <cell r="F398">
            <v>3923</v>
          </cell>
          <cell r="G398">
            <v>3923</v>
          </cell>
          <cell r="H398">
            <v>3923</v>
          </cell>
          <cell r="I398">
            <v>4413</v>
          </cell>
          <cell r="J398">
            <v>3923</v>
          </cell>
          <cell r="K398">
            <v>3923</v>
          </cell>
          <cell r="L398">
            <v>3923</v>
          </cell>
          <cell r="M398">
            <v>4413</v>
          </cell>
          <cell r="N398">
            <v>3923</v>
          </cell>
          <cell r="O398">
            <v>3923</v>
          </cell>
          <cell r="P398">
            <v>4413</v>
          </cell>
          <cell r="Q398">
            <v>4413</v>
          </cell>
          <cell r="R398">
            <v>49036</v>
          </cell>
          <cell r="S398">
            <v>1953029.72</v>
          </cell>
        </row>
        <row r="399">
          <cell r="A399" t="str">
            <v>60413S - NORTH CENT FL ADMINCIAC</v>
          </cell>
          <cell r="C399" t="str">
            <v>60413S - NORTH CENT FL ADMIN</v>
          </cell>
          <cell r="D399" t="str">
            <v>CIAC</v>
          </cell>
          <cell r="F399">
            <v>-17070</v>
          </cell>
          <cell r="G399">
            <v>-17070</v>
          </cell>
          <cell r="H399">
            <v>-17070</v>
          </cell>
          <cell r="I399">
            <v>-19203</v>
          </cell>
          <cell r="J399">
            <v>-17070</v>
          </cell>
          <cell r="K399">
            <v>-17070</v>
          </cell>
          <cell r="L399">
            <v>-17070</v>
          </cell>
          <cell r="M399">
            <v>-19203</v>
          </cell>
          <cell r="N399">
            <v>-17070</v>
          </cell>
          <cell r="O399">
            <v>-17070</v>
          </cell>
          <cell r="P399">
            <v>-19203</v>
          </cell>
          <cell r="Q399">
            <v>-19203</v>
          </cell>
          <cell r="R399">
            <v>-213372</v>
          </cell>
          <cell r="S399">
            <v>179105.04</v>
          </cell>
        </row>
        <row r="400">
          <cell r="A400" t="str">
            <v>Sum:</v>
          </cell>
          <cell r="B400" t="str">
            <v>60413S</v>
          </cell>
          <cell r="D400" t="str">
            <v>Sum:</v>
          </cell>
          <cell r="F400">
            <v>300255</v>
          </cell>
          <cell r="G400">
            <v>300255</v>
          </cell>
          <cell r="H400">
            <v>300255</v>
          </cell>
          <cell r="I400">
            <v>333761</v>
          </cell>
          <cell r="J400">
            <v>300364</v>
          </cell>
          <cell r="K400">
            <v>300364</v>
          </cell>
          <cell r="L400">
            <v>316766</v>
          </cell>
          <cell r="M400">
            <v>333761</v>
          </cell>
          <cell r="N400">
            <v>300364</v>
          </cell>
          <cell r="O400">
            <v>300364</v>
          </cell>
          <cell r="P400">
            <v>333761</v>
          </cell>
          <cell r="Q400">
            <v>350168</v>
          </cell>
          <cell r="R400">
            <v>3770441</v>
          </cell>
          <cell r="S400">
            <v>2132134.7599999998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/>
          <cell r="S401">
            <v>11536.68</v>
          </cell>
        </row>
        <row r="402">
          <cell r="A402" t="str">
            <v>60445S - NORTH COASTALPayroll</v>
          </cell>
          <cell r="B402" t="str">
            <v>60445S</v>
          </cell>
          <cell r="C402" t="str">
            <v>60445S - NORTH COASTAL</v>
          </cell>
          <cell r="D402" t="str">
            <v>Payroll</v>
          </cell>
          <cell r="F402">
            <v>8981</v>
          </cell>
          <cell r="G402">
            <v>9622</v>
          </cell>
          <cell r="H402">
            <v>10264</v>
          </cell>
          <cell r="I402">
            <v>10905</v>
          </cell>
          <cell r="J402">
            <v>11546</v>
          </cell>
          <cell r="K402">
            <v>10905</v>
          </cell>
          <cell r="L402">
            <v>11546</v>
          </cell>
          <cell r="M402">
            <v>10905</v>
          </cell>
          <cell r="N402">
            <v>10905</v>
          </cell>
          <cell r="O402">
            <v>10905</v>
          </cell>
          <cell r="P402">
            <v>10905</v>
          </cell>
          <cell r="Q402">
            <v>10905</v>
          </cell>
          <cell r="R402">
            <v>128294</v>
          </cell>
          <cell r="S402">
            <v>-139581.35999999999</v>
          </cell>
        </row>
        <row r="403">
          <cell r="A403" t="str">
            <v>60445S - NORTH COASTALPayroll OT</v>
          </cell>
          <cell r="C403" t="str">
            <v>60445S - NORTH COASTAL</v>
          </cell>
          <cell r="D403" t="str">
            <v>Payroll OT</v>
          </cell>
          <cell r="F403">
            <v>542</v>
          </cell>
          <cell r="G403">
            <v>570</v>
          </cell>
          <cell r="H403">
            <v>597</v>
          </cell>
          <cell r="I403">
            <v>625</v>
          </cell>
          <cell r="J403">
            <v>577</v>
          </cell>
          <cell r="K403">
            <v>528</v>
          </cell>
          <cell r="L403">
            <v>556</v>
          </cell>
          <cell r="M403">
            <v>528</v>
          </cell>
          <cell r="N403">
            <v>549</v>
          </cell>
          <cell r="O403">
            <v>625</v>
          </cell>
          <cell r="P403">
            <v>625</v>
          </cell>
          <cell r="Q403">
            <v>625</v>
          </cell>
          <cell r="R403">
            <v>6947</v>
          </cell>
          <cell r="S403">
            <v>3179194</v>
          </cell>
        </row>
        <row r="404">
          <cell r="A404" t="str">
            <v>60445S - NORTH COASTALBargaining Unit</v>
          </cell>
          <cell r="C404" t="str">
            <v>60445S - NORTH COASTAL</v>
          </cell>
          <cell r="D404" t="str">
            <v>Bargaining Unit</v>
          </cell>
          <cell r="F404">
            <v>25308</v>
          </cell>
          <cell r="G404">
            <v>27116</v>
          </cell>
          <cell r="H404">
            <v>28925</v>
          </cell>
          <cell r="I404">
            <v>30732</v>
          </cell>
          <cell r="J404">
            <v>32539</v>
          </cell>
          <cell r="K404">
            <v>30732</v>
          </cell>
          <cell r="L404">
            <v>32539</v>
          </cell>
          <cell r="M404">
            <v>30732</v>
          </cell>
          <cell r="N404">
            <v>30732</v>
          </cell>
          <cell r="O404">
            <v>30732</v>
          </cell>
          <cell r="P404">
            <v>30732</v>
          </cell>
          <cell r="Q404">
            <v>30732</v>
          </cell>
          <cell r="R404">
            <v>361551</v>
          </cell>
        </row>
        <row r="405">
          <cell r="A405" t="str">
            <v>60445S - NORTH COASTALBargaining Unit OT</v>
          </cell>
          <cell r="C405" t="str">
            <v>60445S - NORTH COASTAL</v>
          </cell>
          <cell r="D405" t="str">
            <v>Bargaining Unit OT</v>
          </cell>
          <cell r="F405">
            <v>9239</v>
          </cell>
          <cell r="G405">
            <v>9712</v>
          </cell>
          <cell r="H405">
            <v>10186</v>
          </cell>
          <cell r="I405">
            <v>10660</v>
          </cell>
          <cell r="J405">
            <v>9830</v>
          </cell>
          <cell r="K405">
            <v>9002</v>
          </cell>
          <cell r="L405">
            <v>9475</v>
          </cell>
          <cell r="M405">
            <v>9002</v>
          </cell>
          <cell r="N405">
            <v>9356</v>
          </cell>
          <cell r="O405">
            <v>10660</v>
          </cell>
          <cell r="P405">
            <v>10660</v>
          </cell>
          <cell r="Q405">
            <v>10660</v>
          </cell>
          <cell r="R405">
            <v>118442</v>
          </cell>
        </row>
        <row r="406">
          <cell r="A406" t="str">
            <v>60445S - NORTH COASTALContractors</v>
          </cell>
          <cell r="C406" t="str">
            <v>60445S - NORTH COASTAL</v>
          </cell>
          <cell r="D406" t="str">
            <v>Contractors</v>
          </cell>
          <cell r="F406">
            <v>19159</v>
          </cell>
          <cell r="G406">
            <v>20143</v>
          </cell>
          <cell r="H406">
            <v>21125</v>
          </cell>
          <cell r="I406">
            <v>22107</v>
          </cell>
          <cell r="J406">
            <v>20388</v>
          </cell>
          <cell r="K406">
            <v>18668</v>
          </cell>
          <cell r="L406">
            <v>19650</v>
          </cell>
          <cell r="M406">
            <v>18668</v>
          </cell>
          <cell r="N406">
            <v>19405</v>
          </cell>
          <cell r="O406">
            <v>22107</v>
          </cell>
          <cell r="P406">
            <v>22107</v>
          </cell>
          <cell r="Q406">
            <v>22107</v>
          </cell>
          <cell r="R406">
            <v>245634</v>
          </cell>
          <cell r="S406">
            <v>167164.96</v>
          </cell>
        </row>
        <row r="407">
          <cell r="A407" t="str">
            <v>60445S - NORTH COASTALMaterials w/ burdens</v>
          </cell>
          <cell r="C407" t="str">
            <v>60445S - NORTH COASTAL</v>
          </cell>
          <cell r="D407" t="str">
            <v>Materials w/ burdens</v>
          </cell>
          <cell r="F407">
            <v>52536</v>
          </cell>
          <cell r="G407">
            <v>55229</v>
          </cell>
          <cell r="H407">
            <v>57923</v>
          </cell>
          <cell r="I407">
            <v>60617</v>
          </cell>
          <cell r="J407">
            <v>55903</v>
          </cell>
          <cell r="K407">
            <v>51188</v>
          </cell>
          <cell r="L407">
            <v>53882</v>
          </cell>
          <cell r="M407">
            <v>51188</v>
          </cell>
          <cell r="N407">
            <v>53208</v>
          </cell>
          <cell r="O407">
            <v>60617</v>
          </cell>
          <cell r="P407">
            <v>60617</v>
          </cell>
          <cell r="Q407">
            <v>60617</v>
          </cell>
          <cell r="R407">
            <v>673527</v>
          </cell>
          <cell r="S407">
            <v>1284.8699999999999</v>
          </cell>
        </row>
        <row r="408">
          <cell r="A408" t="str">
            <v>60445S - NORTH COASTALFleet</v>
          </cell>
          <cell r="C408" t="str">
            <v>60445S - NORTH COASTAL</v>
          </cell>
          <cell r="D408" t="str">
            <v>Fleet</v>
          </cell>
          <cell r="F408">
            <v>15574</v>
          </cell>
          <cell r="G408">
            <v>16686</v>
          </cell>
          <cell r="H408">
            <v>17798</v>
          </cell>
          <cell r="I408">
            <v>18910</v>
          </cell>
          <cell r="J408">
            <v>20023</v>
          </cell>
          <cell r="K408">
            <v>18910</v>
          </cell>
          <cell r="L408">
            <v>20023</v>
          </cell>
          <cell r="M408">
            <v>18910</v>
          </cell>
          <cell r="N408">
            <v>18910</v>
          </cell>
          <cell r="O408">
            <v>18910</v>
          </cell>
          <cell r="P408">
            <v>18910</v>
          </cell>
          <cell r="Q408">
            <v>18910</v>
          </cell>
          <cell r="R408">
            <v>222474</v>
          </cell>
          <cell r="S408">
            <v>233624.68</v>
          </cell>
        </row>
        <row r="409">
          <cell r="A409" t="str">
            <v>60445S - NORTH COASTALOther</v>
          </cell>
          <cell r="C409" t="str">
            <v>60445S - NORTH COASTAL</v>
          </cell>
          <cell r="D409" t="str">
            <v>Other</v>
          </cell>
          <cell r="F409">
            <v>791</v>
          </cell>
          <cell r="G409">
            <v>832</v>
          </cell>
          <cell r="H409">
            <v>873</v>
          </cell>
          <cell r="I409">
            <v>914</v>
          </cell>
          <cell r="J409">
            <v>842</v>
          </cell>
          <cell r="K409">
            <v>771</v>
          </cell>
          <cell r="L409">
            <v>812</v>
          </cell>
          <cell r="M409">
            <v>771</v>
          </cell>
          <cell r="N409">
            <v>801</v>
          </cell>
          <cell r="O409">
            <v>914</v>
          </cell>
          <cell r="P409">
            <v>914</v>
          </cell>
          <cell r="Q409">
            <v>914</v>
          </cell>
          <cell r="R409">
            <v>10149</v>
          </cell>
          <cell r="S409">
            <v>37254.01</v>
          </cell>
        </row>
        <row r="410">
          <cell r="A410" t="str">
            <v>Sum:</v>
          </cell>
          <cell r="B410" t="str">
            <v>60445S</v>
          </cell>
          <cell r="D410" t="str">
            <v>Sum:</v>
          </cell>
          <cell r="F410">
            <v>132130</v>
          </cell>
          <cell r="G410">
            <v>139910</v>
          </cell>
          <cell r="H410">
            <v>147691</v>
          </cell>
          <cell r="I410">
            <v>155470</v>
          </cell>
          <cell r="J410">
            <v>151648</v>
          </cell>
          <cell r="K410">
            <v>140704</v>
          </cell>
          <cell r="L410">
            <v>148483</v>
          </cell>
          <cell r="M410">
            <v>140704</v>
          </cell>
          <cell r="N410">
            <v>143866</v>
          </cell>
          <cell r="O410">
            <v>155470</v>
          </cell>
          <cell r="P410">
            <v>155470</v>
          </cell>
          <cell r="Q410">
            <v>155470</v>
          </cell>
          <cell r="R410">
            <v>1767018</v>
          </cell>
          <cell r="S410">
            <v>801208.96</v>
          </cell>
        </row>
        <row r="411">
          <cell r="A411"/>
          <cell r="S411">
            <v>473653.29</v>
          </cell>
        </row>
        <row r="412">
          <cell r="A412" t="str">
            <v>60568S - SOUTH CENTRAL FL ADMINPayroll</v>
          </cell>
          <cell r="B412" t="str">
            <v>60568S</v>
          </cell>
          <cell r="C412" t="str">
            <v>60568S - SOUTH CENTRAL FL ADMIN</v>
          </cell>
          <cell r="D412" t="str">
            <v>Payroll</v>
          </cell>
          <cell r="F412">
            <v>9768</v>
          </cell>
          <cell r="G412">
            <v>9768</v>
          </cell>
          <cell r="H412">
            <v>9768</v>
          </cell>
          <cell r="I412">
            <v>9898</v>
          </cell>
          <cell r="J412">
            <v>9898</v>
          </cell>
          <cell r="K412">
            <v>9898</v>
          </cell>
          <cell r="L412">
            <v>14808</v>
          </cell>
          <cell r="M412">
            <v>9898</v>
          </cell>
          <cell r="N412">
            <v>9898</v>
          </cell>
          <cell r="O412">
            <v>9898</v>
          </cell>
          <cell r="P412">
            <v>9898</v>
          </cell>
          <cell r="Q412">
            <v>14814</v>
          </cell>
          <cell r="R412">
            <v>128212</v>
          </cell>
          <cell r="S412">
            <v>119997.66</v>
          </cell>
        </row>
        <row r="413">
          <cell r="A413" t="str">
            <v>60568S - SOUTH CENTRAL FL ADMINPayroll OT</v>
          </cell>
          <cell r="C413" t="str">
            <v>60568S - SOUTH CENTRAL FL ADMIN</v>
          </cell>
          <cell r="D413" t="str">
            <v>Payroll OT</v>
          </cell>
          <cell r="F413">
            <v>242</v>
          </cell>
          <cell r="G413">
            <v>278</v>
          </cell>
          <cell r="H413">
            <v>278</v>
          </cell>
          <cell r="I413">
            <v>348</v>
          </cell>
          <cell r="J413">
            <v>348</v>
          </cell>
          <cell r="K413">
            <v>348</v>
          </cell>
          <cell r="L413">
            <v>382</v>
          </cell>
          <cell r="M413">
            <v>278</v>
          </cell>
          <cell r="N413">
            <v>242</v>
          </cell>
          <cell r="O413">
            <v>242</v>
          </cell>
          <cell r="P413">
            <v>278</v>
          </cell>
          <cell r="Q413">
            <v>209</v>
          </cell>
          <cell r="R413">
            <v>3473</v>
          </cell>
          <cell r="S413">
            <v>593650.94999999995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 t="str">
            <v>60568S - SOUTH CENTRAL FL ADMINBargaining Unit</v>
          </cell>
          <cell r="C414" t="str">
            <v>60568S - SOUTH CENTRAL FL ADMIN</v>
          </cell>
          <cell r="D414" t="str">
            <v>Bargaining Unit</v>
          </cell>
          <cell r="F414">
            <v>14140</v>
          </cell>
          <cell r="G414">
            <v>14140</v>
          </cell>
          <cell r="H414">
            <v>14140</v>
          </cell>
          <cell r="I414">
            <v>14330</v>
          </cell>
          <cell r="J414">
            <v>14330</v>
          </cell>
          <cell r="K414">
            <v>14330</v>
          </cell>
          <cell r="L414">
            <v>21437</v>
          </cell>
          <cell r="M414">
            <v>14330</v>
          </cell>
          <cell r="N414">
            <v>14330</v>
          </cell>
          <cell r="O414">
            <v>14330</v>
          </cell>
          <cell r="P414">
            <v>14330</v>
          </cell>
          <cell r="Q414">
            <v>21445</v>
          </cell>
          <cell r="R414">
            <v>185612</v>
          </cell>
          <cell r="S414">
            <v>6281.16</v>
          </cell>
        </row>
        <row r="415">
          <cell r="A415" t="str">
            <v>60568S - SOUTH CENTRAL FL ADMINBargaining Unit OT</v>
          </cell>
          <cell r="C415" t="str">
            <v>60568S - SOUTH CENTRAL FL ADMIN</v>
          </cell>
          <cell r="D415" t="str">
            <v>Bargaining Unit OT</v>
          </cell>
          <cell r="F415">
            <v>963</v>
          </cell>
          <cell r="G415">
            <v>1101</v>
          </cell>
          <cell r="H415">
            <v>1101</v>
          </cell>
          <cell r="I415">
            <v>1376</v>
          </cell>
          <cell r="J415">
            <v>1376</v>
          </cell>
          <cell r="K415">
            <v>1376</v>
          </cell>
          <cell r="L415">
            <v>1514</v>
          </cell>
          <cell r="M415">
            <v>1101</v>
          </cell>
          <cell r="N415">
            <v>963</v>
          </cell>
          <cell r="O415">
            <v>963</v>
          </cell>
          <cell r="P415">
            <v>1101</v>
          </cell>
          <cell r="Q415">
            <v>826</v>
          </cell>
          <cell r="R415">
            <v>13761</v>
          </cell>
          <cell r="S415">
            <v>-129347.76</v>
          </cell>
        </row>
        <row r="416">
          <cell r="A416" t="str">
            <v>60568S - SOUTH CENTRAL FL ADMINContractors</v>
          </cell>
          <cell r="C416" t="str">
            <v>60568S - SOUTH CENTRAL FL ADMIN</v>
          </cell>
          <cell r="D416" t="str">
            <v>Contractors</v>
          </cell>
          <cell r="F416">
            <v>342110</v>
          </cell>
          <cell r="G416">
            <v>342110</v>
          </cell>
          <cell r="H416">
            <v>342110</v>
          </cell>
          <cell r="I416">
            <v>315501</v>
          </cell>
          <cell r="J416">
            <v>315501</v>
          </cell>
          <cell r="K416">
            <v>315501</v>
          </cell>
          <cell r="L416">
            <v>315501</v>
          </cell>
          <cell r="M416">
            <v>315501</v>
          </cell>
          <cell r="N416">
            <v>315501</v>
          </cell>
          <cell r="O416">
            <v>315501</v>
          </cell>
          <cell r="P416">
            <v>315501</v>
          </cell>
          <cell r="Q416">
            <v>250881</v>
          </cell>
          <cell r="R416">
            <v>3801219</v>
          </cell>
          <cell r="S416">
            <v>1711122</v>
          </cell>
        </row>
        <row r="417">
          <cell r="A417" t="str">
            <v>60568S - SOUTH CENTRAL FL ADMINMaterials w/ burdens</v>
          </cell>
          <cell r="C417" t="str">
            <v>60568S - SOUTH CENTRAL FL ADMIN</v>
          </cell>
          <cell r="D417" t="str">
            <v>Materials w/ burdens</v>
          </cell>
          <cell r="F417">
            <v>317007</v>
          </cell>
          <cell r="G417">
            <v>317007</v>
          </cell>
          <cell r="H417">
            <v>292351</v>
          </cell>
          <cell r="I417">
            <v>292351</v>
          </cell>
          <cell r="J417">
            <v>292351</v>
          </cell>
          <cell r="K417">
            <v>292351</v>
          </cell>
          <cell r="L417">
            <v>292351</v>
          </cell>
          <cell r="M417">
            <v>292351</v>
          </cell>
          <cell r="N417">
            <v>292351</v>
          </cell>
          <cell r="O417">
            <v>292351</v>
          </cell>
          <cell r="P417">
            <v>232470</v>
          </cell>
          <cell r="Q417">
            <v>317007</v>
          </cell>
          <cell r="R417">
            <v>3522300</v>
          </cell>
        </row>
        <row r="418">
          <cell r="A418" t="str">
            <v>60568S - SOUTH CENTRAL FL ADMINFleet</v>
          </cell>
          <cell r="C418" t="str">
            <v>60568S - SOUTH CENTRAL FL ADMIN</v>
          </cell>
          <cell r="D418" t="str">
            <v>Fleet</v>
          </cell>
          <cell r="F418">
            <v>6894</v>
          </cell>
          <cell r="G418">
            <v>6894</v>
          </cell>
          <cell r="H418">
            <v>6894</v>
          </cell>
          <cell r="I418">
            <v>6894</v>
          </cell>
          <cell r="J418">
            <v>6894</v>
          </cell>
          <cell r="K418">
            <v>6894</v>
          </cell>
          <cell r="L418">
            <v>10292</v>
          </cell>
          <cell r="M418">
            <v>6894</v>
          </cell>
          <cell r="N418">
            <v>6894</v>
          </cell>
          <cell r="O418">
            <v>6894</v>
          </cell>
          <cell r="P418">
            <v>6894</v>
          </cell>
          <cell r="Q418">
            <v>10292</v>
          </cell>
          <cell r="R418">
            <v>89524</v>
          </cell>
          <cell r="S418">
            <v>357925.12</v>
          </cell>
        </row>
        <row r="419">
          <cell r="A419" t="str">
            <v>60568S - SOUTH CENTRAL FL ADMINOther</v>
          </cell>
          <cell r="C419" t="str">
            <v>60568S - SOUTH CENTRAL FL ADMIN</v>
          </cell>
          <cell r="D419" t="str">
            <v>Other</v>
          </cell>
          <cell r="F419">
            <v>4291</v>
          </cell>
          <cell r="G419">
            <v>4291</v>
          </cell>
          <cell r="H419">
            <v>4291</v>
          </cell>
          <cell r="I419">
            <v>4291</v>
          </cell>
          <cell r="J419">
            <v>4310</v>
          </cell>
          <cell r="K419">
            <v>4291</v>
          </cell>
          <cell r="L419">
            <v>4291</v>
          </cell>
          <cell r="M419">
            <v>4291</v>
          </cell>
          <cell r="N419">
            <v>4291</v>
          </cell>
          <cell r="O419">
            <v>4291</v>
          </cell>
          <cell r="P419">
            <v>4291</v>
          </cell>
          <cell r="Q419">
            <v>4291</v>
          </cell>
          <cell r="R419">
            <v>51511</v>
          </cell>
          <cell r="S419">
            <v>194.64</v>
          </cell>
        </row>
        <row r="420">
          <cell r="A420" t="str">
            <v>60568S - SOUTH CENTRAL FL ADMINCIAC</v>
          </cell>
          <cell r="C420" t="str">
            <v>60568S - SOUTH CENTRAL FL ADMIN</v>
          </cell>
          <cell r="D420" t="str">
            <v>CIAC</v>
          </cell>
          <cell r="F420">
            <v>-39300</v>
          </cell>
          <cell r="G420">
            <v>-39300</v>
          </cell>
          <cell r="H420">
            <v>-39300</v>
          </cell>
          <cell r="I420">
            <v>-39300</v>
          </cell>
          <cell r="J420">
            <v>-39490</v>
          </cell>
          <cell r="K420">
            <v>-39300</v>
          </cell>
          <cell r="L420">
            <v>-39300</v>
          </cell>
          <cell r="M420">
            <v>-39300</v>
          </cell>
          <cell r="N420">
            <v>-39300</v>
          </cell>
          <cell r="O420">
            <v>-39300</v>
          </cell>
          <cell r="P420">
            <v>-39300</v>
          </cell>
          <cell r="Q420">
            <v>-39300</v>
          </cell>
          <cell r="R420">
            <v>-471790</v>
          </cell>
          <cell r="S420">
            <v>285047.64</v>
          </cell>
        </row>
        <row r="421">
          <cell r="A421" t="str">
            <v>Sum:</v>
          </cell>
          <cell r="B421" t="str">
            <v>60568S</v>
          </cell>
          <cell r="D421" t="str">
            <v>Sum:</v>
          </cell>
          <cell r="F421">
            <v>656115</v>
          </cell>
          <cell r="G421">
            <v>656289</v>
          </cell>
          <cell r="H421">
            <v>631633</v>
          </cell>
          <cell r="I421">
            <v>605689</v>
          </cell>
          <cell r="J421">
            <v>605518</v>
          </cell>
          <cell r="K421">
            <v>605689</v>
          </cell>
          <cell r="L421">
            <v>621276</v>
          </cell>
          <cell r="M421">
            <v>605344</v>
          </cell>
          <cell r="N421">
            <v>605170</v>
          </cell>
          <cell r="O421">
            <v>605170</v>
          </cell>
          <cell r="P421">
            <v>545463</v>
          </cell>
          <cell r="Q421">
            <v>580465</v>
          </cell>
          <cell r="R421">
            <v>7323822</v>
          </cell>
          <cell r="S421">
            <v>21849.63</v>
          </cell>
        </row>
        <row r="422">
          <cell r="A422"/>
          <cell r="S422">
            <v>2157429.88</v>
          </cell>
        </row>
        <row r="423">
          <cell r="A423" t="str">
            <v>Sum:</v>
          </cell>
          <cell r="D423" t="str">
            <v>Sum:</v>
          </cell>
          <cell r="F423">
            <v>1329632</v>
          </cell>
          <cell r="G423">
            <v>1350159</v>
          </cell>
          <cell r="H423">
            <v>1345855</v>
          </cell>
          <cell r="I423">
            <v>1366452</v>
          </cell>
          <cell r="J423">
            <v>1305423</v>
          </cell>
          <cell r="K423">
            <v>1274196</v>
          </cell>
          <cell r="L423">
            <v>1326539</v>
          </cell>
          <cell r="M423">
            <v>1307248</v>
          </cell>
          <cell r="N423">
            <v>1292043</v>
          </cell>
          <cell r="O423">
            <v>1332536</v>
          </cell>
          <cell r="P423">
            <v>1306226</v>
          </cell>
          <cell r="Q423">
            <v>1364955</v>
          </cell>
          <cell r="R423">
            <v>15901265</v>
          </cell>
          <cell r="S423">
            <v>4237309.3600000003</v>
          </cell>
        </row>
        <row r="424">
          <cell r="A424"/>
          <cell r="S424">
            <v>126316.58</v>
          </cell>
        </row>
        <row r="429">
          <cell r="B429" t="str">
            <v>Org ID</v>
          </cell>
          <cell r="C429" t="str">
            <v>Charge By</v>
          </cell>
          <cell r="D429" t="str">
            <v>Resource Group</v>
          </cell>
          <cell r="F429">
            <v>37987</v>
          </cell>
          <cell r="G429">
            <v>38018</v>
          </cell>
          <cell r="H429">
            <v>38047</v>
          </cell>
          <cell r="I429">
            <v>38078</v>
          </cell>
          <cell r="J429">
            <v>38108</v>
          </cell>
          <cell r="K429">
            <v>38139</v>
          </cell>
          <cell r="L429">
            <v>38169</v>
          </cell>
          <cell r="M429">
            <v>38200</v>
          </cell>
          <cell r="N429">
            <v>38231</v>
          </cell>
          <cell r="O429">
            <v>38261</v>
          </cell>
          <cell r="P429">
            <v>38292</v>
          </cell>
          <cell r="Q429">
            <v>38322</v>
          </cell>
          <cell r="R429" t="str">
            <v>2004 TOTAL CHARGE BY BUDGET</v>
          </cell>
          <cell r="S429" t="str">
            <v>Projection</v>
          </cell>
        </row>
        <row r="430">
          <cell r="A430" t="str">
            <v>60379S - SOUTH COASTALPayroll</v>
          </cell>
          <cell r="B430" t="str">
            <v>60379S</v>
          </cell>
          <cell r="C430" t="str">
            <v>60379S - SOUTH COASTAL</v>
          </cell>
          <cell r="D430" t="str">
            <v>Payroll</v>
          </cell>
          <cell r="F430">
            <v>392</v>
          </cell>
          <cell r="G430">
            <v>392</v>
          </cell>
          <cell r="H430">
            <v>392</v>
          </cell>
          <cell r="I430">
            <v>550</v>
          </cell>
          <cell r="J430">
            <v>628</v>
          </cell>
          <cell r="K430">
            <v>708</v>
          </cell>
          <cell r="L430">
            <v>943</v>
          </cell>
          <cell r="M430">
            <v>1099</v>
          </cell>
          <cell r="N430">
            <v>943</v>
          </cell>
          <cell r="O430">
            <v>392</v>
          </cell>
          <cell r="P430">
            <v>708</v>
          </cell>
          <cell r="Q430">
            <v>708</v>
          </cell>
          <cell r="R430">
            <v>7855</v>
          </cell>
          <cell r="S430">
            <v>40087.629999999997</v>
          </cell>
        </row>
        <row r="431">
          <cell r="A431" t="str">
            <v>60379S - SOUTH COASTALPayroll OT</v>
          </cell>
          <cell r="C431" t="str">
            <v>60379S - SOUTH COASTAL</v>
          </cell>
          <cell r="D431" t="str">
            <v>Payroll OT</v>
          </cell>
          <cell r="F431">
            <v>27</v>
          </cell>
          <cell r="G431">
            <v>27</v>
          </cell>
          <cell r="H431">
            <v>27</v>
          </cell>
          <cell r="I431">
            <v>37</v>
          </cell>
          <cell r="J431">
            <v>43</v>
          </cell>
          <cell r="K431">
            <v>48</v>
          </cell>
          <cell r="L431">
            <v>64</v>
          </cell>
          <cell r="M431">
            <v>74</v>
          </cell>
          <cell r="N431">
            <v>64</v>
          </cell>
          <cell r="O431">
            <v>27</v>
          </cell>
          <cell r="P431">
            <v>48</v>
          </cell>
          <cell r="Q431">
            <v>48</v>
          </cell>
          <cell r="R431">
            <v>534</v>
          </cell>
          <cell r="S431">
            <v>2058.8000000000002</v>
          </cell>
        </row>
        <row r="432">
          <cell r="A432" t="str">
            <v>60379S - SOUTH COASTALBargaining Unit</v>
          </cell>
          <cell r="C432" t="str">
            <v>60379S - SOUTH COASTAL</v>
          </cell>
          <cell r="D432" t="str">
            <v>Bargaining Unit</v>
          </cell>
          <cell r="F432">
            <v>8466</v>
          </cell>
          <cell r="G432">
            <v>8466</v>
          </cell>
          <cell r="H432">
            <v>8466</v>
          </cell>
          <cell r="I432">
            <v>11854</v>
          </cell>
          <cell r="J432">
            <v>13547</v>
          </cell>
          <cell r="K432">
            <v>15240</v>
          </cell>
          <cell r="L432">
            <v>20320</v>
          </cell>
          <cell r="M432">
            <v>23707</v>
          </cell>
          <cell r="N432">
            <v>20320</v>
          </cell>
          <cell r="O432">
            <v>8466</v>
          </cell>
          <cell r="P432">
            <v>15240</v>
          </cell>
          <cell r="Q432">
            <v>15240</v>
          </cell>
          <cell r="R432">
            <v>169332</v>
          </cell>
          <cell r="S432">
            <v>417778.3</v>
          </cell>
        </row>
        <row r="433">
          <cell r="A433" t="str">
            <v>60379S - SOUTH COASTALBargaining Unit OT</v>
          </cell>
          <cell r="C433" t="str">
            <v>60379S - SOUTH COASTAL</v>
          </cell>
          <cell r="D433" t="str">
            <v>Bargaining Unit OT</v>
          </cell>
          <cell r="F433">
            <v>1693</v>
          </cell>
          <cell r="G433">
            <v>1693</v>
          </cell>
          <cell r="H433">
            <v>1693</v>
          </cell>
          <cell r="I433">
            <v>2371</v>
          </cell>
          <cell r="J433">
            <v>2709</v>
          </cell>
          <cell r="K433">
            <v>3049</v>
          </cell>
          <cell r="L433">
            <v>4064</v>
          </cell>
          <cell r="M433">
            <v>4742</v>
          </cell>
          <cell r="N433">
            <v>4064</v>
          </cell>
          <cell r="O433">
            <v>1693</v>
          </cell>
          <cell r="P433">
            <v>3049</v>
          </cell>
          <cell r="Q433">
            <v>3049</v>
          </cell>
          <cell r="R433">
            <v>33869</v>
          </cell>
          <cell r="S433">
            <v>93233.11</v>
          </cell>
        </row>
        <row r="434">
          <cell r="A434" t="str">
            <v>60379S - SOUTH COASTALContractors</v>
          </cell>
          <cell r="C434" t="str">
            <v>60379S - SOUTH COASTAL</v>
          </cell>
          <cell r="D434" t="str">
            <v>Contractors</v>
          </cell>
          <cell r="F434">
            <v>17110</v>
          </cell>
          <cell r="G434">
            <v>17110</v>
          </cell>
          <cell r="H434">
            <v>17110</v>
          </cell>
          <cell r="I434">
            <v>23952</v>
          </cell>
          <cell r="J434">
            <v>27375</v>
          </cell>
          <cell r="K434">
            <v>30797</v>
          </cell>
          <cell r="L434">
            <v>41062</v>
          </cell>
          <cell r="M434">
            <v>47907</v>
          </cell>
          <cell r="N434">
            <v>41062</v>
          </cell>
          <cell r="O434">
            <v>17110</v>
          </cell>
          <cell r="P434">
            <v>30797</v>
          </cell>
          <cell r="Q434">
            <v>30797</v>
          </cell>
          <cell r="R434">
            <v>342189</v>
          </cell>
          <cell r="S434">
            <v>360000</v>
          </cell>
        </row>
        <row r="435">
          <cell r="A435" t="str">
            <v>60379S - SOUTH COASTALMaterials w/ burdens</v>
          </cell>
          <cell r="C435" t="str">
            <v>60379S - SOUTH COASTAL</v>
          </cell>
          <cell r="D435" t="str">
            <v>Materials w/ burdens</v>
          </cell>
          <cell r="F435">
            <v>12277</v>
          </cell>
          <cell r="G435">
            <v>12277</v>
          </cell>
          <cell r="H435">
            <v>12277</v>
          </cell>
          <cell r="I435">
            <v>17186</v>
          </cell>
          <cell r="J435">
            <v>19641</v>
          </cell>
          <cell r="K435">
            <v>22097</v>
          </cell>
          <cell r="L435">
            <v>29462</v>
          </cell>
          <cell r="M435">
            <v>34373</v>
          </cell>
          <cell r="N435">
            <v>29462</v>
          </cell>
          <cell r="O435">
            <v>12277</v>
          </cell>
          <cell r="P435">
            <v>22097</v>
          </cell>
          <cell r="Q435">
            <v>22097</v>
          </cell>
          <cell r="R435">
            <v>245524</v>
          </cell>
          <cell r="S435">
            <v>284912.3</v>
          </cell>
        </row>
        <row r="436">
          <cell r="A436" t="str">
            <v>60379S - SOUTH COASTALFleet</v>
          </cell>
          <cell r="C436" t="str">
            <v>60379S - SOUTH COASTAL</v>
          </cell>
          <cell r="D436" t="str">
            <v>Fleet</v>
          </cell>
          <cell r="F436">
            <v>4055</v>
          </cell>
          <cell r="G436">
            <v>4055</v>
          </cell>
          <cell r="H436">
            <v>4055</v>
          </cell>
          <cell r="I436">
            <v>5677</v>
          </cell>
          <cell r="J436">
            <v>6489</v>
          </cell>
          <cell r="K436">
            <v>7298</v>
          </cell>
          <cell r="L436">
            <v>9732</v>
          </cell>
          <cell r="M436">
            <v>11354</v>
          </cell>
          <cell r="N436">
            <v>9732</v>
          </cell>
          <cell r="O436">
            <v>4055</v>
          </cell>
          <cell r="P436">
            <v>7298</v>
          </cell>
          <cell r="Q436">
            <v>7298</v>
          </cell>
          <cell r="R436">
            <v>81098</v>
          </cell>
          <cell r="S436">
            <v>228641.96</v>
          </cell>
        </row>
        <row r="437">
          <cell r="A437" t="str">
            <v>60379S - SOUTH COASTALOther</v>
          </cell>
          <cell r="C437" t="str">
            <v>60379S - SOUTH COASTAL</v>
          </cell>
          <cell r="D437" t="str">
            <v>Other</v>
          </cell>
          <cell r="F437">
            <v>95</v>
          </cell>
          <cell r="G437">
            <v>95</v>
          </cell>
          <cell r="H437">
            <v>95</v>
          </cell>
          <cell r="I437">
            <v>134</v>
          </cell>
          <cell r="J437">
            <v>153</v>
          </cell>
          <cell r="K437">
            <v>172</v>
          </cell>
          <cell r="L437">
            <v>229</v>
          </cell>
          <cell r="M437">
            <v>267</v>
          </cell>
          <cell r="N437">
            <v>229</v>
          </cell>
          <cell r="O437">
            <v>95</v>
          </cell>
          <cell r="P437">
            <v>172</v>
          </cell>
          <cell r="Q437">
            <v>172</v>
          </cell>
          <cell r="R437">
            <v>1908</v>
          </cell>
          <cell r="S437">
            <v>513554.26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 t="str">
            <v>Sum:</v>
          </cell>
          <cell r="B438" t="str">
            <v>60379S</v>
          </cell>
          <cell r="D438" t="str">
            <v>Sum:</v>
          </cell>
          <cell r="F438">
            <v>44115</v>
          </cell>
          <cell r="G438">
            <v>44115</v>
          </cell>
          <cell r="H438">
            <v>44115</v>
          </cell>
          <cell r="I438">
            <v>61761</v>
          </cell>
          <cell r="J438">
            <v>70585</v>
          </cell>
          <cell r="K438">
            <v>79409</v>
          </cell>
          <cell r="L438">
            <v>105876</v>
          </cell>
          <cell r="M438">
            <v>123523</v>
          </cell>
          <cell r="N438">
            <v>105876</v>
          </cell>
          <cell r="O438">
            <v>44115</v>
          </cell>
          <cell r="P438">
            <v>79409</v>
          </cell>
          <cell r="Q438">
            <v>79409</v>
          </cell>
          <cell r="R438">
            <v>882309</v>
          </cell>
          <cell r="S438">
            <v>12370.32</v>
          </cell>
        </row>
        <row r="439">
          <cell r="A439"/>
          <cell r="S439">
            <v>1439082</v>
          </cell>
        </row>
        <row r="440">
          <cell r="A440" t="str">
            <v>60413S - NORTH CENT FL ADMINPayroll</v>
          </cell>
          <cell r="B440" t="str">
            <v>60413S</v>
          </cell>
          <cell r="C440" t="str">
            <v>60413S - NORTH CENT FL ADMIN</v>
          </cell>
          <cell r="D440" t="str">
            <v>Payroll</v>
          </cell>
          <cell r="F440">
            <v>2566</v>
          </cell>
          <cell r="G440">
            <v>2566</v>
          </cell>
          <cell r="H440">
            <v>2566</v>
          </cell>
          <cell r="I440">
            <v>2651</v>
          </cell>
          <cell r="J440">
            <v>2651</v>
          </cell>
          <cell r="K440">
            <v>2651</v>
          </cell>
          <cell r="L440">
            <v>3975</v>
          </cell>
          <cell r="M440">
            <v>2651</v>
          </cell>
          <cell r="N440">
            <v>2651</v>
          </cell>
          <cell r="O440">
            <v>2651</v>
          </cell>
          <cell r="P440">
            <v>2651</v>
          </cell>
          <cell r="Q440">
            <v>3979</v>
          </cell>
          <cell r="R440">
            <v>34209</v>
          </cell>
        </row>
        <row r="441">
          <cell r="A441" t="str">
            <v>60413S - NORTH CENT FL ADMINPayroll OT</v>
          </cell>
          <cell r="C441" t="str">
            <v>60413S - NORTH CENT FL ADMIN</v>
          </cell>
          <cell r="D441" t="str">
            <v>Payroll OT</v>
          </cell>
          <cell r="F441">
            <v>352</v>
          </cell>
          <cell r="G441">
            <v>352</v>
          </cell>
          <cell r="H441">
            <v>352</v>
          </cell>
          <cell r="I441">
            <v>396</v>
          </cell>
          <cell r="J441">
            <v>352</v>
          </cell>
          <cell r="K441">
            <v>352</v>
          </cell>
          <cell r="L441">
            <v>352</v>
          </cell>
          <cell r="M441">
            <v>396</v>
          </cell>
          <cell r="N441">
            <v>352</v>
          </cell>
          <cell r="O441">
            <v>352</v>
          </cell>
          <cell r="P441">
            <v>396</v>
          </cell>
          <cell r="Q441">
            <v>396</v>
          </cell>
          <cell r="R441">
            <v>4400</v>
          </cell>
        </row>
        <row r="442">
          <cell r="A442" t="str">
            <v>60413S - NORTH CENT FL ADMINBargaining Unit</v>
          </cell>
          <cell r="C442" t="str">
            <v>60413S - NORTH CENT FL ADMIN</v>
          </cell>
          <cell r="D442" t="str">
            <v>Bargaining Unit</v>
          </cell>
          <cell r="F442">
            <v>18408</v>
          </cell>
          <cell r="G442">
            <v>18408</v>
          </cell>
          <cell r="H442">
            <v>18408</v>
          </cell>
          <cell r="I442">
            <v>18408</v>
          </cell>
          <cell r="J442">
            <v>18408</v>
          </cell>
          <cell r="K442">
            <v>18408</v>
          </cell>
          <cell r="L442">
            <v>27493</v>
          </cell>
          <cell r="M442">
            <v>18408</v>
          </cell>
          <cell r="N442">
            <v>18408</v>
          </cell>
          <cell r="O442">
            <v>18408</v>
          </cell>
          <cell r="P442">
            <v>18408</v>
          </cell>
          <cell r="Q442">
            <v>27493</v>
          </cell>
          <cell r="R442">
            <v>239066</v>
          </cell>
        </row>
        <row r="443">
          <cell r="A443" t="str">
            <v>60413S - NORTH CENT FL ADMINBargaining Unit OT</v>
          </cell>
          <cell r="C443" t="str">
            <v>60413S - NORTH CENT FL ADMIN</v>
          </cell>
          <cell r="D443" t="str">
            <v>Bargaining Unit OT</v>
          </cell>
          <cell r="F443">
            <v>3471</v>
          </cell>
          <cell r="G443">
            <v>3471</v>
          </cell>
          <cell r="H443">
            <v>3471</v>
          </cell>
          <cell r="I443">
            <v>3904</v>
          </cell>
          <cell r="J443">
            <v>3471</v>
          </cell>
          <cell r="K443">
            <v>3471</v>
          </cell>
          <cell r="L443">
            <v>3471</v>
          </cell>
          <cell r="M443">
            <v>3904</v>
          </cell>
          <cell r="N443">
            <v>3471</v>
          </cell>
          <cell r="O443">
            <v>3471</v>
          </cell>
          <cell r="P443">
            <v>3904</v>
          </cell>
          <cell r="Q443">
            <v>3904</v>
          </cell>
          <cell r="R443">
            <v>43384</v>
          </cell>
          <cell r="S443">
            <v>25873.91</v>
          </cell>
        </row>
        <row r="444">
          <cell r="A444" t="str">
            <v>60413S - NORTH CENT FL ADMINContractors</v>
          </cell>
          <cell r="C444" t="str">
            <v>60413S - NORTH CENT FL ADMIN</v>
          </cell>
          <cell r="D444" t="str">
            <v>Contractors</v>
          </cell>
          <cell r="F444">
            <v>12271</v>
          </cell>
          <cell r="G444">
            <v>12271</v>
          </cell>
          <cell r="H444">
            <v>12271</v>
          </cell>
          <cell r="I444">
            <v>13805</v>
          </cell>
          <cell r="J444">
            <v>12271</v>
          </cell>
          <cell r="K444">
            <v>12271</v>
          </cell>
          <cell r="L444">
            <v>12271</v>
          </cell>
          <cell r="M444">
            <v>13805</v>
          </cell>
          <cell r="N444">
            <v>12271</v>
          </cell>
          <cell r="O444">
            <v>12271</v>
          </cell>
          <cell r="P444">
            <v>13805</v>
          </cell>
          <cell r="Q444">
            <v>13805</v>
          </cell>
          <cell r="R444">
            <v>153388</v>
          </cell>
          <cell r="S444">
            <v>0</v>
          </cell>
        </row>
        <row r="445">
          <cell r="A445" t="str">
            <v>60413S - NORTH CENT FL ADMINMaterials w/ burdens</v>
          </cell>
          <cell r="C445" t="str">
            <v>60413S - NORTH CENT FL ADMIN</v>
          </cell>
          <cell r="D445" t="str">
            <v>Materials w/ burdens</v>
          </cell>
          <cell r="F445">
            <v>16973</v>
          </cell>
          <cell r="G445">
            <v>16973</v>
          </cell>
          <cell r="H445">
            <v>16973</v>
          </cell>
          <cell r="I445">
            <v>19094</v>
          </cell>
          <cell r="J445">
            <v>16973</v>
          </cell>
          <cell r="K445">
            <v>16973</v>
          </cell>
          <cell r="L445">
            <v>16973</v>
          </cell>
          <cell r="M445">
            <v>19094</v>
          </cell>
          <cell r="N445">
            <v>16973</v>
          </cell>
          <cell r="O445">
            <v>16973</v>
          </cell>
          <cell r="P445">
            <v>19094</v>
          </cell>
          <cell r="Q445">
            <v>19094</v>
          </cell>
          <cell r="R445">
            <v>212160</v>
          </cell>
          <cell r="S445">
            <v>301955.20000000001</v>
          </cell>
        </row>
        <row r="446">
          <cell r="A446" t="str">
            <v>60413S - NORTH CENT FL ADMINFleet</v>
          </cell>
          <cell r="C446" t="str">
            <v>60413S - NORTH CENT FL ADMIN</v>
          </cell>
          <cell r="D446" t="str">
            <v>Fleet</v>
          </cell>
          <cell r="F446">
            <v>9218</v>
          </cell>
          <cell r="G446">
            <v>9218</v>
          </cell>
          <cell r="H446">
            <v>9218</v>
          </cell>
          <cell r="I446">
            <v>9218</v>
          </cell>
          <cell r="J446">
            <v>9218</v>
          </cell>
          <cell r="K446">
            <v>9218</v>
          </cell>
          <cell r="L446">
            <v>13766</v>
          </cell>
          <cell r="M446">
            <v>9218</v>
          </cell>
          <cell r="N446">
            <v>9218</v>
          </cell>
          <cell r="O446">
            <v>9218</v>
          </cell>
          <cell r="P446">
            <v>9218</v>
          </cell>
          <cell r="Q446">
            <v>13766</v>
          </cell>
          <cell r="R446">
            <v>119712</v>
          </cell>
          <cell r="S446">
            <v>12084.54</v>
          </cell>
        </row>
        <row r="447">
          <cell r="A447" t="str">
            <v>60413S - NORTH CENT FL ADMINOther</v>
          </cell>
          <cell r="C447" t="str">
            <v>60413S - NORTH CENT FL ADMIN</v>
          </cell>
          <cell r="D447" t="str">
            <v>Other</v>
          </cell>
          <cell r="F447">
            <v>600</v>
          </cell>
          <cell r="G447">
            <v>600</v>
          </cell>
          <cell r="H447">
            <v>600</v>
          </cell>
          <cell r="I447">
            <v>675</v>
          </cell>
          <cell r="J447">
            <v>600</v>
          </cell>
          <cell r="K447">
            <v>600</v>
          </cell>
          <cell r="L447">
            <v>600</v>
          </cell>
          <cell r="M447">
            <v>675</v>
          </cell>
          <cell r="N447">
            <v>600</v>
          </cell>
          <cell r="O447">
            <v>600</v>
          </cell>
          <cell r="P447">
            <v>675</v>
          </cell>
          <cell r="Q447">
            <v>675</v>
          </cell>
          <cell r="R447">
            <v>7500</v>
          </cell>
          <cell r="S447">
            <v>405081.84</v>
          </cell>
        </row>
        <row r="448">
          <cell r="A448" t="str">
            <v>Sum:</v>
          </cell>
          <cell r="B448" t="str">
            <v>60413S</v>
          </cell>
          <cell r="D448" t="str">
            <v>Sum:</v>
          </cell>
          <cell r="F448">
            <v>63859</v>
          </cell>
          <cell r="G448">
            <v>63859</v>
          </cell>
          <cell r="H448">
            <v>63859</v>
          </cell>
          <cell r="I448">
            <v>68151</v>
          </cell>
          <cell r="J448">
            <v>63944</v>
          </cell>
          <cell r="K448">
            <v>63944</v>
          </cell>
          <cell r="L448">
            <v>78901</v>
          </cell>
          <cell r="M448">
            <v>68151</v>
          </cell>
          <cell r="N448">
            <v>63944</v>
          </cell>
          <cell r="O448">
            <v>63944</v>
          </cell>
          <cell r="P448">
            <v>68151</v>
          </cell>
          <cell r="Q448">
            <v>83112</v>
          </cell>
          <cell r="R448">
            <v>813819</v>
          </cell>
          <cell r="S448">
            <v>461868.28</v>
          </cell>
        </row>
        <row r="449">
          <cell r="A449"/>
          <cell r="S449">
            <v>159538.38</v>
          </cell>
        </row>
        <row r="450">
          <cell r="A450" t="str">
            <v>60445S - NORTH COASTALBargaining Unit</v>
          </cell>
          <cell r="B450" t="str">
            <v>60445S</v>
          </cell>
          <cell r="C450" t="str">
            <v>60445S - NORTH COASTAL</v>
          </cell>
          <cell r="D450" t="str">
            <v>Bargaining Unit</v>
          </cell>
          <cell r="F450">
            <v>3502</v>
          </cell>
          <cell r="G450">
            <v>3502</v>
          </cell>
          <cell r="H450">
            <v>2724</v>
          </cell>
          <cell r="I450">
            <v>2724</v>
          </cell>
          <cell r="J450">
            <v>2724</v>
          </cell>
          <cell r="K450">
            <v>1945</v>
          </cell>
          <cell r="L450">
            <v>1945</v>
          </cell>
          <cell r="M450">
            <v>1945</v>
          </cell>
          <cell r="N450">
            <v>4669</v>
          </cell>
          <cell r="O450">
            <v>4669</v>
          </cell>
          <cell r="P450">
            <v>4669</v>
          </cell>
          <cell r="Q450">
            <v>3891</v>
          </cell>
          <cell r="R450">
            <v>38909</v>
          </cell>
          <cell r="S450">
            <v>621406.66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 t="str">
            <v>60445S - NORTH COASTALBargaining Unit OT</v>
          </cell>
          <cell r="C451" t="str">
            <v>60445S - NORTH COASTAL</v>
          </cell>
          <cell r="D451" t="str">
            <v>Bargaining Unit OT</v>
          </cell>
          <cell r="F451">
            <v>1099</v>
          </cell>
          <cell r="G451">
            <v>1099</v>
          </cell>
          <cell r="H451">
            <v>855</v>
          </cell>
          <cell r="I451">
            <v>855</v>
          </cell>
          <cell r="J451">
            <v>855</v>
          </cell>
          <cell r="K451">
            <v>611</v>
          </cell>
          <cell r="L451">
            <v>611</v>
          </cell>
          <cell r="M451">
            <v>611</v>
          </cell>
          <cell r="N451">
            <v>1466</v>
          </cell>
          <cell r="O451">
            <v>1466</v>
          </cell>
          <cell r="P451">
            <v>1466</v>
          </cell>
          <cell r="Q451">
            <v>1221</v>
          </cell>
          <cell r="R451">
            <v>12215</v>
          </cell>
          <cell r="S451">
            <v>12140.64</v>
          </cell>
        </row>
        <row r="452">
          <cell r="A452" t="str">
            <v>60445S - NORTH COASTALFleet</v>
          </cell>
          <cell r="C452" t="str">
            <v>60445S - NORTH COASTAL</v>
          </cell>
          <cell r="D452" t="str">
            <v>Fleet</v>
          </cell>
          <cell r="F452">
            <v>2307</v>
          </cell>
          <cell r="G452">
            <v>2307</v>
          </cell>
          <cell r="H452">
            <v>1794</v>
          </cell>
          <cell r="I452">
            <v>1794</v>
          </cell>
          <cell r="J452">
            <v>1794</v>
          </cell>
          <cell r="K452">
            <v>1281</v>
          </cell>
          <cell r="L452">
            <v>1281</v>
          </cell>
          <cell r="M452">
            <v>1281</v>
          </cell>
          <cell r="N452">
            <v>3075</v>
          </cell>
          <cell r="O452">
            <v>3075</v>
          </cell>
          <cell r="P452">
            <v>3075</v>
          </cell>
          <cell r="Q452">
            <v>2563</v>
          </cell>
          <cell r="R452">
            <v>25627</v>
          </cell>
          <cell r="S452">
            <v>1378543</v>
          </cell>
        </row>
        <row r="453">
          <cell r="A453" t="str">
            <v>Sum:</v>
          </cell>
          <cell r="B453" t="str">
            <v>60445S</v>
          </cell>
          <cell r="D453" t="str">
            <v>Sum:</v>
          </cell>
          <cell r="F453">
            <v>6908</v>
          </cell>
          <cell r="G453">
            <v>6908</v>
          </cell>
          <cell r="H453">
            <v>5373</v>
          </cell>
          <cell r="I453">
            <v>5373</v>
          </cell>
          <cell r="J453">
            <v>5373</v>
          </cell>
          <cell r="K453">
            <v>3837</v>
          </cell>
          <cell r="L453">
            <v>3837</v>
          </cell>
          <cell r="M453">
            <v>3837</v>
          </cell>
          <cell r="N453">
            <v>9210</v>
          </cell>
          <cell r="O453">
            <v>9210</v>
          </cell>
          <cell r="P453">
            <v>9210</v>
          </cell>
          <cell r="Q453">
            <v>7675</v>
          </cell>
          <cell r="R453">
            <v>76751</v>
          </cell>
        </row>
        <row r="454">
          <cell r="A454"/>
        </row>
        <row r="455">
          <cell r="A455" t="str">
            <v>60568S - SOUTH CENTRAL FL ADMINPayroll</v>
          </cell>
          <cell r="B455" t="str">
            <v>60568S</v>
          </cell>
          <cell r="C455" t="str">
            <v>60568S - SOUTH CENTRAL FL ADMIN</v>
          </cell>
          <cell r="D455" t="str">
            <v>Payroll</v>
          </cell>
          <cell r="F455">
            <v>1666</v>
          </cell>
          <cell r="G455">
            <v>1666</v>
          </cell>
          <cell r="H455">
            <v>1666</v>
          </cell>
          <cell r="I455">
            <v>1666</v>
          </cell>
          <cell r="J455">
            <v>1666</v>
          </cell>
          <cell r="K455">
            <v>1666</v>
          </cell>
          <cell r="L455">
            <v>2488</v>
          </cell>
          <cell r="M455">
            <v>1666</v>
          </cell>
          <cell r="N455">
            <v>1666</v>
          </cell>
          <cell r="O455">
            <v>1666</v>
          </cell>
          <cell r="P455">
            <v>1666</v>
          </cell>
          <cell r="Q455">
            <v>2488</v>
          </cell>
          <cell r="R455">
            <v>21636</v>
          </cell>
        </row>
        <row r="456">
          <cell r="A456" t="str">
            <v>60568S - SOUTH CENTRAL FL ADMINBargaining Unit</v>
          </cell>
          <cell r="C456" t="str">
            <v>60568S - SOUTH CENTRAL FL ADMIN</v>
          </cell>
          <cell r="D456" t="str">
            <v>Bargaining Unit</v>
          </cell>
          <cell r="F456">
            <v>10720</v>
          </cell>
          <cell r="G456">
            <v>10720</v>
          </cell>
          <cell r="H456">
            <v>10720</v>
          </cell>
          <cell r="I456">
            <v>10720</v>
          </cell>
          <cell r="J456">
            <v>10720</v>
          </cell>
          <cell r="K456">
            <v>10720</v>
          </cell>
          <cell r="L456">
            <v>16009</v>
          </cell>
          <cell r="M456">
            <v>10720</v>
          </cell>
          <cell r="N456">
            <v>10720</v>
          </cell>
          <cell r="O456">
            <v>10720</v>
          </cell>
          <cell r="P456">
            <v>10720</v>
          </cell>
          <cell r="Q456">
            <v>16009</v>
          </cell>
          <cell r="R456">
            <v>139218</v>
          </cell>
          <cell r="S456">
            <v>9274.27</v>
          </cell>
        </row>
        <row r="457">
          <cell r="A457" t="str">
            <v>60568S - SOUTH CENTRAL FL ADMINBargaining Unit OT</v>
          </cell>
          <cell r="C457" t="str">
            <v>60568S - SOUTH CENTRAL FL ADMIN</v>
          </cell>
          <cell r="D457" t="str">
            <v>Bargaining Unit OT</v>
          </cell>
          <cell r="F457">
            <v>1910</v>
          </cell>
          <cell r="G457">
            <v>1833</v>
          </cell>
          <cell r="H457">
            <v>1541</v>
          </cell>
          <cell r="I457">
            <v>2265</v>
          </cell>
          <cell r="J457">
            <v>2265</v>
          </cell>
          <cell r="K457">
            <v>2521</v>
          </cell>
          <cell r="L457">
            <v>2521</v>
          </cell>
          <cell r="M457">
            <v>3168</v>
          </cell>
          <cell r="N457">
            <v>2813</v>
          </cell>
          <cell r="O457">
            <v>1757</v>
          </cell>
          <cell r="P457">
            <v>1618</v>
          </cell>
          <cell r="Q457">
            <v>1402</v>
          </cell>
          <cell r="R457">
            <v>25614</v>
          </cell>
          <cell r="S457">
            <v>0</v>
          </cell>
        </row>
        <row r="458">
          <cell r="A458" t="str">
            <v>60568S - SOUTH CENTRAL FL ADMINContractors</v>
          </cell>
          <cell r="C458" t="str">
            <v>60568S - SOUTH CENTRAL FL ADMIN</v>
          </cell>
          <cell r="D458" t="str">
            <v>Contractors</v>
          </cell>
          <cell r="F458">
            <v>5614</v>
          </cell>
          <cell r="G458">
            <v>5494</v>
          </cell>
          <cell r="H458">
            <v>4966</v>
          </cell>
          <cell r="I458">
            <v>6310</v>
          </cell>
          <cell r="J458">
            <v>6310</v>
          </cell>
          <cell r="K458">
            <v>7048</v>
          </cell>
          <cell r="L458">
            <v>7048</v>
          </cell>
          <cell r="M458">
            <v>8271</v>
          </cell>
          <cell r="N458">
            <v>7576</v>
          </cell>
          <cell r="O458">
            <v>5374</v>
          </cell>
          <cell r="P458">
            <v>5086</v>
          </cell>
          <cell r="Q458">
            <v>4678</v>
          </cell>
          <cell r="R458">
            <v>73775</v>
          </cell>
          <cell r="S458">
            <v>188118.58</v>
          </cell>
        </row>
        <row r="459">
          <cell r="A459" t="str">
            <v>60568S - SOUTH CENTRAL FL ADMINMaterials w/ burdens</v>
          </cell>
          <cell r="C459" t="str">
            <v>60568S - SOUTH CENTRAL FL ADMIN</v>
          </cell>
          <cell r="D459" t="str">
            <v>Materials w/ burdens</v>
          </cell>
          <cell r="F459">
            <v>9256</v>
          </cell>
          <cell r="G459">
            <v>8996</v>
          </cell>
          <cell r="H459">
            <v>8164</v>
          </cell>
          <cell r="I459">
            <v>10140</v>
          </cell>
          <cell r="J459">
            <v>10140</v>
          </cell>
          <cell r="K459">
            <v>11336</v>
          </cell>
          <cell r="L459">
            <v>11336</v>
          </cell>
          <cell r="M459">
            <v>13052</v>
          </cell>
          <cell r="N459">
            <v>12168</v>
          </cell>
          <cell r="O459">
            <v>8736</v>
          </cell>
          <cell r="P459">
            <v>8424</v>
          </cell>
          <cell r="Q459">
            <v>7852</v>
          </cell>
          <cell r="R459">
            <v>119600</v>
          </cell>
          <cell r="S459">
            <v>31142.26</v>
          </cell>
        </row>
        <row r="460">
          <cell r="A460" t="str">
            <v>60568S - SOUTH CENTRAL FL ADMINFleet</v>
          </cell>
          <cell r="C460" t="str">
            <v>60568S - SOUTH CENTRAL FL ADMIN</v>
          </cell>
          <cell r="D460" t="str">
            <v>Fleet</v>
          </cell>
          <cell r="F460">
            <v>4401</v>
          </cell>
          <cell r="G460">
            <v>4401</v>
          </cell>
          <cell r="H460">
            <v>4401</v>
          </cell>
          <cell r="I460">
            <v>4401</v>
          </cell>
          <cell r="J460">
            <v>4401</v>
          </cell>
          <cell r="K460">
            <v>4401</v>
          </cell>
          <cell r="L460">
            <v>6573</v>
          </cell>
          <cell r="M460">
            <v>4401</v>
          </cell>
          <cell r="N460">
            <v>4401</v>
          </cell>
          <cell r="O460">
            <v>4401</v>
          </cell>
          <cell r="P460">
            <v>4401</v>
          </cell>
          <cell r="Q460">
            <v>6573</v>
          </cell>
          <cell r="R460">
            <v>57156</v>
          </cell>
          <cell r="S460">
            <v>0</v>
          </cell>
        </row>
        <row r="461">
          <cell r="A461" t="str">
            <v>60568S - SOUTH CENTRAL FL ADMINOther</v>
          </cell>
          <cell r="C461" t="str">
            <v>60568S - SOUTH CENTRAL FL ADMIN</v>
          </cell>
          <cell r="D461" t="str">
            <v>Other</v>
          </cell>
          <cell r="F461">
            <v>4119</v>
          </cell>
          <cell r="G461">
            <v>4069</v>
          </cell>
          <cell r="H461">
            <v>3919</v>
          </cell>
          <cell r="I461">
            <v>4269</v>
          </cell>
          <cell r="J461">
            <v>4269</v>
          </cell>
          <cell r="K461">
            <v>4394</v>
          </cell>
          <cell r="L461">
            <v>4394</v>
          </cell>
          <cell r="M461">
            <v>4694</v>
          </cell>
          <cell r="N461">
            <v>4544</v>
          </cell>
          <cell r="O461">
            <v>4019</v>
          </cell>
          <cell r="P461">
            <v>3969</v>
          </cell>
          <cell r="Q461">
            <v>3869</v>
          </cell>
          <cell r="R461">
            <v>50528</v>
          </cell>
          <cell r="S461">
            <v>168468.56</v>
          </cell>
        </row>
        <row r="462">
          <cell r="A462" t="str">
            <v>Sum:</v>
          </cell>
          <cell r="B462" t="str">
            <v>60568S</v>
          </cell>
          <cell r="D462" t="str">
            <v>Sum:</v>
          </cell>
          <cell r="F462">
            <v>37686</v>
          </cell>
          <cell r="G462">
            <v>37179</v>
          </cell>
          <cell r="H462">
            <v>35377</v>
          </cell>
          <cell r="I462">
            <v>39771</v>
          </cell>
          <cell r="J462">
            <v>39771</v>
          </cell>
          <cell r="K462">
            <v>42086</v>
          </cell>
          <cell r="L462">
            <v>50369</v>
          </cell>
          <cell r="M462">
            <v>45972</v>
          </cell>
          <cell r="N462">
            <v>43888</v>
          </cell>
          <cell r="O462">
            <v>36673</v>
          </cell>
          <cell r="P462">
            <v>35884</v>
          </cell>
          <cell r="Q462">
            <v>42871</v>
          </cell>
          <cell r="R462">
            <v>487527</v>
          </cell>
          <cell r="S462">
            <v>92938.3</v>
          </cell>
        </row>
        <row r="463">
          <cell r="A463"/>
          <cell r="S463">
            <v>5125.2</v>
          </cell>
        </row>
        <row r="464">
          <cell r="A464" t="str">
            <v>Sum:</v>
          </cell>
          <cell r="D464" t="str">
            <v>Sum:</v>
          </cell>
          <cell r="F464">
            <v>152568</v>
          </cell>
          <cell r="G464">
            <v>152061</v>
          </cell>
          <cell r="H464">
            <v>148724</v>
          </cell>
          <cell r="I464">
            <v>175056</v>
          </cell>
          <cell r="J464">
            <v>179673</v>
          </cell>
          <cell r="K464">
            <v>189276</v>
          </cell>
          <cell r="L464">
            <v>238983</v>
          </cell>
          <cell r="M464">
            <v>241483</v>
          </cell>
          <cell r="N464">
            <v>222918</v>
          </cell>
          <cell r="O464">
            <v>153942</v>
          </cell>
          <cell r="P464">
            <v>192654</v>
          </cell>
          <cell r="Q464">
            <v>213067</v>
          </cell>
          <cell r="R464">
            <v>2260406</v>
          </cell>
        </row>
        <row r="465">
          <cell r="A465"/>
          <cell r="S465">
            <v>18599.93</v>
          </cell>
        </row>
        <row r="466">
          <cell r="A466"/>
          <cell r="S466">
            <v>24.24</v>
          </cell>
        </row>
        <row r="467">
          <cell r="A467"/>
          <cell r="S467">
            <v>343547.12</v>
          </cell>
        </row>
        <row r="468">
          <cell r="A468"/>
          <cell r="S468">
            <v>32790.589999999997</v>
          </cell>
        </row>
        <row r="469">
          <cell r="A469"/>
          <cell r="S469">
            <v>57139.18</v>
          </cell>
        </row>
        <row r="470">
          <cell r="A470"/>
          <cell r="S470">
            <v>111367.03999999999</v>
          </cell>
        </row>
        <row r="471">
          <cell r="A471"/>
          <cell r="S471">
            <v>114383.08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3E7B5-7159-4A35-9C81-DC01A184DDF3}">
  <sheetPr>
    <pageSetUpPr fitToPage="1"/>
  </sheetPr>
  <dimension ref="A1:M141"/>
  <sheetViews>
    <sheetView showGridLines="0" tabSelected="1" view="pageBreakPreview" zoomScale="60" zoomScaleNormal="100" workbookViewId="0">
      <selection activeCell="M32" sqref="M32"/>
    </sheetView>
  </sheetViews>
  <sheetFormatPr defaultColWidth="9.08984375" defaultRowHeight="14.5" x14ac:dyDescent="0.35"/>
  <cols>
    <col min="1" max="1" width="4.36328125" style="19" customWidth="1"/>
    <col min="2" max="2" width="19.1796875" style="19" customWidth="1"/>
    <col min="3" max="3" width="13.6328125" style="19" customWidth="1"/>
    <col min="4" max="4" width="12.1796875" style="19" customWidth="1"/>
    <col min="5" max="5" width="14" style="19" customWidth="1"/>
    <col min="6" max="6" width="12.90625" style="19" customWidth="1"/>
    <col min="7" max="7" width="11.54296875" style="19" customWidth="1"/>
    <col min="8" max="8" width="12.6328125" style="19" customWidth="1"/>
    <col min="9" max="9" width="15" style="19" customWidth="1"/>
    <col min="10" max="10" width="13.54296875" style="19" bestFit="1" customWidth="1"/>
    <col min="11" max="11" width="12.1796875" style="19" bestFit="1" customWidth="1"/>
    <col min="12" max="12" width="13.36328125" style="19" bestFit="1" customWidth="1"/>
    <col min="13" max="13" width="13.81640625" style="19" customWidth="1"/>
    <col min="14" max="14" width="12.08984375" style="19" bestFit="1" customWidth="1"/>
    <col min="15" max="15" width="17.1796875" style="19" bestFit="1" customWidth="1"/>
    <col min="16" max="16384" width="9.08984375" style="19"/>
  </cols>
  <sheetData>
    <row r="1" spans="1:13" x14ac:dyDescent="0.35">
      <c r="A1" s="42" t="str">
        <f>+'Proj Cap Structure'!A2</f>
        <v>DUKE ENERGY FLORIDA</v>
      </c>
      <c r="L1" s="43"/>
    </row>
    <row r="2" spans="1:13" x14ac:dyDescent="0.35">
      <c r="A2" s="42" t="str">
        <f>+'Proj Cap Structure'!A3</f>
        <v>Average - Capital Structure</v>
      </c>
      <c r="L2" s="43"/>
    </row>
    <row r="3" spans="1:13" x14ac:dyDescent="0.35">
      <c r="A3" s="42" t="s">
        <v>165</v>
      </c>
      <c r="L3" s="43"/>
    </row>
    <row r="4" spans="1:13" x14ac:dyDescent="0.35">
      <c r="A4" s="183" t="s">
        <v>78</v>
      </c>
      <c r="L4" s="43"/>
    </row>
    <row r="5" spans="1:13" x14ac:dyDescent="0.35">
      <c r="A5" s="42"/>
      <c r="L5" s="43"/>
    </row>
    <row r="6" spans="1:13" x14ac:dyDescent="0.35">
      <c r="A6" s="44" t="s">
        <v>42</v>
      </c>
      <c r="C6" s="42"/>
      <c r="L6" s="43"/>
    </row>
    <row r="7" spans="1:13" x14ac:dyDescent="0.35">
      <c r="B7" s="184"/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135</v>
      </c>
      <c r="J7" s="2" t="s">
        <v>136</v>
      </c>
      <c r="K7" s="2" t="s">
        <v>137</v>
      </c>
      <c r="L7" s="2" t="s">
        <v>138</v>
      </c>
      <c r="M7" s="2" t="s">
        <v>149</v>
      </c>
    </row>
    <row r="8" spans="1:13" x14ac:dyDescent="0.35">
      <c r="A8" s="19" t="s">
        <v>132</v>
      </c>
      <c r="B8" s="4" t="s">
        <v>0</v>
      </c>
      <c r="C8" s="4" t="s">
        <v>3</v>
      </c>
      <c r="D8" s="41" t="s">
        <v>43</v>
      </c>
      <c r="E8" s="41" t="s">
        <v>3</v>
      </c>
      <c r="F8" s="4" t="s">
        <v>4</v>
      </c>
      <c r="G8" s="4" t="s">
        <v>5</v>
      </c>
      <c r="H8" s="4" t="s">
        <v>6</v>
      </c>
      <c r="I8" s="4" t="s">
        <v>7</v>
      </c>
      <c r="J8" s="4" t="s">
        <v>8</v>
      </c>
      <c r="K8" s="5" t="s">
        <v>30</v>
      </c>
      <c r="L8" s="3" t="s">
        <v>31</v>
      </c>
      <c r="M8" s="3" t="s">
        <v>139</v>
      </c>
    </row>
    <row r="9" spans="1:13" x14ac:dyDescent="0.35">
      <c r="A9" s="170" t="s">
        <v>133</v>
      </c>
      <c r="B9" s="6"/>
      <c r="C9" s="6" t="s">
        <v>44</v>
      </c>
      <c r="D9" s="45" t="s">
        <v>102</v>
      </c>
      <c r="E9" s="45" t="s">
        <v>45</v>
      </c>
      <c r="F9" s="6" t="s">
        <v>12</v>
      </c>
      <c r="G9" s="6" t="s">
        <v>46</v>
      </c>
      <c r="H9" s="6" t="s">
        <v>46</v>
      </c>
      <c r="I9" s="6" t="s">
        <v>1</v>
      </c>
      <c r="J9" s="6" t="s">
        <v>13</v>
      </c>
      <c r="K9" s="6" t="s">
        <v>33</v>
      </c>
      <c r="L9" s="6" t="s">
        <v>30</v>
      </c>
      <c r="M9" s="6" t="s">
        <v>32</v>
      </c>
    </row>
    <row r="10" spans="1:13" x14ac:dyDescent="0.35">
      <c r="A10" s="19">
        <v>1</v>
      </c>
      <c r="B10" s="7" t="s">
        <v>16</v>
      </c>
      <c r="C10" s="46">
        <f>+'Proj Cap Structure'!B10/1000</f>
        <v>9395836.7194212452</v>
      </c>
      <c r="D10" s="47">
        <f>-C10/(C16-C15)*D15</f>
        <v>3028.1603742101092</v>
      </c>
      <c r="E10" s="47">
        <f t="shared" ref="E10:E15" si="0">+C10+D10</f>
        <v>9398864.8797954544</v>
      </c>
      <c r="F10" s="48">
        <f>E10/(E16-E13)*(F16-F13)</f>
        <v>8625186.6346110422</v>
      </c>
      <c r="G10" s="49">
        <f>+F10/F16*G16</f>
        <v>-825925.72702845314</v>
      </c>
      <c r="H10" s="49">
        <f>+'Proj Cap Structure'!E10/1000</f>
        <v>-10094.489653514003</v>
      </c>
      <c r="I10" s="49">
        <f>SUM(F10:H10)</f>
        <v>7789166.4179290757</v>
      </c>
      <c r="J10" s="8">
        <f>I10/I16</f>
        <v>0.44415806113960787</v>
      </c>
      <c r="K10" s="8">
        <f>+'Proj Cap Structure'!J10</f>
        <v>9.8500000000000004E-2</v>
      </c>
      <c r="L10" s="8">
        <f>ROUND(J10*K10,4)</f>
        <v>4.3700000000000003E-2</v>
      </c>
      <c r="M10" s="178">
        <f>ROUND(L10/(1-$C$35),4)</f>
        <v>5.8500000000000003E-2</v>
      </c>
    </row>
    <row r="11" spans="1:13" x14ac:dyDescent="0.35">
      <c r="A11" s="19">
        <f t="shared" ref="A11:A52" si="1">+A10+1</f>
        <v>2</v>
      </c>
      <c r="B11" s="7" t="s">
        <v>17</v>
      </c>
      <c r="C11" s="46">
        <f>+'Proj Cap Structure'!B11/1000</f>
        <v>8271924.2505559679</v>
      </c>
      <c r="D11" s="50">
        <f>-C11/(C16-C15)*D15</f>
        <v>2665.9374765661278</v>
      </c>
      <c r="E11" s="50">
        <f t="shared" si="0"/>
        <v>8274590.188032534</v>
      </c>
      <c r="F11" s="48">
        <f>E11/(E16-E13)*(F16-F13)</f>
        <v>7593457.8919337643</v>
      </c>
      <c r="G11" s="51">
        <f>+F11/F16*G16</f>
        <v>-727130.0315854745</v>
      </c>
      <c r="H11" s="51"/>
      <c r="I11" s="51">
        <f>SUM(F11:H11)</f>
        <v>6866327.8603482898</v>
      </c>
      <c r="J11" s="8">
        <f>I11/I16</f>
        <v>0.3915354616870555</v>
      </c>
      <c r="K11" s="8">
        <f>+'Proj Cap Structure'!J11</f>
        <v>4.061916985111462E-2</v>
      </c>
      <c r="L11" s="8">
        <f>ROUND(J11*K11,4)</f>
        <v>1.5900000000000001E-2</v>
      </c>
      <c r="M11" s="178">
        <f>+L11</f>
        <v>1.5900000000000001E-2</v>
      </c>
    </row>
    <row r="12" spans="1:13" x14ac:dyDescent="0.35">
      <c r="A12" s="19">
        <f t="shared" si="1"/>
        <v>3</v>
      </c>
      <c r="B12" s="7" t="s">
        <v>18</v>
      </c>
      <c r="C12" s="46">
        <f>+'Proj Cap Structure'!B12/1000</f>
        <v>60232.840251549555</v>
      </c>
      <c r="D12" s="50">
        <f>-C12/(C16-C15)*D15</f>
        <v>19.412289242836586</v>
      </c>
      <c r="E12" s="50">
        <f t="shared" si="0"/>
        <v>60252.252540792389</v>
      </c>
      <c r="F12" s="48">
        <f>E12/(E16-E13)*(F16-F13)</f>
        <v>55292.519891121323</v>
      </c>
      <c r="G12" s="51">
        <f>+F12/F16*G16</f>
        <v>-5294.6697416442612</v>
      </c>
      <c r="H12" s="51">
        <f>+'Proj Cap Structure'!E12/1000</f>
        <v>0</v>
      </c>
      <c r="I12" s="51">
        <f t="shared" ref="I12:I15" si="2">SUM(F12:H12)</f>
        <v>49997.850149477061</v>
      </c>
      <c r="J12" s="8">
        <f>I12/I16</f>
        <v>2.8510044582465859E-3</v>
      </c>
      <c r="K12" s="8">
        <f>+'Proj Cap Structure'!J12</f>
        <v>9.0312906772757554E-3</v>
      </c>
      <c r="L12" s="8">
        <f>ROUND(J12*K12,4)</f>
        <v>0</v>
      </c>
      <c r="M12" s="178">
        <f>+L12</f>
        <v>0</v>
      </c>
    </row>
    <row r="13" spans="1:13" x14ac:dyDescent="0.35">
      <c r="A13" s="19">
        <f t="shared" si="1"/>
        <v>4</v>
      </c>
      <c r="B13" s="7" t="s">
        <v>19</v>
      </c>
      <c r="C13" s="46">
        <f>+'Proj Cap Structure'!B14/1000+'Proj Cap Structure'!B15/1000</f>
        <v>184742.92538</v>
      </c>
      <c r="D13" s="50">
        <f>-C13/(C16-C15)*D15</f>
        <v>59.540328632470143</v>
      </c>
      <c r="E13" s="50">
        <f t="shared" si="0"/>
        <v>184802.46570863246</v>
      </c>
      <c r="F13" s="48">
        <f>E13</f>
        <v>184802.46570863246</v>
      </c>
      <c r="G13" s="51">
        <f>+F13/F16*G16</f>
        <v>-17696.209637315995</v>
      </c>
      <c r="H13" s="51"/>
      <c r="I13" s="51">
        <f t="shared" si="2"/>
        <v>167106.25607131646</v>
      </c>
      <c r="J13" s="8">
        <f>I13/I16</f>
        <v>9.5288233321208487E-3</v>
      </c>
      <c r="K13" s="8">
        <f>+'Proj Cap Structure'!J14</f>
        <v>2.4733251125929161E-2</v>
      </c>
      <c r="L13" s="8">
        <f>ROUND(J13*K13,4)</f>
        <v>2.0000000000000001E-4</v>
      </c>
      <c r="M13" s="178">
        <f>+L13</f>
        <v>2.0000000000000001E-4</v>
      </c>
    </row>
    <row r="14" spans="1:13" x14ac:dyDescent="0.35">
      <c r="A14" s="19">
        <f t="shared" si="1"/>
        <v>5</v>
      </c>
      <c r="B14" s="7" t="s">
        <v>34</v>
      </c>
      <c r="C14" s="46">
        <f>+'Proj Cap Structure'!B16/1000</f>
        <v>345995.3122123077</v>
      </c>
      <c r="D14" s="50">
        <f>-C14/(C16-C15)*D15</f>
        <v>111.50995120403734</v>
      </c>
      <c r="E14" s="50">
        <f t="shared" si="0"/>
        <v>346106.82216351177</v>
      </c>
      <c r="F14" s="48">
        <f>E14/(E16-E13)*(F16-F13)</f>
        <v>317616.64571747626</v>
      </c>
      <c r="G14" s="51">
        <f>+F14/F16*G16</f>
        <v>-30414.154515553277</v>
      </c>
      <c r="H14" s="51"/>
      <c r="I14" s="51">
        <f t="shared" si="2"/>
        <v>287202.491201923</v>
      </c>
      <c r="J14" s="8">
        <f>I14/I16</f>
        <v>1.6377015819444639E-2</v>
      </c>
      <c r="K14" s="8">
        <f>+F25</f>
        <v>7.1400593155834774E-2</v>
      </c>
      <c r="L14" s="8">
        <f>ROUND(J14*K14,4)</f>
        <v>1.1999999999999999E-3</v>
      </c>
      <c r="M14" s="177">
        <f>ROUND((I22/(1-$C$35)+I24),4)</f>
        <v>1.5E-3</v>
      </c>
    </row>
    <row r="15" spans="1:13" x14ac:dyDescent="0.35">
      <c r="A15" s="19">
        <f t="shared" si="1"/>
        <v>6</v>
      </c>
      <c r="B15" s="7" t="s">
        <v>35</v>
      </c>
      <c r="C15" s="46">
        <f>+'Proj Cap Structure'!B17/1000</f>
        <v>3144947.7991640014</v>
      </c>
      <c r="D15" s="50">
        <f>+'Projected Proration Calc'!F7</f>
        <v>-5884.5604198555811</v>
      </c>
      <c r="E15" s="50">
        <f t="shared" si="0"/>
        <v>3139063.2387441457</v>
      </c>
      <c r="F15" s="52">
        <f>E15/(E16-E13)*(F16-F13)</f>
        <v>2880667.6804363304</v>
      </c>
      <c r="G15" s="51">
        <f>+F15/F16*G16</f>
        <v>-275845.34098595026</v>
      </c>
      <c r="H15" s="51">
        <f>+'Proj Cap Structure'!E17/1000</f>
        <v>-227698.63937250839</v>
      </c>
      <c r="I15" s="51">
        <f t="shared" si="2"/>
        <v>2377123.7000778718</v>
      </c>
      <c r="J15" s="8">
        <f>I15/I16</f>
        <v>0.13554963356352467</v>
      </c>
      <c r="K15" s="8"/>
      <c r="L15" s="8"/>
      <c r="M15" s="8"/>
    </row>
    <row r="16" spans="1:13" ht="15" thickBot="1" x14ac:dyDescent="0.4">
      <c r="A16" s="19">
        <f t="shared" si="1"/>
        <v>7</v>
      </c>
      <c r="B16" s="10" t="s">
        <v>2</v>
      </c>
      <c r="C16" s="53">
        <f>SUM(C10:C15)</f>
        <v>21403679.846985072</v>
      </c>
      <c r="D16" s="53">
        <f>SUM(D10:D15)</f>
        <v>0</v>
      </c>
      <c r="E16" s="53">
        <f>SUM(E10:E15)</f>
        <v>21403679.846985072</v>
      </c>
      <c r="F16" s="54">
        <f>+'Proj Cap Structure'!C19/1000</f>
        <v>19657023.838298369</v>
      </c>
      <c r="G16" s="53">
        <f>+'Proj Cap Structure'!D19/1000</f>
        <v>-1882306.1334943916</v>
      </c>
      <c r="H16" s="53">
        <f>SUM(H10:H15)</f>
        <v>-237793.12902602239</v>
      </c>
      <c r="I16" s="53">
        <f>SUM(I10:I15)</f>
        <v>17536924.575777952</v>
      </c>
      <c r="J16" s="55">
        <v>1</v>
      </c>
      <c r="K16" s="56"/>
      <c r="L16" s="56">
        <f>SUM(L10:L15)</f>
        <v>6.0999999999999999E-2</v>
      </c>
      <c r="M16" s="56">
        <f>SUM(M10:M15)</f>
        <v>7.6100000000000015E-2</v>
      </c>
    </row>
    <row r="17" spans="1:12" ht="15" thickTop="1" x14ac:dyDescent="0.35">
      <c r="A17" s="19">
        <f t="shared" si="1"/>
        <v>8</v>
      </c>
      <c r="B17" s="11"/>
      <c r="C17" s="12"/>
      <c r="D17" s="12"/>
      <c r="E17" s="12"/>
      <c r="F17" s="48">
        <f>SUM(F10:F15)-F16</f>
        <v>0</v>
      </c>
      <c r="G17" s="12"/>
      <c r="H17" s="12"/>
      <c r="I17" s="12">
        <f>+'Proj Cap Structure'!F19/1000-I16</f>
        <v>0</v>
      </c>
      <c r="J17" s="11"/>
      <c r="K17" s="13"/>
      <c r="L17" s="14"/>
    </row>
    <row r="18" spans="1:12" x14ac:dyDescent="0.35">
      <c r="A18" s="19">
        <f t="shared" si="1"/>
        <v>9</v>
      </c>
      <c r="B18" s="57"/>
      <c r="C18" s="58"/>
      <c r="E18" s="59"/>
      <c r="G18" s="59"/>
      <c r="H18" s="59"/>
      <c r="I18" s="59"/>
      <c r="J18" s="60"/>
      <c r="K18" s="41"/>
      <c r="L18" s="82"/>
    </row>
    <row r="19" spans="1:12" x14ac:dyDescent="0.35">
      <c r="A19" s="19">
        <f t="shared" si="1"/>
        <v>10</v>
      </c>
      <c r="B19" s="57"/>
      <c r="C19" s="171"/>
      <c r="D19" s="172"/>
      <c r="E19" s="173"/>
      <c r="F19" s="172"/>
      <c r="G19" s="173"/>
      <c r="H19" s="173" t="s">
        <v>142</v>
      </c>
      <c r="I19" s="173"/>
      <c r="J19" s="174"/>
      <c r="K19" s="41"/>
      <c r="L19" s="82"/>
    </row>
    <row r="20" spans="1:12" x14ac:dyDescent="0.35">
      <c r="A20" s="19">
        <f t="shared" si="1"/>
        <v>11</v>
      </c>
      <c r="B20" s="57"/>
      <c r="C20" s="4" t="s">
        <v>4</v>
      </c>
      <c r="E20" s="59"/>
      <c r="F20" s="41" t="s">
        <v>31</v>
      </c>
      <c r="G20" s="41" t="s">
        <v>13</v>
      </c>
      <c r="H20" s="41" t="s">
        <v>31</v>
      </c>
      <c r="I20" s="41" t="s">
        <v>31</v>
      </c>
      <c r="J20" s="3" t="s">
        <v>139</v>
      </c>
    </row>
    <row r="21" spans="1:12" x14ac:dyDescent="0.35">
      <c r="A21" s="19">
        <f t="shared" si="1"/>
        <v>12</v>
      </c>
      <c r="B21" s="15" t="s">
        <v>134</v>
      </c>
      <c r="C21" s="6" t="s">
        <v>12</v>
      </c>
      <c r="D21" s="17" t="s">
        <v>13</v>
      </c>
      <c r="E21" s="45" t="s">
        <v>14</v>
      </c>
      <c r="F21" s="45" t="s">
        <v>30</v>
      </c>
      <c r="G21" s="45" t="s">
        <v>145</v>
      </c>
      <c r="H21" s="18" t="s">
        <v>140</v>
      </c>
      <c r="I21" s="18" t="s">
        <v>141</v>
      </c>
      <c r="J21" s="6" t="s">
        <v>32</v>
      </c>
    </row>
    <row r="22" spans="1:12" x14ac:dyDescent="0.35">
      <c r="A22" s="19">
        <f t="shared" si="1"/>
        <v>13</v>
      </c>
      <c r="B22" s="9" t="str">
        <f>+B10</f>
        <v>Common Equity</v>
      </c>
      <c r="C22" s="9">
        <f>+F10</f>
        <v>8625186.6346110422</v>
      </c>
      <c r="D22" s="20">
        <f>+C22/C25</f>
        <v>0.53180687328674925</v>
      </c>
      <c r="E22" s="21">
        <f>+K10</f>
        <v>9.8500000000000004E-2</v>
      </c>
      <c r="F22" s="21">
        <f>+D22*E22</f>
        <v>5.2382977018744802E-2</v>
      </c>
      <c r="G22" s="22">
        <f>+F22/F25</f>
        <v>0.73364904552566912</v>
      </c>
      <c r="H22" s="23">
        <f>+L14</f>
        <v>1.1999999999999999E-3</v>
      </c>
      <c r="I22" s="24">
        <f>+G22*H22</f>
        <v>8.8037885463080289E-4</v>
      </c>
      <c r="J22" s="175">
        <f>I22/(1-$C$35)</f>
        <v>1.1792630830229761E-3</v>
      </c>
      <c r="L22" s="177"/>
    </row>
    <row r="23" spans="1:12" x14ac:dyDescent="0.35">
      <c r="A23" s="19">
        <f t="shared" si="1"/>
        <v>14</v>
      </c>
      <c r="B23" s="9" t="s">
        <v>36</v>
      </c>
      <c r="C23" s="9">
        <v>0</v>
      </c>
      <c r="D23" s="20">
        <f>+C23/C25</f>
        <v>0</v>
      </c>
      <c r="F23" s="21"/>
      <c r="G23" s="22"/>
      <c r="H23" s="23">
        <f>+L14</f>
        <v>1.1999999999999999E-3</v>
      </c>
      <c r="I23" s="24">
        <f t="shared" ref="I23:I24" si="3">+G23*H23</f>
        <v>0</v>
      </c>
      <c r="J23" s="175">
        <f>I23/(1-$C$35)</f>
        <v>0</v>
      </c>
    </row>
    <row r="24" spans="1:12" x14ac:dyDescent="0.35">
      <c r="A24" s="19">
        <f t="shared" si="1"/>
        <v>15</v>
      </c>
      <c r="B24" s="25" t="str">
        <f>+B11</f>
        <v>Long Term Debt</v>
      </c>
      <c r="C24" s="25">
        <f>+F11</f>
        <v>7593457.8919337643</v>
      </c>
      <c r="D24" s="26">
        <f>+C24/C25</f>
        <v>0.46819312671325086</v>
      </c>
      <c r="E24" s="27">
        <f>+K11</f>
        <v>4.061916985111462E-2</v>
      </c>
      <c r="F24" s="27">
        <f>+D24*E24</f>
        <v>1.9017616137089965E-2</v>
      </c>
      <c r="G24" s="28">
        <f>+F24/F25</f>
        <v>0.26635095447433083</v>
      </c>
      <c r="H24" s="29">
        <f>+L14</f>
        <v>1.1999999999999999E-3</v>
      </c>
      <c r="I24" s="30">
        <f t="shared" si="3"/>
        <v>3.1962114536919695E-4</v>
      </c>
      <c r="J24" s="176">
        <f>+I24</f>
        <v>3.1962114536919695E-4</v>
      </c>
    </row>
    <row r="25" spans="1:12" x14ac:dyDescent="0.35">
      <c r="A25" s="19">
        <f t="shared" si="1"/>
        <v>16</v>
      </c>
      <c r="B25" s="187" t="s">
        <v>161</v>
      </c>
      <c r="C25" s="181">
        <f>SUM(C22:C24)</f>
        <v>16218644.526544806</v>
      </c>
      <c r="D25" s="182">
        <f>ROUND(SUM(D22:D24),4)</f>
        <v>1</v>
      </c>
      <c r="E25" s="185"/>
      <c r="F25" s="27">
        <f>SUM(F22:F24)</f>
        <v>7.1400593155834774E-2</v>
      </c>
      <c r="G25" s="27">
        <f>SUM(G22:G24)</f>
        <v>1</v>
      </c>
      <c r="H25" s="186"/>
      <c r="I25" s="179">
        <f>SUM(I22:I24)</f>
        <v>1.1999999999999999E-3</v>
      </c>
      <c r="J25" s="180">
        <f>SUM(J22:J24)</f>
        <v>1.498884228392173E-3</v>
      </c>
    </row>
    <row r="26" spans="1:12" x14ac:dyDescent="0.35">
      <c r="A26" s="19">
        <f t="shared" si="1"/>
        <v>17</v>
      </c>
      <c r="B26" s="57"/>
      <c r="C26" s="58"/>
      <c r="E26" s="59"/>
      <c r="G26" s="60"/>
      <c r="H26" s="41"/>
      <c r="I26" s="41"/>
    </row>
    <row r="27" spans="1:12" x14ac:dyDescent="0.35">
      <c r="A27" s="19">
        <f t="shared" si="1"/>
        <v>18</v>
      </c>
      <c r="C27" s="16"/>
      <c r="D27" s="31"/>
      <c r="E27" s="16"/>
      <c r="F27" s="16"/>
      <c r="I27" s="16"/>
      <c r="J27" s="188"/>
      <c r="K27" s="41"/>
      <c r="L27" s="41"/>
    </row>
    <row r="28" spans="1:12" x14ac:dyDescent="0.35">
      <c r="A28" s="19">
        <f t="shared" si="1"/>
        <v>19</v>
      </c>
      <c r="C28" s="15" t="s">
        <v>160</v>
      </c>
      <c r="D28" s="31"/>
      <c r="E28" s="16"/>
      <c r="F28" s="16"/>
      <c r="I28" s="16"/>
      <c r="J28" s="189"/>
      <c r="K28" s="41"/>
      <c r="L28" s="41"/>
    </row>
    <row r="29" spans="1:12" x14ac:dyDescent="0.35">
      <c r="A29" s="19">
        <f t="shared" si="1"/>
        <v>20</v>
      </c>
      <c r="C29" s="16" t="s">
        <v>159</v>
      </c>
      <c r="D29" s="31"/>
      <c r="E29" s="16"/>
      <c r="F29" s="16"/>
      <c r="I29" s="33">
        <f>+M10+J22</f>
        <v>5.9679263083022981E-2</v>
      </c>
      <c r="J29" s="190"/>
      <c r="K29" s="41"/>
      <c r="L29" s="41"/>
    </row>
    <row r="30" spans="1:12" x14ac:dyDescent="0.35">
      <c r="A30" s="19">
        <f t="shared" si="1"/>
        <v>21</v>
      </c>
      <c r="C30" s="16" t="s">
        <v>158</v>
      </c>
      <c r="D30" s="31"/>
      <c r="E30" s="16"/>
      <c r="F30" s="16"/>
      <c r="I30" s="33">
        <f>ROUND(((M11+M12+M13+J24)),5)</f>
        <v>1.6420000000000001E-2</v>
      </c>
      <c r="J30" s="191"/>
      <c r="K30" s="41"/>
      <c r="L30" s="41"/>
    </row>
    <row r="31" spans="1:12" x14ac:dyDescent="0.35">
      <c r="A31" s="19">
        <f t="shared" si="1"/>
        <v>22</v>
      </c>
      <c r="C31" s="34" t="s">
        <v>37</v>
      </c>
      <c r="D31" s="35"/>
      <c r="E31" s="34"/>
      <c r="F31" s="34"/>
      <c r="G31" s="34"/>
      <c r="H31" s="34"/>
      <c r="I31" s="36">
        <f>(I30+I29)</f>
        <v>7.6099263083022978E-2</v>
      </c>
      <c r="J31" s="191"/>
      <c r="K31" s="41"/>
    </row>
    <row r="32" spans="1:12" x14ac:dyDescent="0.35">
      <c r="A32" s="19">
        <f t="shared" si="1"/>
        <v>23</v>
      </c>
      <c r="B32" s="57"/>
      <c r="F32" s="58"/>
      <c r="H32" s="59"/>
      <c r="J32" s="192"/>
      <c r="K32" s="41"/>
    </row>
    <row r="33" spans="1:12" x14ac:dyDescent="0.35">
      <c r="A33" s="19">
        <f t="shared" si="1"/>
        <v>24</v>
      </c>
      <c r="B33" s="57"/>
      <c r="F33" s="58"/>
      <c r="H33" s="59"/>
      <c r="J33" s="60"/>
      <c r="K33" s="41"/>
    </row>
    <row r="34" spans="1:12" x14ac:dyDescent="0.35">
      <c r="A34" s="19">
        <f t="shared" si="1"/>
        <v>25</v>
      </c>
      <c r="B34" s="37" t="s">
        <v>38</v>
      </c>
      <c r="C34" s="16"/>
      <c r="D34" s="16"/>
      <c r="E34" s="59"/>
      <c r="G34" s="59"/>
      <c r="H34" s="59"/>
      <c r="I34" s="59"/>
      <c r="J34" s="60"/>
      <c r="K34" s="41"/>
    </row>
    <row r="35" spans="1:12" x14ac:dyDescent="0.35">
      <c r="A35" s="19">
        <f t="shared" si="1"/>
        <v>26</v>
      </c>
      <c r="B35" s="16" t="s">
        <v>39</v>
      </c>
      <c r="C35" s="1">
        <v>0.25345000000000001</v>
      </c>
      <c r="E35" s="59"/>
      <c r="G35" s="59"/>
      <c r="H35" s="59"/>
      <c r="I35" s="59"/>
      <c r="J35" s="60"/>
      <c r="K35" s="41"/>
    </row>
    <row r="36" spans="1:12" x14ac:dyDescent="0.35">
      <c r="A36" s="19">
        <f t="shared" si="1"/>
        <v>27</v>
      </c>
      <c r="B36" s="16"/>
      <c r="C36" s="1"/>
      <c r="E36" s="59"/>
      <c r="G36" s="59"/>
      <c r="H36" s="59"/>
      <c r="I36" s="59"/>
      <c r="J36" s="60"/>
      <c r="K36" s="41"/>
      <c r="L36" s="41"/>
    </row>
    <row r="37" spans="1:12" x14ac:dyDescent="0.35">
      <c r="A37" s="19">
        <f t="shared" si="1"/>
        <v>28</v>
      </c>
      <c r="B37" s="38" t="s">
        <v>40</v>
      </c>
      <c r="C37" s="16"/>
      <c r="E37" s="59"/>
      <c r="G37" s="59"/>
      <c r="H37" s="59"/>
      <c r="I37" s="59"/>
      <c r="J37" s="60"/>
      <c r="K37" s="41"/>
      <c r="L37" s="41"/>
    </row>
    <row r="38" spans="1:12" x14ac:dyDescent="0.35">
      <c r="A38" s="19">
        <f t="shared" si="1"/>
        <v>29</v>
      </c>
      <c r="B38" s="32" t="s">
        <v>24</v>
      </c>
      <c r="C38" s="16" t="s">
        <v>41</v>
      </c>
      <c r="E38" s="59"/>
      <c r="G38" s="59"/>
      <c r="H38" s="59"/>
      <c r="I38" s="59"/>
      <c r="J38" s="60"/>
      <c r="K38" s="41"/>
      <c r="L38" s="41"/>
    </row>
    <row r="39" spans="1:12" x14ac:dyDescent="0.35">
      <c r="A39" s="19">
        <f t="shared" si="1"/>
        <v>30</v>
      </c>
      <c r="B39" s="32" t="s">
        <v>25</v>
      </c>
      <c r="C39" s="16" t="s">
        <v>152</v>
      </c>
      <c r="E39" s="59"/>
      <c r="G39" s="59"/>
      <c r="H39" s="59"/>
      <c r="I39" s="59"/>
      <c r="J39" s="60"/>
      <c r="K39" s="41"/>
      <c r="L39" s="41"/>
    </row>
    <row r="40" spans="1:12" x14ac:dyDescent="0.35">
      <c r="A40" s="19">
        <f t="shared" si="1"/>
        <v>31</v>
      </c>
      <c r="B40" s="32"/>
      <c r="C40" s="16" t="s">
        <v>153</v>
      </c>
      <c r="E40" s="59"/>
      <c r="G40" s="59"/>
      <c r="H40" s="59"/>
      <c r="I40" s="59"/>
      <c r="J40" s="60"/>
      <c r="K40" s="41"/>
      <c r="L40" s="41"/>
    </row>
    <row r="41" spans="1:12" x14ac:dyDescent="0.35">
      <c r="A41" s="19">
        <f t="shared" si="1"/>
        <v>32</v>
      </c>
      <c r="B41" s="32" t="s">
        <v>26</v>
      </c>
      <c r="C41" s="16" t="s">
        <v>143</v>
      </c>
    </row>
    <row r="42" spans="1:12" x14ac:dyDescent="0.35">
      <c r="A42" s="19">
        <f t="shared" si="1"/>
        <v>33</v>
      </c>
      <c r="B42" s="32" t="s">
        <v>27</v>
      </c>
      <c r="C42" s="16" t="s">
        <v>154</v>
      </c>
    </row>
    <row r="43" spans="1:12" x14ac:dyDescent="0.35">
      <c r="A43" s="19">
        <f t="shared" si="1"/>
        <v>34</v>
      </c>
      <c r="B43" s="32"/>
      <c r="C43" s="16" t="s">
        <v>144</v>
      </c>
    </row>
    <row r="44" spans="1:12" x14ac:dyDescent="0.35">
      <c r="A44" s="19">
        <f t="shared" si="1"/>
        <v>35</v>
      </c>
      <c r="B44" s="40" t="s">
        <v>28</v>
      </c>
      <c r="C44" s="16" t="s">
        <v>155</v>
      </c>
    </row>
    <row r="45" spans="1:12" x14ac:dyDescent="0.35">
      <c r="A45" s="19">
        <f t="shared" si="1"/>
        <v>36</v>
      </c>
      <c r="B45" s="39" t="s">
        <v>29</v>
      </c>
      <c r="C45" s="16" t="s">
        <v>156</v>
      </c>
    </row>
    <row r="46" spans="1:12" x14ac:dyDescent="0.35">
      <c r="A46" s="19">
        <f t="shared" si="1"/>
        <v>37</v>
      </c>
      <c r="B46" s="39"/>
      <c r="C46" s="16" t="s">
        <v>157</v>
      </c>
    </row>
    <row r="47" spans="1:12" x14ac:dyDescent="0.35">
      <c r="A47" s="19">
        <f t="shared" si="1"/>
        <v>38</v>
      </c>
      <c r="B47" s="39" t="s">
        <v>135</v>
      </c>
      <c r="C47" s="16" t="s">
        <v>146</v>
      </c>
    </row>
    <row r="48" spans="1:12" x14ac:dyDescent="0.35">
      <c r="A48" s="19">
        <f t="shared" si="1"/>
        <v>39</v>
      </c>
      <c r="B48" s="39" t="s">
        <v>136</v>
      </c>
      <c r="C48" s="16" t="s">
        <v>147</v>
      </c>
    </row>
    <row r="49" spans="1:3" x14ac:dyDescent="0.35">
      <c r="A49" s="19">
        <f>+A48+1</f>
        <v>40</v>
      </c>
      <c r="B49" s="39" t="s">
        <v>138</v>
      </c>
      <c r="C49" s="16" t="s">
        <v>148</v>
      </c>
    </row>
    <row r="50" spans="1:3" x14ac:dyDescent="0.35">
      <c r="A50" s="19">
        <f t="shared" si="1"/>
        <v>41</v>
      </c>
      <c r="B50" s="39" t="s">
        <v>149</v>
      </c>
      <c r="C50" s="16" t="s">
        <v>150</v>
      </c>
    </row>
    <row r="51" spans="1:3" x14ac:dyDescent="0.35">
      <c r="A51" s="19">
        <f t="shared" si="1"/>
        <v>42</v>
      </c>
      <c r="C51" s="16" t="s">
        <v>151</v>
      </c>
    </row>
    <row r="52" spans="1:3" x14ac:dyDescent="0.35">
      <c r="A52" s="19">
        <f t="shared" si="1"/>
        <v>43</v>
      </c>
      <c r="B52" s="40"/>
      <c r="C52" s="19" t="s">
        <v>162</v>
      </c>
    </row>
    <row r="70" ht="15" customHeight="1" x14ac:dyDescent="0.35"/>
    <row r="91" spans="2:12" x14ac:dyDescent="0.35">
      <c r="E91" s="59"/>
      <c r="G91" s="59"/>
      <c r="H91" s="59"/>
      <c r="I91" s="59"/>
      <c r="J91" s="60"/>
      <c r="K91" s="41"/>
      <c r="L91" s="41"/>
    </row>
    <row r="92" spans="2:12" x14ac:dyDescent="0.35">
      <c r="B92" s="61"/>
      <c r="E92" s="59"/>
      <c r="G92" s="59"/>
      <c r="H92" s="59"/>
      <c r="I92" s="59"/>
      <c r="J92" s="60"/>
      <c r="K92" s="41"/>
      <c r="L92" s="41"/>
    </row>
    <row r="93" spans="2:12" x14ac:dyDescent="0.35">
      <c r="B93" s="61"/>
    </row>
    <row r="94" spans="2:12" x14ac:dyDescent="0.35">
      <c r="C94" s="58"/>
    </row>
    <row r="95" spans="2:12" x14ac:dyDescent="0.35">
      <c r="C95" s="58"/>
    </row>
    <row r="119" ht="15" customHeight="1" x14ac:dyDescent="0.35"/>
    <row r="141" spans="2:2" x14ac:dyDescent="0.35">
      <c r="B141" s="42"/>
    </row>
  </sheetData>
  <printOptions horizontalCentered="1" verticalCentered="1"/>
  <pageMargins left="0.5" right="0.5" top="0.5" bottom="0.5" header="0.3" footer="0.3"/>
  <pageSetup scale="71" orientation="landscape" r:id="rId1"/>
  <headerFooter>
    <oddHeader>&amp;RDuke Energy Florida, LLC
Docket No. 20220050-EI
DEF's Response to OPC POD 2 (29-34)
Q29</oddHeader>
    <oddFooter>&amp;R20220050-DEF-5208 through 20220050-DEF-5211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1EAC-98B7-4715-8669-7321A9A208DD}">
  <sheetPr>
    <pageSetUpPr fitToPage="1"/>
  </sheetPr>
  <dimension ref="A1:M20"/>
  <sheetViews>
    <sheetView tabSelected="1" view="pageBreakPreview" zoomScale="60" zoomScaleNormal="100" workbookViewId="0">
      <selection activeCell="M32" sqref="M32"/>
    </sheetView>
  </sheetViews>
  <sheetFormatPr defaultColWidth="9.08984375" defaultRowHeight="14.5" x14ac:dyDescent="0.35"/>
  <cols>
    <col min="1" max="1" width="23.36328125" style="107" customWidth="1"/>
    <col min="2" max="2" width="18.453125" style="107" bestFit="1" customWidth="1"/>
    <col min="3" max="3" width="17.453125" style="107" bestFit="1" customWidth="1"/>
    <col min="4" max="4" width="15.6328125" style="107" customWidth="1"/>
    <col min="5" max="5" width="15.54296875" style="107" bestFit="1" customWidth="1"/>
    <col min="6" max="6" width="16.54296875" style="107" bestFit="1" customWidth="1"/>
    <col min="7" max="7" width="9.08984375" style="107"/>
    <col min="8" max="8" width="8.54296875" style="107" customWidth="1"/>
    <col min="9" max="9" width="10.08984375" style="107" customWidth="1"/>
    <col min="10" max="10" width="8.54296875" style="107" customWidth="1"/>
    <col min="11" max="11" width="9.90625" style="107" customWidth="1"/>
    <col min="12" max="12" width="8.453125" style="107" customWidth="1"/>
    <col min="13" max="13" width="10.08984375" style="107" customWidth="1"/>
    <col min="14" max="14" width="18.36328125" style="107" customWidth="1"/>
    <col min="15" max="16384" width="9.08984375" style="107"/>
  </cols>
  <sheetData>
    <row r="1" spans="1:13" x14ac:dyDescent="0.35">
      <c r="A1" s="128"/>
    </row>
    <row r="2" spans="1:13" ht="15.5" x14ac:dyDescent="0.35">
      <c r="A2" s="106" t="s">
        <v>48</v>
      </c>
      <c r="I2" s="108"/>
      <c r="L2" s="108"/>
      <c r="M2" s="109" t="s">
        <v>49</v>
      </c>
    </row>
    <row r="3" spans="1:13" ht="15.5" x14ac:dyDescent="0.35">
      <c r="A3" s="106" t="s">
        <v>50</v>
      </c>
      <c r="I3" s="108"/>
      <c r="L3" s="108"/>
      <c r="M3" s="109" t="s">
        <v>51</v>
      </c>
    </row>
    <row r="4" spans="1:13" ht="15.5" x14ac:dyDescent="0.35">
      <c r="A4" s="106" t="s">
        <v>52</v>
      </c>
      <c r="M4" s="110"/>
    </row>
    <row r="5" spans="1:13" ht="15.5" x14ac:dyDescent="0.35">
      <c r="A5" s="111" t="s">
        <v>79</v>
      </c>
    </row>
    <row r="7" spans="1:13" ht="15" thickBot="1" x14ac:dyDescent="0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1:13" ht="20.25" customHeight="1" x14ac:dyDescent="0.35">
      <c r="A8" s="198" t="s">
        <v>0</v>
      </c>
      <c r="B8" s="193" t="s">
        <v>53</v>
      </c>
      <c r="C8" s="193" t="s">
        <v>54</v>
      </c>
      <c r="D8" s="193" t="s">
        <v>55</v>
      </c>
      <c r="E8" s="193" t="s">
        <v>56</v>
      </c>
      <c r="F8" s="193" t="s">
        <v>57</v>
      </c>
      <c r="G8" s="193" t="s">
        <v>58</v>
      </c>
      <c r="H8" s="195" t="s">
        <v>9</v>
      </c>
      <c r="I8" s="196"/>
      <c r="J8" s="195" t="s">
        <v>10</v>
      </c>
      <c r="K8" s="196"/>
      <c r="L8" s="195" t="s">
        <v>11</v>
      </c>
      <c r="M8" s="197"/>
    </row>
    <row r="9" spans="1:13" ht="32.25" customHeight="1" thickBot="1" x14ac:dyDescent="0.4">
      <c r="A9" s="199"/>
      <c r="B9" s="194"/>
      <c r="C9" s="194"/>
      <c r="D9" s="194"/>
      <c r="E9" s="194"/>
      <c r="F9" s="194"/>
      <c r="G9" s="194"/>
      <c r="H9" s="114" t="s">
        <v>14</v>
      </c>
      <c r="I9" s="115" t="s">
        <v>15</v>
      </c>
      <c r="J9" s="114" t="s">
        <v>14</v>
      </c>
      <c r="K9" s="115" t="s">
        <v>15</v>
      </c>
      <c r="L9" s="114" t="s">
        <v>14</v>
      </c>
      <c r="M9" s="115" t="s">
        <v>15</v>
      </c>
    </row>
    <row r="10" spans="1:13" x14ac:dyDescent="0.35">
      <c r="A10" s="116" t="s">
        <v>16</v>
      </c>
      <c r="B10" s="129">
        <v>9395836719.4212456</v>
      </c>
      <c r="C10" s="129">
        <v>8622409910.9412079</v>
      </c>
      <c r="D10" s="129">
        <v>-825659835.09904683</v>
      </c>
      <c r="E10" s="129">
        <v>-10094489.653514003</v>
      </c>
      <c r="F10" s="129">
        <v>7786655586.1886473</v>
      </c>
      <c r="G10" s="130">
        <v>0.44401488713383619</v>
      </c>
      <c r="H10" s="130">
        <v>8.8500000000000009E-2</v>
      </c>
      <c r="I10" s="130">
        <v>3.9295317511344505E-2</v>
      </c>
      <c r="J10" s="130">
        <v>9.8500000000000004E-2</v>
      </c>
      <c r="K10" s="131">
        <v>4.3735466382682865E-2</v>
      </c>
      <c r="L10" s="130">
        <v>0.1085</v>
      </c>
      <c r="M10" s="132">
        <v>4.8175615254021226E-2</v>
      </c>
    </row>
    <row r="11" spans="1:13" x14ac:dyDescent="0.35">
      <c r="A11" s="116" t="s">
        <v>17</v>
      </c>
      <c r="B11" s="129">
        <v>8271924250.5559683</v>
      </c>
      <c r="C11" s="129">
        <v>7591013314.7718258</v>
      </c>
      <c r="D11" s="129">
        <v>-726895945.15288055</v>
      </c>
      <c r="E11" s="129">
        <v>0</v>
      </c>
      <c r="F11" s="129">
        <v>6864117369.6189461</v>
      </c>
      <c r="G11" s="130">
        <v>0.39140941388889144</v>
      </c>
      <c r="H11" s="130">
        <v>4.061916985111462E-2</v>
      </c>
      <c r="I11" s="130">
        <v>1.5898725464078105E-2</v>
      </c>
      <c r="J11" s="130">
        <v>4.061916985111462E-2</v>
      </c>
      <c r="K11" s="131">
        <v>1.5898725464078105E-2</v>
      </c>
      <c r="L11" s="130">
        <v>4.061916985111462E-2</v>
      </c>
      <c r="M11" s="133">
        <v>1.5898725464078105E-2</v>
      </c>
    </row>
    <row r="12" spans="1:13" x14ac:dyDescent="0.35">
      <c r="A12" s="116" t="s">
        <v>18</v>
      </c>
      <c r="B12" s="129">
        <v>60232840.251549557</v>
      </c>
      <c r="C12" s="129">
        <v>55274719.45905526</v>
      </c>
      <c r="D12" s="129">
        <v>-5292965.2179720895</v>
      </c>
      <c r="E12" s="129">
        <v>0</v>
      </c>
      <c r="F12" s="129">
        <v>49981754.241083175</v>
      </c>
      <c r="G12" s="130">
        <v>2.8500866286508466E-3</v>
      </c>
      <c r="H12" s="130">
        <v>9.0312906772757554E-3</v>
      </c>
      <c r="I12" s="130">
        <v>2.5739960798762679E-5</v>
      </c>
      <c r="J12" s="130">
        <v>9.0312906772757554E-3</v>
      </c>
      <c r="K12" s="131">
        <v>2.5739960798762679E-5</v>
      </c>
      <c r="L12" s="130">
        <v>9.0312906772757554E-3</v>
      </c>
      <c r="M12" s="133">
        <v>2.5739960798762679E-5</v>
      </c>
    </row>
    <row r="13" spans="1:13" x14ac:dyDescent="0.35">
      <c r="A13" s="116" t="s">
        <v>19</v>
      </c>
      <c r="B13" s="129" t="s">
        <v>0</v>
      </c>
      <c r="C13" s="129" t="s">
        <v>0</v>
      </c>
      <c r="D13" s="129" t="s">
        <v>0</v>
      </c>
      <c r="E13" s="129" t="s">
        <v>0</v>
      </c>
      <c r="F13" s="129" t="s">
        <v>0</v>
      </c>
      <c r="G13" s="130" t="s">
        <v>0</v>
      </c>
      <c r="H13" s="130" t="s">
        <v>0</v>
      </c>
      <c r="I13" s="130" t="s">
        <v>0</v>
      </c>
      <c r="J13" s="130" t="s">
        <v>0</v>
      </c>
      <c r="K13" s="130" t="s">
        <v>0</v>
      </c>
      <c r="L13" s="130" t="s">
        <v>0</v>
      </c>
      <c r="M13" s="133" t="s">
        <v>0</v>
      </c>
    </row>
    <row r="14" spans="1:13" x14ac:dyDescent="0.35">
      <c r="A14" s="120" t="s">
        <v>20</v>
      </c>
      <c r="B14" s="129">
        <v>183076469.89000002</v>
      </c>
      <c r="C14" s="129">
        <v>183076469.89000002</v>
      </c>
      <c r="D14" s="129">
        <v>-17530932.70920505</v>
      </c>
      <c r="E14" s="129">
        <v>0</v>
      </c>
      <c r="F14" s="129">
        <v>165545537.18079495</v>
      </c>
      <c r="G14" s="130">
        <v>9.4398271752532299E-3</v>
      </c>
      <c r="H14" s="130">
        <v>2.4733251125929161E-2</v>
      </c>
      <c r="I14" s="130">
        <v>2.3347761611090863E-4</v>
      </c>
      <c r="J14" s="130">
        <v>2.4733251125929161E-2</v>
      </c>
      <c r="K14" s="131">
        <v>2.3347761611090863E-4</v>
      </c>
      <c r="L14" s="130">
        <v>2.4733251125929161E-2</v>
      </c>
      <c r="M14" s="133">
        <v>2.3347761611090863E-4</v>
      </c>
    </row>
    <row r="15" spans="1:13" x14ac:dyDescent="0.35">
      <c r="A15" s="120" t="s">
        <v>21</v>
      </c>
      <c r="B15" s="129">
        <v>1666455.49</v>
      </c>
      <c r="C15" s="129">
        <v>1666455.49</v>
      </c>
      <c r="D15" s="129">
        <v>-159575.4991104462</v>
      </c>
      <c r="E15" s="129">
        <v>0</v>
      </c>
      <c r="F15" s="129">
        <v>1506879.9908895539</v>
      </c>
      <c r="G15" s="130">
        <v>8.5926126007912496E-5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3">
        <v>0</v>
      </c>
    </row>
    <row r="16" spans="1:13" x14ac:dyDescent="0.35">
      <c r="A16" s="116" t="s">
        <v>22</v>
      </c>
      <c r="B16" s="129">
        <v>345995312.21230769</v>
      </c>
      <c r="C16" s="129">
        <v>317514394.75231349</v>
      </c>
      <c r="D16" s="129">
        <v>-30404363.225657865</v>
      </c>
      <c r="E16" s="129">
        <v>0</v>
      </c>
      <c r="F16" s="129">
        <v>287110031.52665567</v>
      </c>
      <c r="G16" s="130">
        <v>1.6371743533824212E-2</v>
      </c>
      <c r="H16" s="130">
        <v>6.6067078618438538E-2</v>
      </c>
      <c r="I16" s="130">
        <v>1.0816332671700769E-3</v>
      </c>
      <c r="J16" s="130">
        <v>7.1381921466441317E-2</v>
      </c>
      <c r="K16" s="131">
        <v>1.1686465112001583E-3</v>
      </c>
      <c r="L16" s="130">
        <v>7.6696764314444082E-2</v>
      </c>
      <c r="M16" s="133">
        <v>1.2556597552302394E-3</v>
      </c>
    </row>
    <row r="17" spans="1:13" ht="15" thickBot="1" x14ac:dyDescent="0.4">
      <c r="A17" s="121" t="s">
        <v>23</v>
      </c>
      <c r="B17" s="134">
        <v>3144947799.1640015</v>
      </c>
      <c r="C17" s="134">
        <v>2886068572.9939704</v>
      </c>
      <c r="D17" s="134">
        <v>-276362516.59051877</v>
      </c>
      <c r="E17" s="134">
        <v>-227698639.37250838</v>
      </c>
      <c r="F17" s="134">
        <v>2382007417.0309429</v>
      </c>
      <c r="G17" s="135">
        <v>0.13582811551353638</v>
      </c>
      <c r="H17" s="135">
        <v>0</v>
      </c>
      <c r="I17" s="135">
        <v>0</v>
      </c>
      <c r="J17" s="135">
        <v>0</v>
      </c>
      <c r="K17" s="135">
        <v>0</v>
      </c>
      <c r="L17" s="135">
        <v>0</v>
      </c>
      <c r="M17" s="136">
        <v>0</v>
      </c>
    </row>
    <row r="18" spans="1:13" x14ac:dyDescent="0.35">
      <c r="A18" s="116"/>
      <c r="B18" s="117"/>
      <c r="C18" s="117"/>
      <c r="D18" s="117"/>
      <c r="E18" s="117"/>
      <c r="F18" s="117"/>
      <c r="G18" s="122"/>
      <c r="H18" s="118">
        <v>0</v>
      </c>
      <c r="I18" s="118" t="s">
        <v>47</v>
      </c>
      <c r="J18" s="118">
        <v>0</v>
      </c>
      <c r="K18" s="118" t="s">
        <v>47</v>
      </c>
      <c r="L18" s="118">
        <v>0</v>
      </c>
      <c r="M18" s="119" t="s">
        <v>47</v>
      </c>
    </row>
    <row r="19" spans="1:13" ht="15" thickBot="1" x14ac:dyDescent="0.4">
      <c r="A19" s="123" t="s">
        <v>2</v>
      </c>
      <c r="B19" s="124">
        <f>SUM(B10:B17)</f>
        <v>21403679846.985073</v>
      </c>
      <c r="C19" s="124">
        <f t="shared" ref="C19:M19" si="0">SUM(C10:C17)</f>
        <v>19657023838.29837</v>
      </c>
      <c r="D19" s="124">
        <f t="shared" si="0"/>
        <v>-1882306133.4943917</v>
      </c>
      <c r="E19" s="124">
        <f t="shared" si="0"/>
        <v>-237793129.02602237</v>
      </c>
      <c r="F19" s="124">
        <f t="shared" si="0"/>
        <v>17536924575.777962</v>
      </c>
      <c r="G19" s="125">
        <f t="shared" si="0"/>
        <v>1.0000000000000002</v>
      </c>
      <c r="H19" s="126"/>
      <c r="I19" s="125">
        <f t="shared" si="0"/>
        <v>5.6534893819502358E-2</v>
      </c>
      <c r="J19" s="126"/>
      <c r="K19" s="125">
        <f t="shared" si="0"/>
        <v>6.1062055934870803E-2</v>
      </c>
      <c r="L19" s="126"/>
      <c r="M19" s="127">
        <f t="shared" si="0"/>
        <v>6.5589218050239248E-2</v>
      </c>
    </row>
    <row r="20" spans="1:13" ht="15" thickTop="1" x14ac:dyDescent="0.35"/>
  </sheetData>
  <mergeCells count="10">
    <mergeCell ref="G8:G9"/>
    <mergeCell ref="H8:I8"/>
    <mergeCell ref="J8:K8"/>
    <mergeCell ref="L8:M8"/>
    <mergeCell ref="A8:A9"/>
    <mergeCell ref="B8:B9"/>
    <mergeCell ref="C8:C9"/>
    <mergeCell ref="D8:D9"/>
    <mergeCell ref="E8:E9"/>
    <mergeCell ref="F8:F9"/>
  </mergeCells>
  <printOptions horizontalCentered="1" verticalCentered="1"/>
  <pageMargins left="0.5" right="0.5" top="0.5" bottom="0.5" header="0.3" footer="0.3"/>
  <pageSetup scale="74" orientation="landscape" r:id="rId1"/>
  <headerFooter>
    <oddHeader>&amp;RDuke Energy Florida, LLC
Docket No. 20220050-EI
DEF's Response to OPC POD 2 (29-34)
Q29</oddHeader>
    <oddFooter>&amp;R20220050-DEF-5208 through 20220050-DEF-5211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5A95-37F5-4B72-A437-22D93A59C9DD}">
  <sheetPr>
    <tabColor theme="0" tint="-4.9989318521683403E-2"/>
    <pageSetUpPr fitToPage="1"/>
  </sheetPr>
  <dimension ref="A1:U51"/>
  <sheetViews>
    <sheetView showGridLines="0" tabSelected="1" view="pageBreakPreview" zoomScale="60" zoomScaleNormal="70" workbookViewId="0">
      <selection activeCell="M32" sqref="M32"/>
    </sheetView>
  </sheetViews>
  <sheetFormatPr defaultColWidth="9.1796875" defaultRowHeight="14.5" x14ac:dyDescent="0.35"/>
  <cols>
    <col min="1" max="1" width="12.81640625" style="98" customWidth="1"/>
    <col min="2" max="2" width="2.54296875" style="95" customWidth="1"/>
    <col min="3" max="3" width="14.81640625" style="95" bestFit="1" customWidth="1"/>
    <col min="4" max="4" width="12.54296875" style="95" customWidth="1"/>
    <col min="5" max="6" width="11.54296875" style="95" customWidth="1"/>
    <col min="7" max="7" width="9.1796875" style="96"/>
    <col min="8" max="8" width="13.453125" style="95" bestFit="1" customWidth="1"/>
    <col min="9" max="9" width="2.54296875" style="95" customWidth="1"/>
    <col min="10" max="10" width="16.453125" style="98" customWidth="1"/>
    <col min="11" max="11" width="13.81640625" style="95" customWidth="1"/>
    <col min="12" max="12" width="13" style="95" customWidth="1"/>
    <col min="13" max="13" width="10.453125" style="95" bestFit="1" customWidth="1"/>
    <col min="14" max="14" width="13.453125" style="95" bestFit="1" customWidth="1"/>
    <col min="15" max="15" width="2.54296875" style="95" customWidth="1"/>
    <col min="16" max="16" width="16.453125" style="98" customWidth="1"/>
    <col min="17" max="17" width="13.81640625" style="95" customWidth="1"/>
    <col min="18" max="18" width="13" style="95" customWidth="1"/>
    <col min="19" max="19" width="10.453125" style="95" bestFit="1" customWidth="1"/>
    <col min="20" max="20" width="13.453125" style="95" bestFit="1" customWidth="1"/>
    <col min="21" max="21" width="2.54296875" style="95" customWidth="1"/>
    <col min="22" max="16384" width="9.1796875" style="98"/>
  </cols>
  <sheetData>
    <row r="1" spans="1:21" s="92" customFormat="1" x14ac:dyDescent="0.35">
      <c r="B1" s="94"/>
      <c r="C1" s="91" t="s">
        <v>105</v>
      </c>
      <c r="G1" s="93"/>
      <c r="H1" s="91"/>
      <c r="I1" s="94"/>
      <c r="J1" s="91" t="s">
        <v>126</v>
      </c>
      <c r="L1" s="91"/>
      <c r="M1" s="91"/>
      <c r="N1" s="91"/>
      <c r="O1" s="94"/>
      <c r="P1" s="91" t="s">
        <v>127</v>
      </c>
      <c r="R1" s="91"/>
      <c r="S1" s="91"/>
      <c r="T1" s="91"/>
      <c r="U1" s="94"/>
    </row>
    <row r="2" spans="1:21" x14ac:dyDescent="0.35">
      <c r="B2" s="97"/>
      <c r="I2" s="97"/>
      <c r="O2" s="97"/>
      <c r="U2" s="97"/>
    </row>
    <row r="3" spans="1:21" x14ac:dyDescent="0.35">
      <c r="B3" s="97"/>
      <c r="I3" s="97"/>
      <c r="O3" s="97"/>
      <c r="U3" s="97"/>
    </row>
    <row r="4" spans="1:21" s="100" customFormat="1" ht="29" x14ac:dyDescent="0.35">
      <c r="B4" s="99"/>
      <c r="C4" s="166" t="s">
        <v>110</v>
      </c>
      <c r="D4" s="166" t="s">
        <v>80</v>
      </c>
      <c r="E4" s="169" t="s">
        <v>128</v>
      </c>
      <c r="F4" s="169" t="s">
        <v>129</v>
      </c>
      <c r="G4" s="167" t="s">
        <v>43</v>
      </c>
      <c r="H4" s="166" t="s">
        <v>81</v>
      </c>
      <c r="I4" s="99"/>
      <c r="J4" s="166" t="s">
        <v>110</v>
      </c>
      <c r="K4" s="168" t="s">
        <v>124</v>
      </c>
      <c r="L4" s="166" t="s">
        <v>80</v>
      </c>
      <c r="M4" s="166" t="s">
        <v>82</v>
      </c>
      <c r="N4" s="166" t="s">
        <v>83</v>
      </c>
      <c r="O4" s="99"/>
      <c r="P4" s="166" t="s">
        <v>110</v>
      </c>
      <c r="Q4" s="168" t="s">
        <v>125</v>
      </c>
      <c r="R4" s="166" t="s">
        <v>80</v>
      </c>
      <c r="S4" s="166" t="s">
        <v>82</v>
      </c>
      <c r="T4" s="166" t="s">
        <v>83</v>
      </c>
      <c r="U4" s="99"/>
    </row>
    <row r="5" spans="1:21" x14ac:dyDescent="0.35">
      <c r="B5" s="97"/>
      <c r="E5" s="102"/>
      <c r="F5" s="102"/>
      <c r="I5" s="97"/>
      <c r="O5" s="97"/>
      <c r="U5" s="97"/>
    </row>
    <row r="6" spans="1:21" x14ac:dyDescent="0.35">
      <c r="A6" s="95" t="s">
        <v>84</v>
      </c>
      <c r="B6" s="97"/>
      <c r="C6" s="160">
        <f>'Projected Proration Calc'!E16+'Projected Proration Calc'!E43</f>
        <v>3222360.8918627757</v>
      </c>
      <c r="E6" s="102"/>
      <c r="F6" s="102"/>
      <c r="H6" s="95">
        <f>+C6</f>
        <v>3222360.8918627757</v>
      </c>
      <c r="I6" s="97"/>
      <c r="J6" s="165">
        <v>0</v>
      </c>
      <c r="K6" s="95">
        <v>0</v>
      </c>
      <c r="L6" s="95">
        <v>0</v>
      </c>
      <c r="M6" s="95">
        <v>0</v>
      </c>
      <c r="O6" s="97"/>
      <c r="P6" s="165">
        <v>0</v>
      </c>
      <c r="Q6" s="95">
        <v>0</v>
      </c>
      <c r="R6" s="95">
        <v>0</v>
      </c>
      <c r="S6" s="95">
        <v>0</v>
      </c>
      <c r="U6" s="97"/>
    </row>
    <row r="7" spans="1:21" x14ac:dyDescent="0.35">
      <c r="A7" s="95" t="s">
        <v>85</v>
      </c>
      <c r="B7" s="97"/>
      <c r="C7" s="95">
        <f>'Projected Proration Calc'!E18+'Projected Proration Calc'!E45</f>
        <v>3232648.5718557774</v>
      </c>
      <c r="D7" s="95">
        <f>+C7-C6</f>
        <v>10287.679993001744</v>
      </c>
      <c r="E7" s="102">
        <v>31</v>
      </c>
      <c r="F7" s="102">
        <v>335</v>
      </c>
      <c r="G7" s="96">
        <f>+F7/E$19</f>
        <v>0.9178082191780822</v>
      </c>
      <c r="H7" s="95">
        <f t="shared" ref="H7:H18" si="0">+D7*G7</f>
        <v>9442.1172538509163</v>
      </c>
      <c r="I7" s="97"/>
      <c r="J7" s="101">
        <v>0</v>
      </c>
      <c r="K7" s="95">
        <f>+J7-J6</f>
        <v>0</v>
      </c>
      <c r="L7" s="95">
        <f>+D7</f>
        <v>10287.679993001744</v>
      </c>
      <c r="M7" s="95">
        <f>+K7-L7</f>
        <v>-10287.679993001744</v>
      </c>
      <c r="N7" s="95">
        <f>+M7</f>
        <v>-10287.679993001744</v>
      </c>
      <c r="O7" s="97"/>
      <c r="P7" s="101">
        <v>0</v>
      </c>
      <c r="Q7" s="95">
        <f>+P7-P6</f>
        <v>0</v>
      </c>
      <c r="R7" s="95">
        <f>D7</f>
        <v>10287.679993001744</v>
      </c>
      <c r="S7" s="95">
        <f>+Q7-R7</f>
        <v>-10287.679993001744</v>
      </c>
      <c r="T7" s="95">
        <f>+S7</f>
        <v>-10287.679993001744</v>
      </c>
      <c r="U7" s="97"/>
    </row>
    <row r="8" spans="1:21" x14ac:dyDescent="0.35">
      <c r="A8" s="95" t="s">
        <v>86</v>
      </c>
      <c r="B8" s="97"/>
      <c r="C8" s="95">
        <f>'Projected Proration Calc'!E19+'Projected Proration Calc'!E46</f>
        <v>3242788.4493454816</v>
      </c>
      <c r="D8" s="95">
        <f t="shared" ref="D8:D18" si="1">+C8-C7</f>
        <v>10139.877489704173</v>
      </c>
      <c r="E8" s="102">
        <v>28</v>
      </c>
      <c r="F8" s="102">
        <v>307</v>
      </c>
      <c r="G8" s="96">
        <f t="shared" ref="G8:G17" si="2">+F8/E$19</f>
        <v>0.84109589041095889</v>
      </c>
      <c r="H8" s="95">
        <f t="shared" si="0"/>
        <v>8528.6092858607699</v>
      </c>
      <c r="I8" s="97"/>
      <c r="J8" s="101">
        <v>0</v>
      </c>
      <c r="K8" s="95">
        <f t="shared" ref="K8:K18" si="3">+J8-J7</f>
        <v>0</v>
      </c>
      <c r="L8" s="95">
        <f t="shared" ref="L8:L18" si="4">+D8</f>
        <v>10139.877489704173</v>
      </c>
      <c r="M8" s="95">
        <f t="shared" ref="M8:M18" si="5">+K8-L8</f>
        <v>-10139.877489704173</v>
      </c>
      <c r="N8" s="95">
        <f>+N7+M8</f>
        <v>-20427.557482705917</v>
      </c>
      <c r="O8" s="97"/>
      <c r="P8" s="101">
        <v>0</v>
      </c>
      <c r="Q8" s="95">
        <f t="shared" ref="Q8:Q18" si="6">+P8-P7</f>
        <v>0</v>
      </c>
      <c r="R8" s="95">
        <f t="shared" ref="R8:R18" si="7">D8</f>
        <v>10139.877489704173</v>
      </c>
      <c r="S8" s="95">
        <f t="shared" ref="S8:S18" si="8">+Q8-R8</f>
        <v>-10139.877489704173</v>
      </c>
      <c r="T8" s="95">
        <f>+T7+S8</f>
        <v>-20427.557482705917</v>
      </c>
      <c r="U8" s="97"/>
    </row>
    <row r="9" spans="1:21" x14ac:dyDescent="0.35">
      <c r="A9" s="95" t="s">
        <v>87</v>
      </c>
      <c r="B9" s="97"/>
      <c r="C9" s="95">
        <f>'Projected Proration Calc'!E20+'Projected Proration Calc'!E47</f>
        <v>3253479.3591819159</v>
      </c>
      <c r="D9" s="95">
        <f t="shared" si="1"/>
        <v>10690.909836434294</v>
      </c>
      <c r="E9" s="102">
        <v>31</v>
      </c>
      <c r="F9" s="102">
        <v>276</v>
      </c>
      <c r="G9" s="96">
        <f t="shared" si="2"/>
        <v>0.75616438356164384</v>
      </c>
      <c r="H9" s="95">
        <f t="shared" si="0"/>
        <v>8084.0852461804525</v>
      </c>
      <c r="I9" s="97"/>
      <c r="J9" s="101">
        <v>0</v>
      </c>
      <c r="K9" s="95">
        <f t="shared" si="3"/>
        <v>0</v>
      </c>
      <c r="L9" s="95">
        <f t="shared" si="4"/>
        <v>10690.909836434294</v>
      </c>
      <c r="M9" s="95">
        <f t="shared" si="5"/>
        <v>-10690.909836434294</v>
      </c>
      <c r="N9" s="95">
        <f t="shared" ref="N9:N18" si="9">+N8+M9</f>
        <v>-31118.467319140211</v>
      </c>
      <c r="O9" s="97"/>
      <c r="P9" s="101">
        <v>0</v>
      </c>
      <c r="Q9" s="95">
        <f t="shared" si="6"/>
        <v>0</v>
      </c>
      <c r="R9" s="95">
        <f t="shared" si="7"/>
        <v>10690.909836434294</v>
      </c>
      <c r="S9" s="95">
        <f t="shared" si="8"/>
        <v>-10690.909836434294</v>
      </c>
      <c r="T9" s="95">
        <f t="shared" ref="T9:T18" si="10">+T8+S9</f>
        <v>-31118.467319140211</v>
      </c>
      <c r="U9" s="97"/>
    </row>
    <row r="10" spans="1:21" x14ac:dyDescent="0.35">
      <c r="A10" s="95" t="s">
        <v>88</v>
      </c>
      <c r="B10" s="97"/>
      <c r="C10" s="95">
        <f>'Projected Proration Calc'!E21+'Projected Proration Calc'!E48</f>
        <v>3264121.0156676085</v>
      </c>
      <c r="D10" s="95">
        <f t="shared" si="1"/>
        <v>10641.656485692598</v>
      </c>
      <c r="E10" s="102">
        <v>30</v>
      </c>
      <c r="F10" s="102">
        <v>246</v>
      </c>
      <c r="G10" s="96">
        <f t="shared" si="2"/>
        <v>0.67397260273972603</v>
      </c>
      <c r="H10" s="95">
        <f t="shared" si="0"/>
        <v>7172.1849191243264</v>
      </c>
      <c r="I10" s="97"/>
      <c r="J10" s="101">
        <v>0</v>
      </c>
      <c r="K10" s="95">
        <f t="shared" si="3"/>
        <v>0</v>
      </c>
      <c r="L10" s="95">
        <f t="shared" si="4"/>
        <v>10641.656485692598</v>
      </c>
      <c r="M10" s="95">
        <f t="shared" si="5"/>
        <v>-10641.656485692598</v>
      </c>
      <c r="N10" s="95">
        <f t="shared" si="9"/>
        <v>-41760.123804832809</v>
      </c>
      <c r="O10" s="97"/>
      <c r="P10" s="101">
        <v>0</v>
      </c>
      <c r="Q10" s="95">
        <f t="shared" si="6"/>
        <v>0</v>
      </c>
      <c r="R10" s="95">
        <f t="shared" si="7"/>
        <v>10641.656485692598</v>
      </c>
      <c r="S10" s="95">
        <f t="shared" si="8"/>
        <v>-10641.656485692598</v>
      </c>
      <c r="T10" s="95">
        <f t="shared" si="10"/>
        <v>-41760.123804832809</v>
      </c>
      <c r="U10" s="97"/>
    </row>
    <row r="11" spans="1:21" x14ac:dyDescent="0.35">
      <c r="A11" s="95" t="s">
        <v>89</v>
      </c>
      <c r="B11" s="97"/>
      <c r="C11" s="95">
        <f>'Projected Proration Calc'!E22+'Projected Proration Calc'!E49</f>
        <v>3274683.3405494215</v>
      </c>
      <c r="D11" s="95">
        <f t="shared" si="1"/>
        <v>10562.324881813023</v>
      </c>
      <c r="E11" s="102">
        <v>31</v>
      </c>
      <c r="F11" s="102">
        <v>215</v>
      </c>
      <c r="G11" s="96">
        <f t="shared" si="2"/>
        <v>0.58904109589041098</v>
      </c>
      <c r="H11" s="95">
        <f t="shared" si="0"/>
        <v>6221.6434235336992</v>
      </c>
      <c r="I11" s="97"/>
      <c r="J11" s="101">
        <v>0</v>
      </c>
      <c r="K11" s="95">
        <f t="shared" si="3"/>
        <v>0</v>
      </c>
      <c r="L11" s="95">
        <f t="shared" si="4"/>
        <v>10562.324881813023</v>
      </c>
      <c r="M11" s="95">
        <f t="shared" si="5"/>
        <v>-10562.324881813023</v>
      </c>
      <c r="N11" s="95">
        <f t="shared" si="9"/>
        <v>-52322.448686645832</v>
      </c>
      <c r="O11" s="97"/>
      <c r="P11" s="101">
        <v>0</v>
      </c>
      <c r="Q11" s="95">
        <f t="shared" si="6"/>
        <v>0</v>
      </c>
      <c r="R11" s="95">
        <f t="shared" si="7"/>
        <v>10562.324881813023</v>
      </c>
      <c r="S11" s="95">
        <f t="shared" si="8"/>
        <v>-10562.324881813023</v>
      </c>
      <c r="T11" s="95">
        <f t="shared" si="10"/>
        <v>-52322.448686645832</v>
      </c>
      <c r="U11" s="97"/>
    </row>
    <row r="12" spans="1:21" x14ac:dyDescent="0.35">
      <c r="A12" s="95" t="s">
        <v>90</v>
      </c>
      <c r="B12" s="97"/>
      <c r="C12" s="95">
        <f>'Projected Proration Calc'!E23+'Projected Proration Calc'!E50</f>
        <v>3285749.7162418356</v>
      </c>
      <c r="D12" s="95">
        <f t="shared" si="1"/>
        <v>11066.37569241412</v>
      </c>
      <c r="E12" s="102">
        <v>30</v>
      </c>
      <c r="F12" s="102">
        <v>185</v>
      </c>
      <c r="G12" s="96">
        <f t="shared" si="2"/>
        <v>0.50684931506849318</v>
      </c>
      <c r="H12" s="95">
        <f t="shared" si="0"/>
        <v>5608.9849399907189</v>
      </c>
      <c r="I12" s="97"/>
      <c r="J12" s="101">
        <v>0</v>
      </c>
      <c r="K12" s="95">
        <f t="shared" si="3"/>
        <v>0</v>
      </c>
      <c r="L12" s="95">
        <f t="shared" si="4"/>
        <v>11066.37569241412</v>
      </c>
      <c r="M12" s="95">
        <f t="shared" si="5"/>
        <v>-11066.37569241412</v>
      </c>
      <c r="N12" s="95">
        <f t="shared" si="9"/>
        <v>-63388.824379059952</v>
      </c>
      <c r="O12" s="97"/>
      <c r="P12" s="101">
        <v>0</v>
      </c>
      <c r="Q12" s="95">
        <f t="shared" si="6"/>
        <v>0</v>
      </c>
      <c r="R12" s="95">
        <f t="shared" si="7"/>
        <v>11066.37569241412</v>
      </c>
      <c r="S12" s="95">
        <f t="shared" si="8"/>
        <v>-11066.37569241412</v>
      </c>
      <c r="T12" s="95">
        <f t="shared" si="10"/>
        <v>-63388.824379059952</v>
      </c>
      <c r="U12" s="97"/>
    </row>
    <row r="13" spans="1:21" x14ac:dyDescent="0.35">
      <c r="A13" s="95" t="s">
        <v>91</v>
      </c>
      <c r="B13" s="97"/>
      <c r="C13" s="95">
        <f>'Projected Proration Calc'!E24+'Projected Proration Calc'!E51</f>
        <v>3296771.8971354836</v>
      </c>
      <c r="D13" s="95">
        <f t="shared" si="1"/>
        <v>11022.18089364795</v>
      </c>
      <c r="E13" s="102">
        <v>31</v>
      </c>
      <c r="F13" s="102">
        <v>154</v>
      </c>
      <c r="G13" s="96">
        <f t="shared" si="2"/>
        <v>0.42191780821917807</v>
      </c>
      <c r="H13" s="95">
        <f t="shared" si="0"/>
        <v>4650.4544044432441</v>
      </c>
      <c r="I13" s="97"/>
      <c r="J13" s="101">
        <v>0</v>
      </c>
      <c r="K13" s="95">
        <f t="shared" si="3"/>
        <v>0</v>
      </c>
      <c r="L13" s="95">
        <f t="shared" si="4"/>
        <v>11022.18089364795</v>
      </c>
      <c r="M13" s="95">
        <f t="shared" si="5"/>
        <v>-11022.18089364795</v>
      </c>
      <c r="N13" s="95">
        <f t="shared" si="9"/>
        <v>-74411.005272707902</v>
      </c>
      <c r="O13" s="97"/>
      <c r="P13" s="101">
        <v>0</v>
      </c>
      <c r="Q13" s="95">
        <f t="shared" si="6"/>
        <v>0</v>
      </c>
      <c r="R13" s="95">
        <f t="shared" si="7"/>
        <v>11022.18089364795</v>
      </c>
      <c r="S13" s="95">
        <f t="shared" si="8"/>
        <v>-11022.18089364795</v>
      </c>
      <c r="T13" s="95">
        <f t="shared" si="10"/>
        <v>-74411.005272707902</v>
      </c>
      <c r="U13" s="97"/>
    </row>
    <row r="14" spans="1:21" x14ac:dyDescent="0.35">
      <c r="A14" s="95" t="s">
        <v>92</v>
      </c>
      <c r="B14" s="97"/>
      <c r="C14" s="95">
        <f>'Projected Proration Calc'!E25+'Projected Proration Calc'!E52</f>
        <v>3307617.2029890879</v>
      </c>
      <c r="D14" s="95">
        <f t="shared" si="1"/>
        <v>10845.305853604339</v>
      </c>
      <c r="E14" s="102">
        <v>31</v>
      </c>
      <c r="F14" s="102">
        <v>123</v>
      </c>
      <c r="G14" s="96">
        <f t="shared" si="2"/>
        <v>0.33698630136986302</v>
      </c>
      <c r="H14" s="95">
        <f t="shared" si="0"/>
        <v>3654.7195068310511</v>
      </c>
      <c r="I14" s="97"/>
      <c r="J14" s="101">
        <v>0</v>
      </c>
      <c r="K14" s="95">
        <f t="shared" si="3"/>
        <v>0</v>
      </c>
      <c r="L14" s="95">
        <f t="shared" si="4"/>
        <v>10845.305853604339</v>
      </c>
      <c r="M14" s="95">
        <f t="shared" si="5"/>
        <v>-10845.305853604339</v>
      </c>
      <c r="N14" s="95">
        <f t="shared" si="9"/>
        <v>-85256.311126312241</v>
      </c>
      <c r="O14" s="97"/>
      <c r="P14" s="101">
        <v>0</v>
      </c>
      <c r="Q14" s="95">
        <f t="shared" si="6"/>
        <v>0</v>
      </c>
      <c r="R14" s="95">
        <f t="shared" si="7"/>
        <v>10845.305853604339</v>
      </c>
      <c r="S14" s="95">
        <f t="shared" si="8"/>
        <v>-10845.305853604339</v>
      </c>
      <c r="T14" s="95">
        <f t="shared" si="10"/>
        <v>-85256.311126312241</v>
      </c>
      <c r="U14" s="97"/>
    </row>
    <row r="15" spans="1:21" x14ac:dyDescent="0.35">
      <c r="A15" s="95" t="s">
        <v>93</v>
      </c>
      <c r="B15" s="97"/>
      <c r="C15" s="95">
        <f>'Projected Proration Calc'!E26+'Projected Proration Calc'!E53</f>
        <v>3319253.244548576</v>
      </c>
      <c r="D15" s="95">
        <f t="shared" si="1"/>
        <v>11636.041559488047</v>
      </c>
      <c r="E15" s="102">
        <v>30</v>
      </c>
      <c r="F15" s="102">
        <v>93</v>
      </c>
      <c r="G15" s="96">
        <f t="shared" si="2"/>
        <v>0.25479452054794521</v>
      </c>
      <c r="H15" s="95">
        <f t="shared" si="0"/>
        <v>2964.7996302257216</v>
      </c>
      <c r="I15" s="97"/>
      <c r="J15" s="101">
        <v>0</v>
      </c>
      <c r="K15" s="95">
        <f t="shared" si="3"/>
        <v>0</v>
      </c>
      <c r="L15" s="95">
        <f t="shared" si="4"/>
        <v>11636.041559488047</v>
      </c>
      <c r="M15" s="95">
        <f t="shared" si="5"/>
        <v>-11636.041559488047</v>
      </c>
      <c r="N15" s="95">
        <f t="shared" si="9"/>
        <v>-96892.352685800288</v>
      </c>
      <c r="O15" s="97"/>
      <c r="P15" s="101">
        <v>0</v>
      </c>
      <c r="Q15" s="95">
        <f t="shared" si="6"/>
        <v>0</v>
      </c>
      <c r="R15" s="95">
        <f t="shared" si="7"/>
        <v>11636.041559488047</v>
      </c>
      <c r="S15" s="95">
        <f t="shared" si="8"/>
        <v>-11636.041559488047</v>
      </c>
      <c r="T15" s="95">
        <f t="shared" si="10"/>
        <v>-96892.352685800288</v>
      </c>
      <c r="U15" s="97"/>
    </row>
    <row r="16" spans="1:21" x14ac:dyDescent="0.35">
      <c r="A16" s="95" t="s">
        <v>94</v>
      </c>
      <c r="B16" s="97"/>
      <c r="C16" s="95">
        <f>'Projected Proration Calc'!E27+'Projected Proration Calc'!E54</f>
        <v>3330750.4562236574</v>
      </c>
      <c r="D16" s="95">
        <f t="shared" si="1"/>
        <v>11497.211675081402</v>
      </c>
      <c r="E16" s="102">
        <v>31</v>
      </c>
      <c r="F16" s="102">
        <v>62</v>
      </c>
      <c r="G16" s="96">
        <f t="shared" si="2"/>
        <v>0.16986301369863013</v>
      </c>
      <c r="H16" s="95">
        <f t="shared" si="0"/>
        <v>1952.9510242604024</v>
      </c>
      <c r="I16" s="97"/>
      <c r="J16" s="101">
        <v>0</v>
      </c>
      <c r="K16" s="95">
        <f t="shared" si="3"/>
        <v>0</v>
      </c>
      <c r="L16" s="95">
        <f t="shared" si="4"/>
        <v>11497.211675081402</v>
      </c>
      <c r="M16" s="95">
        <f t="shared" si="5"/>
        <v>-11497.211675081402</v>
      </c>
      <c r="N16" s="95">
        <f t="shared" si="9"/>
        <v>-108389.56436088169</v>
      </c>
      <c r="O16" s="97"/>
      <c r="P16" s="101">
        <v>0</v>
      </c>
      <c r="Q16" s="95">
        <f t="shared" si="6"/>
        <v>0</v>
      </c>
      <c r="R16" s="95">
        <f t="shared" si="7"/>
        <v>11497.211675081402</v>
      </c>
      <c r="S16" s="95">
        <f t="shared" si="8"/>
        <v>-11497.211675081402</v>
      </c>
      <c r="T16" s="95">
        <f t="shared" si="10"/>
        <v>-108389.56436088169</v>
      </c>
      <c r="U16" s="97"/>
    </row>
    <row r="17" spans="1:21" x14ac:dyDescent="0.35">
      <c r="A17" s="95" t="s">
        <v>95</v>
      </c>
      <c r="B17" s="97"/>
      <c r="C17" s="95">
        <f>'Projected Proration Calc'!E28+'Projected Proration Calc'!E55</f>
        <v>3342000.1338795181</v>
      </c>
      <c r="D17" s="95">
        <f t="shared" si="1"/>
        <v>11249.677655860782</v>
      </c>
      <c r="E17" s="102">
        <v>30</v>
      </c>
      <c r="F17" s="102">
        <v>32</v>
      </c>
      <c r="G17" s="96">
        <f t="shared" si="2"/>
        <v>8.7671232876712329E-2</v>
      </c>
      <c r="H17" s="95">
        <f t="shared" si="0"/>
        <v>986.27310955491782</v>
      </c>
      <c r="I17" s="97"/>
      <c r="J17" s="101">
        <v>0</v>
      </c>
      <c r="K17" s="95">
        <f t="shared" si="3"/>
        <v>0</v>
      </c>
      <c r="L17" s="95">
        <f t="shared" si="4"/>
        <v>11249.677655860782</v>
      </c>
      <c r="M17" s="95">
        <f t="shared" si="5"/>
        <v>-11249.677655860782</v>
      </c>
      <c r="N17" s="95">
        <f t="shared" si="9"/>
        <v>-119639.24201674247</v>
      </c>
      <c r="O17" s="97"/>
      <c r="P17" s="101">
        <v>0</v>
      </c>
      <c r="Q17" s="95">
        <f t="shared" si="6"/>
        <v>0</v>
      </c>
      <c r="R17" s="95">
        <f t="shared" si="7"/>
        <v>11249.677655860782</v>
      </c>
      <c r="S17" s="95">
        <f t="shared" si="8"/>
        <v>-11249.677655860782</v>
      </c>
      <c r="T17" s="95">
        <f t="shared" si="10"/>
        <v>-119639.24201674247</v>
      </c>
      <c r="U17" s="97"/>
    </row>
    <row r="18" spans="1:21" x14ac:dyDescent="0.35">
      <c r="A18" s="95" t="s">
        <v>84</v>
      </c>
      <c r="B18" s="97"/>
      <c r="C18" s="95">
        <f>'Projected Proration Calc'!E29+'Projected Proration Calc'!E56</f>
        <v>3366300.7990046469</v>
      </c>
      <c r="D18" s="95">
        <f t="shared" si="1"/>
        <v>24300.665125128813</v>
      </c>
      <c r="E18" s="102">
        <v>31</v>
      </c>
      <c r="F18" s="102">
        <v>1</v>
      </c>
      <c r="G18" s="96">
        <f>+F18/E$19</f>
        <v>2.7397260273972603E-3</v>
      </c>
      <c r="H18" s="95">
        <f t="shared" si="0"/>
        <v>66.577164726380303</v>
      </c>
      <c r="I18" s="97"/>
      <c r="J18" s="101">
        <v>0</v>
      </c>
      <c r="K18" s="95">
        <f t="shared" si="3"/>
        <v>0</v>
      </c>
      <c r="L18" s="95">
        <f t="shared" si="4"/>
        <v>24300.665125128813</v>
      </c>
      <c r="M18" s="95">
        <f t="shared" si="5"/>
        <v>-24300.665125128813</v>
      </c>
      <c r="N18" s="95">
        <f t="shared" si="9"/>
        <v>-143939.90714187128</v>
      </c>
      <c r="O18" s="97"/>
      <c r="P18" s="101">
        <v>0</v>
      </c>
      <c r="Q18" s="95">
        <f t="shared" si="6"/>
        <v>0</v>
      </c>
      <c r="R18" s="95">
        <f t="shared" si="7"/>
        <v>24300.665125128813</v>
      </c>
      <c r="S18" s="95">
        <f t="shared" si="8"/>
        <v>-24300.665125128813</v>
      </c>
      <c r="T18" s="95">
        <f t="shared" si="10"/>
        <v>-143939.90714187128</v>
      </c>
      <c r="U18" s="97"/>
    </row>
    <row r="19" spans="1:21" ht="15" thickBot="1" x14ac:dyDescent="0.4">
      <c r="B19" s="97"/>
      <c r="E19" s="103">
        <v>365</v>
      </c>
      <c r="F19" s="102"/>
      <c r="I19" s="97"/>
      <c r="O19" s="97"/>
      <c r="U19" s="97"/>
    </row>
    <row r="20" spans="1:21" ht="15" thickTop="1" x14ac:dyDescent="0.35">
      <c r="A20" s="98" t="s">
        <v>2</v>
      </c>
      <c r="B20" s="97"/>
      <c r="C20" s="95">
        <f>SUM(C6:C19)</f>
        <v>42738525.078485787</v>
      </c>
      <c r="D20" s="104">
        <f>SUM(D6:D19)</f>
        <v>143939.90714187128</v>
      </c>
      <c r="H20" s="95">
        <f>SUM(H7:H18)</f>
        <v>59333.399908582607</v>
      </c>
      <c r="I20" s="97"/>
      <c r="J20" s="95">
        <f>SUM(J6:J19)</f>
        <v>0</v>
      </c>
      <c r="K20" s="104">
        <f>SUM(K6:K19)</f>
        <v>0</v>
      </c>
      <c r="L20" s="95">
        <f>SUM(L6:L19)</f>
        <v>143939.90714187128</v>
      </c>
      <c r="M20" s="95">
        <f>SUM(M6:M18)</f>
        <v>-143939.90714187128</v>
      </c>
      <c r="N20" s="95">
        <f>SUM(N6:N18)</f>
        <v>-847833.48426970234</v>
      </c>
      <c r="O20" s="97"/>
      <c r="P20" s="104">
        <f>SUM(P6:P19)</f>
        <v>0</v>
      </c>
      <c r="Q20" s="104">
        <f>SUM(Q6:Q19)</f>
        <v>0</v>
      </c>
      <c r="R20" s="95">
        <f>SUM(R6:R19)</f>
        <v>143939.90714187128</v>
      </c>
      <c r="S20" s="95">
        <f>SUM(S6:S18)</f>
        <v>-143939.90714187128</v>
      </c>
      <c r="T20" s="95">
        <f>SUM(T6:T18)</f>
        <v>-847833.48426970234</v>
      </c>
      <c r="U20" s="97"/>
    </row>
    <row r="21" spans="1:21" x14ac:dyDescent="0.35">
      <c r="A21" s="98" t="s">
        <v>96</v>
      </c>
      <c r="B21" s="97"/>
      <c r="C21" s="160">
        <f>+C20/13</f>
        <v>3287578.8521912144</v>
      </c>
      <c r="H21" s="160">
        <f>+H20+H6</f>
        <v>3281694.2917713583</v>
      </c>
      <c r="I21" s="97"/>
      <c r="J21" s="160">
        <f>+J20/13</f>
        <v>0</v>
      </c>
      <c r="N21" s="160">
        <f>+N20/13</f>
        <v>-65217.960328438639</v>
      </c>
      <c r="O21" s="97"/>
      <c r="P21" s="160">
        <f>+P20/13</f>
        <v>0</v>
      </c>
      <c r="Q21" s="104"/>
      <c r="T21" s="160">
        <f>+T20/13</f>
        <v>-65217.960328438639</v>
      </c>
      <c r="U21" s="97"/>
    </row>
    <row r="22" spans="1:21" x14ac:dyDescent="0.35">
      <c r="B22" s="97"/>
      <c r="C22" s="104"/>
      <c r="D22" s="104"/>
      <c r="E22" s="104"/>
      <c r="F22" s="104"/>
      <c r="G22" s="105"/>
      <c r="H22" s="104"/>
      <c r="I22" s="97"/>
      <c r="J22" s="104"/>
      <c r="K22" s="104"/>
      <c r="L22" s="104"/>
      <c r="M22" s="104"/>
      <c r="N22" s="104"/>
      <c r="O22" s="97"/>
      <c r="P22" s="104"/>
      <c r="Q22" s="104"/>
      <c r="R22" s="104"/>
      <c r="S22" s="104"/>
      <c r="T22" s="104"/>
      <c r="U22" s="97"/>
    </row>
    <row r="23" spans="1:21" x14ac:dyDescent="0.35">
      <c r="A23" s="158"/>
      <c r="B23" s="97"/>
      <c r="C23" s="104"/>
      <c r="D23" s="104"/>
      <c r="E23" s="104"/>
      <c r="I23" s="97"/>
      <c r="J23" s="104"/>
      <c r="K23" s="104"/>
      <c r="O23" s="97"/>
      <c r="P23" s="104"/>
      <c r="Q23" s="104"/>
      <c r="U23" s="97"/>
    </row>
    <row r="24" spans="1:21" x14ac:dyDescent="0.35">
      <c r="A24" s="158"/>
      <c r="B24" s="97"/>
      <c r="C24" s="104"/>
      <c r="D24" s="104"/>
      <c r="E24" s="104"/>
      <c r="I24" s="97"/>
      <c r="J24" s="104"/>
      <c r="K24" s="104"/>
      <c r="O24" s="97"/>
      <c r="P24" s="104"/>
      <c r="Q24" s="104"/>
      <c r="U24" s="97"/>
    </row>
    <row r="25" spans="1:21" x14ac:dyDescent="0.35">
      <c r="B25" s="97"/>
      <c r="C25" s="98" t="s">
        <v>122</v>
      </c>
      <c r="H25" s="164">
        <f>+H21</f>
        <v>3281694.2917713583</v>
      </c>
      <c r="I25" s="97"/>
      <c r="J25" s="98" t="s">
        <v>130</v>
      </c>
      <c r="N25" s="160">
        <f>+H25</f>
        <v>3281694.2917713583</v>
      </c>
      <c r="O25" s="97"/>
      <c r="P25" s="98" t="s">
        <v>130</v>
      </c>
      <c r="Q25" s="104"/>
      <c r="T25" s="160">
        <f>+H25</f>
        <v>3281694.2917713583</v>
      </c>
      <c r="U25" s="97"/>
    </row>
    <row r="26" spans="1:21" x14ac:dyDescent="0.35">
      <c r="B26" s="97"/>
      <c r="C26" s="98" t="s">
        <v>123</v>
      </c>
      <c r="G26" s="161" t="s">
        <v>121</v>
      </c>
      <c r="H26" s="160">
        <f>C21</f>
        <v>3287578.8521912144</v>
      </c>
      <c r="I26" s="97"/>
      <c r="J26" s="98" t="s">
        <v>118</v>
      </c>
      <c r="M26" s="161" t="s">
        <v>119</v>
      </c>
      <c r="N26" s="160">
        <f>+N21</f>
        <v>-65217.960328438639</v>
      </c>
      <c r="O26" s="97"/>
      <c r="P26" s="98" t="s">
        <v>118</v>
      </c>
      <c r="S26" s="161" t="s">
        <v>119</v>
      </c>
      <c r="T26" s="160">
        <f>+T21</f>
        <v>-65217.960328438639</v>
      </c>
      <c r="U26" s="97"/>
    </row>
    <row r="27" spans="1:21" ht="15" thickBot="1" x14ac:dyDescent="0.4">
      <c r="B27" s="97"/>
      <c r="C27" s="98" t="s">
        <v>97</v>
      </c>
      <c r="G27" s="162" t="s">
        <v>120</v>
      </c>
      <c r="H27" s="159">
        <f>+H25-H26</f>
        <v>-5884.560419856105</v>
      </c>
      <c r="I27" s="97"/>
      <c r="J27" s="98" t="s">
        <v>122</v>
      </c>
      <c r="M27" s="162" t="s">
        <v>120</v>
      </c>
      <c r="N27" s="163">
        <f>SUM(N25:N26)</f>
        <v>3216476.3314429196</v>
      </c>
      <c r="O27" s="97"/>
      <c r="P27" s="98" t="s">
        <v>122</v>
      </c>
      <c r="S27" s="162" t="s">
        <v>120</v>
      </c>
      <c r="T27" s="163">
        <f>SUM(T25:T26)</f>
        <v>3216476.3314429196</v>
      </c>
      <c r="U27" s="97"/>
    </row>
    <row r="28" spans="1:21" ht="15" thickTop="1" x14ac:dyDescent="0.35">
      <c r="B28" s="97"/>
      <c r="I28" s="97"/>
      <c r="J28" s="98" t="s">
        <v>123</v>
      </c>
      <c r="M28" s="161" t="s">
        <v>121</v>
      </c>
      <c r="N28" s="164">
        <f>J21</f>
        <v>0</v>
      </c>
      <c r="O28" s="97"/>
      <c r="P28" s="98" t="s">
        <v>123</v>
      </c>
      <c r="S28" s="161" t="s">
        <v>121</v>
      </c>
      <c r="T28" s="160">
        <f>+P21</f>
        <v>0</v>
      </c>
      <c r="U28" s="97"/>
    </row>
    <row r="29" spans="1:21" x14ac:dyDescent="0.35">
      <c r="B29" s="97"/>
      <c r="I29" s="97"/>
      <c r="J29" s="98" t="s">
        <v>131</v>
      </c>
      <c r="K29" s="98"/>
      <c r="M29" s="162" t="s">
        <v>120</v>
      </c>
      <c r="N29" s="163">
        <f>+N27-N28</f>
        <v>3216476.3314429196</v>
      </c>
      <c r="O29" s="97"/>
      <c r="P29" s="98" t="s">
        <v>131</v>
      </c>
      <c r="S29" s="162" t="s">
        <v>120</v>
      </c>
      <c r="T29" s="163">
        <f>+T27-T28</f>
        <v>3216476.3314429196</v>
      </c>
      <c r="U29" s="97"/>
    </row>
    <row r="30" spans="1:21" x14ac:dyDescent="0.35">
      <c r="B30" s="97"/>
      <c r="I30" s="97"/>
      <c r="J30" s="98" t="s">
        <v>106</v>
      </c>
      <c r="K30" s="98"/>
      <c r="M30" s="161" t="s">
        <v>119</v>
      </c>
      <c r="N30" s="160">
        <f>+J6-C6</f>
        <v>-3222360.8918627757</v>
      </c>
      <c r="O30" s="97"/>
      <c r="P30" s="98" t="s">
        <v>106</v>
      </c>
      <c r="S30" s="161" t="s">
        <v>119</v>
      </c>
      <c r="T30" s="160">
        <f>+P6-C6</f>
        <v>-3222360.8918627757</v>
      </c>
      <c r="U30" s="97"/>
    </row>
    <row r="31" spans="1:21" ht="15" thickBot="1" x14ac:dyDescent="0.4">
      <c r="B31" s="97"/>
      <c r="I31" s="97"/>
      <c r="J31" s="98" t="s">
        <v>97</v>
      </c>
      <c r="K31" s="98"/>
      <c r="M31" s="162" t="s">
        <v>120</v>
      </c>
      <c r="N31" s="159">
        <f>+N29+N30</f>
        <v>-5884.560419856105</v>
      </c>
      <c r="O31" s="97"/>
      <c r="P31" s="98" t="s">
        <v>97</v>
      </c>
      <c r="S31" s="162" t="s">
        <v>120</v>
      </c>
      <c r="T31" s="159">
        <f>+T29+T30</f>
        <v>-5884.560419856105</v>
      </c>
      <c r="U31" s="97"/>
    </row>
    <row r="32" spans="1:21" ht="15" thickTop="1" x14ac:dyDescent="0.35">
      <c r="B32" s="97"/>
      <c r="I32" s="97"/>
      <c r="O32" s="97"/>
      <c r="U32" s="97"/>
    </row>
    <row r="33" spans="2:21" x14ac:dyDescent="0.35">
      <c r="B33" s="97"/>
      <c r="I33" s="97"/>
      <c r="J33" s="98" t="s">
        <v>117</v>
      </c>
      <c r="O33" s="97"/>
      <c r="P33" s="98" t="s">
        <v>117</v>
      </c>
      <c r="U33" s="97"/>
    </row>
    <row r="34" spans="2:21" x14ac:dyDescent="0.35">
      <c r="B34" s="97"/>
      <c r="I34" s="97"/>
      <c r="J34" s="98" t="s">
        <v>107</v>
      </c>
      <c r="O34" s="97"/>
      <c r="P34" s="98" t="s">
        <v>107</v>
      </c>
      <c r="U34" s="97"/>
    </row>
    <row r="35" spans="2:21" x14ac:dyDescent="0.35">
      <c r="B35" s="97"/>
      <c r="I35" s="97"/>
      <c r="O35" s="97"/>
      <c r="U35" s="97"/>
    </row>
    <row r="36" spans="2:21" x14ac:dyDescent="0.35">
      <c r="B36" s="97"/>
      <c r="I36" s="97"/>
      <c r="J36" s="98" t="s">
        <v>80</v>
      </c>
      <c r="N36" s="95">
        <f>+D20</f>
        <v>143939.90714187128</v>
      </c>
      <c r="O36" s="97"/>
      <c r="P36" s="98" t="s">
        <v>80</v>
      </c>
      <c r="T36" s="95">
        <f>+D20</f>
        <v>143939.90714187128</v>
      </c>
      <c r="U36" s="97"/>
    </row>
    <row r="37" spans="2:21" x14ac:dyDescent="0.35">
      <c r="B37" s="97"/>
      <c r="I37" s="97"/>
      <c r="J37" s="98" t="s">
        <v>108</v>
      </c>
      <c r="K37" s="98"/>
      <c r="N37" s="95">
        <f>+K20</f>
        <v>0</v>
      </c>
      <c r="O37" s="97"/>
      <c r="P37" s="98" t="s">
        <v>108</v>
      </c>
      <c r="Q37" s="98"/>
      <c r="T37" s="95">
        <f>+Q20</f>
        <v>0</v>
      </c>
      <c r="U37" s="97"/>
    </row>
    <row r="38" spans="2:21" x14ac:dyDescent="0.35">
      <c r="B38" s="97"/>
      <c r="I38" s="97"/>
      <c r="J38" s="98" t="s">
        <v>109</v>
      </c>
      <c r="N38" s="95">
        <f>IF(N37=0,0,+N36-N37)</f>
        <v>0</v>
      </c>
      <c r="O38" s="97"/>
      <c r="P38" s="98" t="s">
        <v>109</v>
      </c>
      <c r="T38" s="95">
        <f>IF(T37=0,0,+T36-T37)</f>
        <v>0</v>
      </c>
      <c r="U38" s="97"/>
    </row>
    <row r="39" spans="2:21" x14ac:dyDescent="0.35">
      <c r="B39" s="97"/>
      <c r="I39" s="97"/>
      <c r="O39" s="97"/>
      <c r="U39" s="97"/>
    </row>
    <row r="40" spans="2:21" x14ac:dyDescent="0.35">
      <c r="B40" s="97"/>
      <c r="I40" s="97"/>
      <c r="O40" s="97"/>
      <c r="U40" s="97"/>
    </row>
    <row r="41" spans="2:21" x14ac:dyDescent="0.35">
      <c r="B41" s="97"/>
      <c r="I41" s="97"/>
      <c r="K41" s="83" t="s">
        <v>98</v>
      </c>
      <c r="L41" s="83"/>
      <c r="M41" s="83"/>
      <c r="N41" s="83"/>
      <c r="O41" s="97"/>
      <c r="Q41" s="83" t="s">
        <v>98</v>
      </c>
      <c r="R41" s="83"/>
      <c r="S41" s="83"/>
      <c r="T41" s="83"/>
      <c r="U41" s="97"/>
    </row>
    <row r="42" spans="2:21" x14ac:dyDescent="0.35">
      <c r="B42" s="97"/>
      <c r="I42" s="97"/>
      <c r="K42" s="86" t="s">
        <v>99</v>
      </c>
      <c r="L42" s="83"/>
      <c r="M42" s="83"/>
      <c r="N42" s="84">
        <f>+H25</f>
        <v>3281694.2917713583</v>
      </c>
      <c r="O42" s="97"/>
      <c r="Q42" s="86" t="s">
        <v>99</v>
      </c>
      <c r="R42" s="83"/>
      <c r="S42" s="83"/>
      <c r="T42" s="84">
        <f>+H25</f>
        <v>3281694.2917713583</v>
      </c>
      <c r="U42" s="97"/>
    </row>
    <row r="43" spans="2:21" x14ac:dyDescent="0.35">
      <c r="B43" s="97"/>
      <c r="I43" s="97"/>
      <c r="K43" s="86" t="s">
        <v>100</v>
      </c>
      <c r="L43" s="83"/>
      <c r="M43" s="83"/>
      <c r="N43" s="83"/>
      <c r="O43" s="97"/>
      <c r="Q43" s="86" t="s">
        <v>100</v>
      </c>
      <c r="R43" s="83"/>
      <c r="S43" s="83"/>
      <c r="T43" s="83"/>
      <c r="U43" s="97"/>
    </row>
    <row r="44" spans="2:21" x14ac:dyDescent="0.35">
      <c r="B44" s="97"/>
      <c r="I44" s="97"/>
      <c r="K44" s="87" t="s">
        <v>101</v>
      </c>
      <c r="L44" s="83"/>
      <c r="M44" s="83"/>
      <c r="N44" s="88">
        <f>SUM(M7:M18)/SUM(L7:L18)</f>
        <v>-1</v>
      </c>
      <c r="O44" s="97"/>
      <c r="Q44" s="87" t="s">
        <v>101</v>
      </c>
      <c r="R44" s="83"/>
      <c r="S44" s="83"/>
      <c r="T44" s="88">
        <f>SUM(S7:S18)/SUM(R7:R18)</f>
        <v>-1</v>
      </c>
      <c r="U44" s="97"/>
    </row>
    <row r="45" spans="2:21" x14ac:dyDescent="0.35">
      <c r="B45" s="97"/>
      <c r="I45" s="97"/>
      <c r="K45" s="87" t="s">
        <v>80</v>
      </c>
      <c r="L45" s="83"/>
      <c r="M45" s="83"/>
      <c r="N45" s="84">
        <f>+H20</f>
        <v>59333.399908582607</v>
      </c>
      <c r="O45" s="97"/>
      <c r="Q45" s="87" t="s">
        <v>80</v>
      </c>
      <c r="R45" s="83"/>
      <c r="S45" s="83"/>
      <c r="T45" s="84">
        <f>+H20</f>
        <v>59333.399908582607</v>
      </c>
      <c r="U45" s="97"/>
    </row>
    <row r="46" spans="2:21" x14ac:dyDescent="0.35">
      <c r="B46" s="97"/>
      <c r="I46" s="97"/>
      <c r="K46" s="87" t="s">
        <v>102</v>
      </c>
      <c r="L46" s="83"/>
      <c r="M46" s="83"/>
      <c r="N46" s="89">
        <f>+N44*N45</f>
        <v>-59333.399908582607</v>
      </c>
      <c r="O46" s="97"/>
      <c r="Q46" s="87" t="s">
        <v>102</v>
      </c>
      <c r="R46" s="83"/>
      <c r="S46" s="83"/>
      <c r="T46" s="89">
        <f>+T44*T45</f>
        <v>-59333.399908582607</v>
      </c>
      <c r="U46" s="97"/>
    </row>
    <row r="47" spans="2:21" x14ac:dyDescent="0.35">
      <c r="B47" s="97"/>
      <c r="I47" s="97"/>
      <c r="K47" s="83"/>
      <c r="L47" s="83"/>
      <c r="M47" s="83"/>
      <c r="N47" s="83"/>
      <c r="O47" s="97"/>
      <c r="Q47" s="83"/>
      <c r="R47" s="83"/>
      <c r="S47" s="83"/>
      <c r="T47" s="83"/>
      <c r="U47" s="97"/>
    </row>
    <row r="48" spans="2:21" ht="15" thickBot="1" x14ac:dyDescent="0.4">
      <c r="B48" s="97"/>
      <c r="I48" s="97"/>
      <c r="K48" s="83" t="s">
        <v>103</v>
      </c>
      <c r="L48" s="83"/>
      <c r="M48" s="83"/>
      <c r="N48" s="90">
        <f>+N46+N42</f>
        <v>3222360.8918627757</v>
      </c>
      <c r="O48" s="97"/>
      <c r="Q48" s="83" t="s">
        <v>103</v>
      </c>
      <c r="R48" s="83"/>
      <c r="S48" s="83"/>
      <c r="T48" s="90">
        <f>+T46+T42</f>
        <v>3222360.8918627757</v>
      </c>
      <c r="U48" s="97"/>
    </row>
    <row r="49" spans="2:21" ht="15" thickTop="1" x14ac:dyDescent="0.35">
      <c r="B49" s="97"/>
      <c r="I49" s="97"/>
      <c r="K49" s="83" t="s">
        <v>104</v>
      </c>
      <c r="L49" s="83"/>
      <c r="M49" s="83"/>
      <c r="N49" s="85">
        <f>IF(+N48-J21&lt;0,+N48-J21,0)</f>
        <v>0</v>
      </c>
      <c r="O49" s="97"/>
      <c r="Q49" s="83" t="s">
        <v>104</v>
      </c>
      <c r="R49" s="83"/>
      <c r="S49" s="83"/>
      <c r="T49" s="85">
        <f>IF(+T48-P21&lt;0,+T48-P21,0)</f>
        <v>0</v>
      </c>
      <c r="U49" s="97"/>
    </row>
    <row r="50" spans="2:21" x14ac:dyDescent="0.35">
      <c r="B50" s="97"/>
      <c r="I50" s="97"/>
      <c r="O50" s="97"/>
      <c r="U50" s="97"/>
    </row>
    <row r="51" spans="2:21" x14ac:dyDescent="0.35">
      <c r="B51" s="97"/>
      <c r="I51" s="97"/>
      <c r="O51" s="97"/>
      <c r="U51" s="97"/>
    </row>
  </sheetData>
  <printOptions horizontalCentered="1" verticalCentered="1"/>
  <pageMargins left="0.5" right="0.5" top="0.5" bottom="0.5" header="0.3" footer="0.3"/>
  <pageSetup scale="55" orientation="landscape" r:id="rId1"/>
  <headerFooter>
    <oddHeader>&amp;RDuke Energy Florida, LLC
Docket No. 20220050-EI
DEF's Response to OPC POD 2 (29-34)
Q29</oddHeader>
    <oddFooter>&amp;R20220050-DEF-5208 through 20220050-DEF-5211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0894-24C1-4ECD-8752-5413FBD4CE0D}">
  <sheetPr>
    <tabColor theme="0" tint="-4.9989318521683403E-2"/>
    <pageSetUpPr fitToPage="1"/>
  </sheetPr>
  <dimension ref="A1:O133"/>
  <sheetViews>
    <sheetView tabSelected="1" view="pageBreakPreview" zoomScale="60" zoomScaleNormal="100" workbookViewId="0">
      <selection activeCell="M32" sqref="M32"/>
    </sheetView>
  </sheetViews>
  <sheetFormatPr defaultColWidth="9.08984375" defaultRowHeight="15.5" x14ac:dyDescent="0.35"/>
  <cols>
    <col min="1" max="1" width="4.36328125" style="62" customWidth="1"/>
    <col min="2" max="2" width="17.54296875" style="62" customWidth="1"/>
    <col min="3" max="3" width="17.08984375" style="62" customWidth="1"/>
    <col min="4" max="4" width="21.453125" style="62" customWidth="1"/>
    <col min="5" max="5" width="15" style="62" bestFit="1" customWidth="1"/>
    <col min="6" max="6" width="14.54296875" style="62" bestFit="1" customWidth="1"/>
    <col min="7" max="7" width="14" style="62" customWidth="1"/>
    <col min="8" max="8" width="15" style="62" bestFit="1" customWidth="1"/>
    <col min="9" max="9" width="15" style="62" customWidth="1"/>
    <col min="10" max="10" width="18.81640625" style="62" customWidth="1"/>
    <col min="11" max="11" width="9.453125" style="62" customWidth="1"/>
    <col min="12" max="14" width="2.08984375" style="62" customWidth="1"/>
    <col min="15" max="16384" width="9.08984375" style="62"/>
  </cols>
  <sheetData>
    <row r="1" spans="1:15" x14ac:dyDescent="0.35">
      <c r="B1" s="64" t="s">
        <v>61</v>
      </c>
      <c r="H1" s="64"/>
    </row>
    <row r="2" spans="1:15" x14ac:dyDescent="0.35">
      <c r="C2" s="112"/>
      <c r="D2" s="112"/>
      <c r="E2" s="112"/>
      <c r="F2" s="112"/>
      <c r="G2" s="112"/>
      <c r="H2" s="137"/>
      <c r="I2" s="112"/>
      <c r="J2" s="112"/>
    </row>
    <row r="3" spans="1:15" x14ac:dyDescent="0.35">
      <c r="D3" s="65"/>
      <c r="H3" s="64"/>
    </row>
    <row r="4" spans="1:15" ht="43.5" x14ac:dyDescent="0.35">
      <c r="D4" s="63" t="s">
        <v>114</v>
      </c>
      <c r="E4" s="63" t="s">
        <v>60</v>
      </c>
      <c r="F4" s="63" t="s">
        <v>59</v>
      </c>
      <c r="H4" s="64"/>
    </row>
    <row r="5" spans="1:15" x14ac:dyDescent="0.35">
      <c r="A5" s="62" t="s">
        <v>116</v>
      </c>
      <c r="D5" s="66">
        <f>+J30</f>
        <v>2759177.8440756472</v>
      </c>
      <c r="E5" s="66">
        <f>+J31</f>
        <v>2765941.9532642066</v>
      </c>
      <c r="F5" s="66">
        <f>+D5-E5</f>
        <v>-6764.1091885594651</v>
      </c>
      <c r="H5" s="64"/>
    </row>
    <row r="6" spans="1:15" x14ac:dyDescent="0.35">
      <c r="A6" s="62" t="s">
        <v>115</v>
      </c>
      <c r="D6" s="66">
        <f>+J57</f>
        <v>522516.44769571145</v>
      </c>
      <c r="E6" s="66">
        <f>+J58</f>
        <v>521636.89892700757</v>
      </c>
      <c r="F6" s="66">
        <f>+D6-E6</f>
        <v>879.54876870388398</v>
      </c>
      <c r="H6" s="64"/>
    </row>
    <row r="7" spans="1:15" ht="16" thickBot="1" x14ac:dyDescent="0.4">
      <c r="D7" s="67">
        <f>SUM(D5:D6)</f>
        <v>3281694.2917713588</v>
      </c>
      <c r="E7" s="67">
        <f>SUM(E5:E6)</f>
        <v>3287578.8521912144</v>
      </c>
      <c r="F7" s="67">
        <f>SUM(F5:F6)</f>
        <v>-5884.5604198555811</v>
      </c>
      <c r="H7" s="64"/>
    </row>
    <row r="8" spans="1:15" ht="16" thickTop="1" x14ac:dyDescent="0.35">
      <c r="H8" s="64"/>
    </row>
    <row r="9" spans="1:15" x14ac:dyDescent="0.35">
      <c r="A9" s="69" t="s">
        <v>62</v>
      </c>
      <c r="B9"/>
      <c r="C9"/>
      <c r="D9"/>
      <c r="E9"/>
      <c r="F9"/>
      <c r="G9"/>
      <c r="H9"/>
      <c r="I9"/>
      <c r="M9"/>
      <c r="N9"/>
      <c r="O9"/>
    </row>
    <row r="10" spans="1:15" x14ac:dyDescent="0.35">
      <c r="A10" s="69" t="s">
        <v>111</v>
      </c>
      <c r="B10"/>
      <c r="C10"/>
      <c r="D10"/>
      <c r="E10"/>
      <c r="F10"/>
      <c r="G10"/>
      <c r="H10"/>
      <c r="I10"/>
      <c r="M10"/>
      <c r="N10"/>
      <c r="O10"/>
    </row>
    <row r="11" spans="1:15" x14ac:dyDescent="0.35">
      <c r="A11" s="70" t="s">
        <v>42</v>
      </c>
      <c r="B11"/>
      <c r="C11" s="69"/>
      <c r="D11"/>
      <c r="E11"/>
      <c r="F11"/>
      <c r="G11"/>
      <c r="H11"/>
      <c r="I11"/>
      <c r="M11"/>
      <c r="N11"/>
      <c r="O11"/>
    </row>
    <row r="12" spans="1:15" x14ac:dyDescent="0.35">
      <c r="A12"/>
      <c r="B12" s="69"/>
      <c r="C12"/>
      <c r="D12"/>
      <c r="E12"/>
      <c r="F12"/>
      <c r="G12"/>
      <c r="H12"/>
      <c r="I12"/>
      <c r="J12"/>
      <c r="M12"/>
      <c r="N12"/>
      <c r="O12"/>
    </row>
    <row r="13" spans="1:15" x14ac:dyDescent="0.35">
      <c r="A13"/>
      <c r="B13" s="69"/>
      <c r="C13"/>
      <c r="D13"/>
      <c r="E13"/>
      <c r="F13"/>
      <c r="G13"/>
      <c r="H13"/>
      <c r="I13" s="71" t="s">
        <v>63</v>
      </c>
      <c r="J13" s="71" t="s">
        <v>63</v>
      </c>
      <c r="K13" s="71"/>
      <c r="M13"/>
      <c r="N13"/>
      <c r="O13"/>
    </row>
    <row r="14" spans="1:15" ht="15" customHeight="1" x14ac:dyDescent="0.35">
      <c r="A14"/>
      <c r="B14"/>
      <c r="C14"/>
      <c r="D14" s="72" t="s">
        <v>64</v>
      </c>
      <c r="E14" s="71" t="s">
        <v>65</v>
      </c>
      <c r="F14" s="71" t="s">
        <v>65</v>
      </c>
      <c r="G14" s="71" t="s">
        <v>66</v>
      </c>
      <c r="H14" s="71" t="s">
        <v>67</v>
      </c>
      <c r="I14" s="71" t="s">
        <v>65</v>
      </c>
      <c r="J14" s="71" t="s">
        <v>65</v>
      </c>
      <c r="K14" s="71"/>
      <c r="L14" s="71"/>
      <c r="M14"/>
      <c r="N14"/>
      <c r="O14"/>
    </row>
    <row r="15" spans="1:15" x14ac:dyDescent="0.35">
      <c r="A15"/>
      <c r="B15"/>
      <c r="C15" s="73" t="s">
        <v>68</v>
      </c>
      <c r="D15" s="74" t="s">
        <v>69</v>
      </c>
      <c r="E15" s="75" t="s">
        <v>70</v>
      </c>
      <c r="F15" s="75" t="s">
        <v>71</v>
      </c>
      <c r="G15" s="75" t="s">
        <v>72</v>
      </c>
      <c r="H15" s="75" t="s">
        <v>73</v>
      </c>
      <c r="I15" s="75" t="s">
        <v>71</v>
      </c>
      <c r="J15" s="75" t="s">
        <v>70</v>
      </c>
      <c r="K15" s="71"/>
      <c r="L15" s="71"/>
      <c r="M15"/>
      <c r="N15"/>
      <c r="O15"/>
    </row>
    <row r="16" spans="1:15" x14ac:dyDescent="0.35">
      <c r="A16" s="149">
        <v>9</v>
      </c>
      <c r="B16" s="128" t="s">
        <v>163</v>
      </c>
      <c r="C16" s="138"/>
      <c r="D16" s="150">
        <v>2487790.5149939181</v>
      </c>
      <c r="E16" s="139">
        <v>2688759.9444670631</v>
      </c>
      <c r="F16" s="128"/>
      <c r="G16" s="140"/>
      <c r="H16" s="140"/>
      <c r="I16" s="140"/>
      <c r="J16" s="144">
        <f>+E16</f>
        <v>2688759.9444670631</v>
      </c>
      <c r="K16" s="71"/>
      <c r="L16" s="71"/>
      <c r="M16"/>
      <c r="N16"/>
      <c r="O16"/>
    </row>
    <row r="17" spans="1:15" x14ac:dyDescent="0.35">
      <c r="A17" s="149">
        <v>10</v>
      </c>
      <c r="B17" s="128"/>
      <c r="C17" s="138"/>
      <c r="D17" s="150"/>
      <c r="E17" s="139"/>
      <c r="F17" s="128"/>
      <c r="G17" s="140"/>
      <c r="H17" s="140"/>
      <c r="I17" s="140"/>
      <c r="J17" s="139"/>
      <c r="K17" s="71"/>
      <c r="L17" s="71"/>
      <c r="M17"/>
      <c r="N17"/>
      <c r="O17"/>
    </row>
    <row r="18" spans="1:15" x14ac:dyDescent="0.35">
      <c r="A18" s="149">
        <v>11</v>
      </c>
      <c r="B18" s="128" t="s">
        <v>164</v>
      </c>
      <c r="C18" s="138">
        <v>44927</v>
      </c>
      <c r="D18" s="151">
        <v>2692106.9092383203</v>
      </c>
      <c r="E18" s="141">
        <v>2701041.6325381822</v>
      </c>
      <c r="F18" s="144">
        <f>+E18-E16</f>
        <v>12281.688071119133</v>
      </c>
      <c r="G18" s="145">
        <v>31</v>
      </c>
      <c r="H18" s="145">
        <f>365-SUM(G18:G18)+1</f>
        <v>335</v>
      </c>
      <c r="I18" s="144">
        <f>+F18*H18/G30</f>
        <v>11272.234257054548</v>
      </c>
      <c r="J18" s="145">
        <f>+J16+I18</f>
        <v>2700032.1787241176</v>
      </c>
      <c r="K18" s="71"/>
      <c r="L18" s="71"/>
      <c r="M18"/>
      <c r="N18"/>
      <c r="O18"/>
    </row>
    <row r="19" spans="1:15" x14ac:dyDescent="0.35">
      <c r="A19" s="149">
        <v>12</v>
      </c>
      <c r="B19" s="128" t="s">
        <v>164</v>
      </c>
      <c r="C19" s="138">
        <v>44958</v>
      </c>
      <c r="D19" s="151">
        <v>2700373.9740232695</v>
      </c>
      <c r="E19" s="141">
        <v>2713175.5181060042</v>
      </c>
      <c r="F19" s="77">
        <f>+E19-E18</f>
        <v>12133.885567822028</v>
      </c>
      <c r="G19" s="145">
        <v>28</v>
      </c>
      <c r="H19" s="145">
        <f>365-SUM(G18:G19)+1</f>
        <v>307</v>
      </c>
      <c r="I19" s="145">
        <f>+F19*H19/G30</f>
        <v>10205.761285811952</v>
      </c>
      <c r="J19" s="145">
        <f t="shared" ref="J19:J29" si="0">+J18+I19</f>
        <v>2710237.9400099297</v>
      </c>
      <c r="K19" s="71"/>
      <c r="L19" s="71"/>
      <c r="M19"/>
      <c r="N19"/>
      <c r="O19"/>
    </row>
    <row r="20" spans="1:15" x14ac:dyDescent="0.35">
      <c r="A20" s="149">
        <v>13</v>
      </c>
      <c r="B20" s="128" t="s">
        <v>164</v>
      </c>
      <c r="C20" s="138">
        <v>44986</v>
      </c>
      <c r="D20" s="151">
        <v>2706053.786013532</v>
      </c>
      <c r="E20" s="141">
        <v>2725860.4360205559</v>
      </c>
      <c r="F20" s="77">
        <f t="shared" ref="F20:F29" si="1">+E20-E19</f>
        <v>12684.917914551683</v>
      </c>
      <c r="G20" s="145">
        <v>31</v>
      </c>
      <c r="H20" s="145">
        <f>365-SUM(G18:G20)+1</f>
        <v>276</v>
      </c>
      <c r="I20" s="145">
        <f>+F20*H20/G30</f>
        <v>9591.8831353870264</v>
      </c>
      <c r="J20" s="145">
        <f t="shared" si="0"/>
        <v>2719829.8231453169</v>
      </c>
      <c r="K20" s="71"/>
      <c r="L20" s="71"/>
      <c r="M20"/>
      <c r="N20"/>
      <c r="O20"/>
    </row>
    <row r="21" spans="1:15" x14ac:dyDescent="0.35">
      <c r="A21" s="149">
        <v>14</v>
      </c>
      <c r="B21" s="128" t="s">
        <v>164</v>
      </c>
      <c r="C21" s="138">
        <v>45017</v>
      </c>
      <c r="D21" s="151">
        <v>2708118.3866474708</v>
      </c>
      <c r="E21" s="141">
        <v>2738496.1005843659</v>
      </c>
      <c r="F21" s="77">
        <f t="shared" si="1"/>
        <v>12635.664563809987</v>
      </c>
      <c r="G21" s="145">
        <v>30</v>
      </c>
      <c r="H21" s="145">
        <f>365-SUM(G18:G21)+1</f>
        <v>246</v>
      </c>
      <c r="I21" s="145">
        <f>+F21*H21/G30</f>
        <v>8516.0917334171427</v>
      </c>
      <c r="J21" s="145">
        <f t="shared" si="0"/>
        <v>2728345.9148787339</v>
      </c>
      <c r="K21" s="71"/>
      <c r="L21" s="71"/>
      <c r="M21"/>
      <c r="N21"/>
      <c r="O21"/>
    </row>
    <row r="22" spans="1:15" x14ac:dyDescent="0.35">
      <c r="A22" s="149">
        <v>15</v>
      </c>
      <c r="B22" s="128" t="s">
        <v>164</v>
      </c>
      <c r="C22" s="138">
        <v>45047</v>
      </c>
      <c r="D22" s="151">
        <v>2706517.738821167</v>
      </c>
      <c r="E22" s="141">
        <v>2751052.4335442963</v>
      </c>
      <c r="F22" s="77">
        <f t="shared" si="1"/>
        <v>12556.332959930412</v>
      </c>
      <c r="G22" s="145">
        <v>31</v>
      </c>
      <c r="H22" s="145">
        <f>365-SUM(G18:G22)+1</f>
        <v>215</v>
      </c>
      <c r="I22" s="145">
        <f>+F22*H22/G30</f>
        <v>7396.1961270822976</v>
      </c>
      <c r="J22" s="145">
        <f t="shared" si="0"/>
        <v>2735742.1110058161</v>
      </c>
      <c r="K22" s="71"/>
      <c r="L22" s="71"/>
      <c r="M22"/>
      <c r="N22"/>
      <c r="O22"/>
    </row>
    <row r="23" spans="1:15" x14ac:dyDescent="0.35">
      <c r="A23" s="149">
        <v>16</v>
      </c>
      <c r="B23" s="128" t="s">
        <v>164</v>
      </c>
      <c r="C23" s="138">
        <v>45078</v>
      </c>
      <c r="D23" s="151">
        <v>2702303.7087331219</v>
      </c>
      <c r="E23" s="141">
        <v>2764112.8173148278</v>
      </c>
      <c r="F23" s="77">
        <f t="shared" si="1"/>
        <v>13060.383770531509</v>
      </c>
      <c r="G23" s="145">
        <v>30</v>
      </c>
      <c r="H23" s="145">
        <f>365-SUM(G18:G23)+1</f>
        <v>185</v>
      </c>
      <c r="I23" s="145">
        <f>+F23*H23/G30</f>
        <v>6619.6465686255597</v>
      </c>
      <c r="J23" s="145">
        <f t="shared" si="0"/>
        <v>2742361.7575744418</v>
      </c>
      <c r="K23" s="71"/>
      <c r="L23" s="71"/>
      <c r="M23"/>
      <c r="N23"/>
      <c r="O23"/>
    </row>
    <row r="24" spans="1:15" x14ac:dyDescent="0.35">
      <c r="A24" s="149">
        <v>17</v>
      </c>
      <c r="B24" s="128" t="s">
        <v>164</v>
      </c>
      <c r="C24" s="138">
        <v>45108</v>
      </c>
      <c r="D24" s="151">
        <v>2695695.2279944546</v>
      </c>
      <c r="E24" s="141">
        <v>2777129.0062865936</v>
      </c>
      <c r="F24" s="77">
        <f t="shared" si="1"/>
        <v>13016.188971765805</v>
      </c>
      <c r="G24" s="145">
        <v>31</v>
      </c>
      <c r="H24" s="145">
        <f>365-SUM(G18:G24)+1</f>
        <v>154</v>
      </c>
      <c r="I24" s="145">
        <f>+F24*H24/G30</f>
        <v>5491.7619223340653</v>
      </c>
      <c r="J24" s="145">
        <f t="shared" si="0"/>
        <v>2747853.5194967757</v>
      </c>
      <c r="K24" s="71"/>
      <c r="L24" s="71"/>
      <c r="M24"/>
      <c r="N24"/>
      <c r="O24"/>
    </row>
    <row r="25" spans="1:15" x14ac:dyDescent="0.35">
      <c r="A25" s="149">
        <v>18</v>
      </c>
      <c r="B25" s="128" t="s">
        <v>164</v>
      </c>
      <c r="C25" s="138">
        <v>45139</v>
      </c>
      <c r="D25" s="151">
        <v>2688561.7534697182</v>
      </c>
      <c r="E25" s="141">
        <v>2789968.3202183153</v>
      </c>
      <c r="F25" s="77">
        <f t="shared" si="1"/>
        <v>12839.313931721728</v>
      </c>
      <c r="G25" s="145">
        <v>31</v>
      </c>
      <c r="H25" s="145">
        <f>365-SUM(G18:G25)+1</f>
        <v>123</v>
      </c>
      <c r="I25" s="145">
        <f>+F25*H25/G30</f>
        <v>4326.6729139774588</v>
      </c>
      <c r="J25" s="145">
        <f t="shared" si="0"/>
        <v>2752180.1924107531</v>
      </c>
      <c r="K25" s="71"/>
      <c r="L25" s="71"/>
      <c r="M25"/>
      <c r="N25"/>
      <c r="O25"/>
    </row>
    <row r="26" spans="1:15" x14ac:dyDescent="0.35">
      <c r="A26" s="149">
        <v>19</v>
      </c>
      <c r="B26" s="128" t="s">
        <v>164</v>
      </c>
      <c r="C26" s="138">
        <v>45170</v>
      </c>
      <c r="D26" s="151">
        <v>2680593.9909706637</v>
      </c>
      <c r="E26" s="141">
        <v>2803598.3698559208</v>
      </c>
      <c r="F26" s="77">
        <f t="shared" si="1"/>
        <v>13630.049637605436</v>
      </c>
      <c r="G26" s="145">
        <v>30</v>
      </c>
      <c r="H26" s="145">
        <f>365-SUM(G18:G26)+1</f>
        <v>93</v>
      </c>
      <c r="I26" s="145">
        <f>+F26*H26/G30</f>
        <v>3472.8619624583712</v>
      </c>
      <c r="J26" s="145">
        <f t="shared" si="0"/>
        <v>2755653.0543732117</v>
      </c>
      <c r="K26" s="71"/>
      <c r="L26" s="71"/>
      <c r="M26"/>
      <c r="N26"/>
      <c r="O26"/>
    </row>
    <row r="27" spans="1:15" x14ac:dyDescent="0.35">
      <c r="A27" s="149">
        <v>20</v>
      </c>
      <c r="B27" s="128" t="s">
        <v>164</v>
      </c>
      <c r="C27" s="138">
        <v>45200</v>
      </c>
      <c r="D27" s="151">
        <v>2673667.1625207886</v>
      </c>
      <c r="E27" s="141">
        <v>2817089.5896091196</v>
      </c>
      <c r="F27" s="77">
        <f t="shared" si="1"/>
        <v>13491.219753198791</v>
      </c>
      <c r="G27" s="145">
        <v>31</v>
      </c>
      <c r="H27" s="145">
        <f>365-SUM(G18:G27)+1</f>
        <v>62</v>
      </c>
      <c r="I27" s="145">
        <f>+F27*H27/G30</f>
        <v>2291.6592457488359</v>
      </c>
      <c r="J27" s="145">
        <f t="shared" si="0"/>
        <v>2757944.7136189607</v>
      </c>
      <c r="K27" s="71"/>
      <c r="L27" s="71"/>
      <c r="M27"/>
      <c r="N27"/>
      <c r="O27"/>
    </row>
    <row r="28" spans="1:15" x14ac:dyDescent="0.35">
      <c r="A28" s="149">
        <v>21</v>
      </c>
      <c r="B28" s="128" t="s">
        <v>164</v>
      </c>
      <c r="C28" s="138">
        <v>45231</v>
      </c>
      <c r="D28" s="151">
        <v>2668942.7554042293</v>
      </c>
      <c r="E28" s="141">
        <v>2830333.2753430982</v>
      </c>
      <c r="F28" s="77">
        <f t="shared" si="1"/>
        <v>13243.685733978637</v>
      </c>
      <c r="G28" s="145">
        <v>30</v>
      </c>
      <c r="H28" s="145">
        <f>365-SUM(G18:G28)+1</f>
        <v>32</v>
      </c>
      <c r="I28" s="145">
        <f>+F28*H28/G30</f>
        <v>1161.0902561296339</v>
      </c>
      <c r="J28" s="145">
        <f t="shared" si="0"/>
        <v>2759105.8038750906</v>
      </c>
      <c r="K28" s="71"/>
      <c r="L28" s="71"/>
      <c r="M28"/>
      <c r="N28"/>
      <c r="O28"/>
    </row>
    <row r="29" spans="1:15" x14ac:dyDescent="0.35">
      <c r="A29" s="149">
        <v>22</v>
      </c>
      <c r="B29" s="128" t="s">
        <v>164</v>
      </c>
      <c r="C29" s="138">
        <v>45261</v>
      </c>
      <c r="D29" s="152">
        <v>2656060.7195161162</v>
      </c>
      <c r="E29" s="142">
        <v>2856627.9485463444</v>
      </c>
      <c r="F29" s="77">
        <f t="shared" si="1"/>
        <v>26294.673203246202</v>
      </c>
      <c r="G29" s="145">
        <v>31</v>
      </c>
      <c r="H29" s="145">
        <f>365-SUM(G18:G29)+1</f>
        <v>1</v>
      </c>
      <c r="I29" s="145">
        <f>+F29*H29/G30</f>
        <v>72.040200556838911</v>
      </c>
      <c r="J29" s="145">
        <f t="shared" si="0"/>
        <v>2759177.8440756472</v>
      </c>
      <c r="K29" s="71"/>
      <c r="L29" s="71"/>
      <c r="M29"/>
      <c r="N29"/>
      <c r="O29"/>
    </row>
    <row r="30" spans="1:15" ht="16" thickBot="1" x14ac:dyDescent="0.4">
      <c r="A30" s="149">
        <v>23</v>
      </c>
      <c r="B30" s="68" t="s">
        <v>74</v>
      </c>
      <c r="C30" s="78"/>
      <c r="D30" s="153">
        <f>SUM(D16:D29)/13</f>
        <v>2674368.2021805206</v>
      </c>
      <c r="E30" s="143">
        <f>SUM(E16:E29)/13</f>
        <v>2765941.9532642066</v>
      </c>
      <c r="F30"/>
      <c r="G30" s="146">
        <f>SUM(G18:G29)</f>
        <v>365</v>
      </c>
      <c r="H30" s="145"/>
      <c r="I30" s="143">
        <f>SUM(I18:I29)</f>
        <v>70417.899608583728</v>
      </c>
      <c r="J30" s="147">
        <f>+J29</f>
        <v>2759177.8440756472</v>
      </c>
      <c r="K30" s="71"/>
      <c r="L30" s="71"/>
      <c r="M30"/>
      <c r="N30"/>
      <c r="O30"/>
    </row>
    <row r="31" spans="1:15" ht="16" thickTop="1" x14ac:dyDescent="0.35">
      <c r="A31" s="149">
        <v>24</v>
      </c>
      <c r="B31" s="68" t="s">
        <v>47</v>
      </c>
      <c r="C31" s="78"/>
      <c r="D31" s="154" t="s">
        <v>47</v>
      </c>
      <c r="E31" t="s">
        <v>47</v>
      </c>
      <c r="F31"/>
      <c r="G31" s="145"/>
      <c r="H31" s="145"/>
      <c r="I31" s="145" t="s">
        <v>74</v>
      </c>
      <c r="J31" s="79">
        <f>+E30</f>
        <v>2765941.9532642066</v>
      </c>
      <c r="K31" s="71"/>
      <c r="L31" s="71"/>
      <c r="M31"/>
      <c r="N31"/>
      <c r="O31"/>
    </row>
    <row r="32" spans="1:15" ht="16" thickBot="1" x14ac:dyDescent="0.4">
      <c r="A32" s="149">
        <v>25</v>
      </c>
      <c r="B32" s="80" t="s">
        <v>47</v>
      </c>
      <c r="C32" s="78"/>
      <c r="D32" s="154" t="s">
        <v>47</v>
      </c>
      <c r="E32" t="s">
        <v>47</v>
      </c>
      <c r="F32"/>
      <c r="G32" s="145"/>
      <c r="H32" s="145"/>
      <c r="I32" s="145" t="s">
        <v>75</v>
      </c>
      <c r="J32" s="148">
        <f>+J30-J31</f>
        <v>-6764.1091885594651</v>
      </c>
      <c r="K32" s="71"/>
      <c r="L32" s="71"/>
      <c r="M32"/>
      <c r="N32"/>
      <c r="O32"/>
    </row>
    <row r="33" spans="1:15" ht="16" thickTop="1" x14ac:dyDescent="0.35">
      <c r="A33"/>
      <c r="B33" s="80" t="s">
        <v>47</v>
      </c>
      <c r="C33" s="78"/>
      <c r="D33" s="154"/>
      <c r="E33" s="68" t="s">
        <v>47</v>
      </c>
      <c r="F33"/>
      <c r="G33" s="68"/>
      <c r="H33" s="68"/>
      <c r="I33" s="68"/>
      <c r="J33" s="79"/>
      <c r="K33" s="71"/>
      <c r="L33" s="71"/>
      <c r="M33"/>
      <c r="N33"/>
      <c r="O33"/>
    </row>
    <row r="34" spans="1:15" x14ac:dyDescent="0.35">
      <c r="A34"/>
      <c r="B34" s="80"/>
      <c r="C34" s="78"/>
      <c r="D34" s="154"/>
      <c r="E34" s="68"/>
      <c r="F34"/>
      <c r="G34" s="68"/>
      <c r="H34" s="68"/>
      <c r="I34" s="68"/>
      <c r="J34" s="79"/>
      <c r="K34" s="71"/>
      <c r="L34" s="71"/>
      <c r="M34"/>
      <c r="N34"/>
      <c r="O34"/>
    </row>
    <row r="35" spans="1:15" x14ac:dyDescent="0.35">
      <c r="A35"/>
      <c r="B35" s="81"/>
      <c r="C35" s="78"/>
      <c r="D35" s="154"/>
      <c r="E35" s="68"/>
      <c r="F35"/>
      <c r="G35" s="68"/>
      <c r="H35" s="68"/>
      <c r="I35" s="68"/>
      <c r="J35" s="79"/>
      <c r="K35" s="71"/>
      <c r="L35" s="71"/>
      <c r="M35"/>
      <c r="N35"/>
      <c r="O35"/>
    </row>
    <row r="36" spans="1:15" x14ac:dyDescent="0.35">
      <c r="A36" s="69" t="s">
        <v>62</v>
      </c>
      <c r="B36"/>
      <c r="C36"/>
      <c r="D36" s="154"/>
      <c r="E36"/>
      <c r="F36"/>
      <c r="G36"/>
      <c r="H36"/>
      <c r="I36"/>
      <c r="J36"/>
      <c r="K36"/>
      <c r="L36" s="71"/>
      <c r="M36"/>
      <c r="N36"/>
      <c r="O36"/>
    </row>
    <row r="37" spans="1:15" x14ac:dyDescent="0.35">
      <c r="A37" s="69" t="s">
        <v>112</v>
      </c>
      <c r="B37"/>
      <c r="C37"/>
      <c r="D37" s="154"/>
      <c r="E37"/>
      <c r="F37"/>
      <c r="G37"/>
      <c r="H37"/>
      <c r="I37"/>
      <c r="J37"/>
      <c r="K37"/>
      <c r="L37" s="71"/>
      <c r="M37"/>
      <c r="N37"/>
      <c r="O37"/>
    </row>
    <row r="38" spans="1:15" x14ac:dyDescent="0.35">
      <c r="A38" s="70" t="s">
        <v>42</v>
      </c>
      <c r="B38"/>
      <c r="C38" s="69"/>
      <c r="D38" s="154"/>
      <c r="E38"/>
      <c r="F38"/>
      <c r="G38"/>
      <c r="H38"/>
      <c r="I38"/>
      <c r="J38"/>
      <c r="K38"/>
      <c r="L38" s="71"/>
      <c r="M38"/>
      <c r="N38"/>
      <c r="O38"/>
    </row>
    <row r="39" spans="1:15" x14ac:dyDescent="0.35">
      <c r="A39"/>
      <c r="B39" s="69"/>
      <c r="C39"/>
      <c r="D39" s="154"/>
      <c r="E39"/>
      <c r="F39"/>
      <c r="G39"/>
      <c r="H39"/>
      <c r="I39"/>
      <c r="J39"/>
      <c r="K39"/>
      <c r="L39" s="71"/>
      <c r="M39"/>
      <c r="N39"/>
      <c r="O39"/>
    </row>
    <row r="40" spans="1:15" x14ac:dyDescent="0.35">
      <c r="A40"/>
      <c r="B40" s="69"/>
      <c r="C40"/>
      <c r="D40" s="154"/>
      <c r="E40"/>
      <c r="F40"/>
      <c r="G40"/>
      <c r="H40"/>
      <c r="I40" s="71" t="s">
        <v>63</v>
      </c>
      <c r="J40" s="71" t="s">
        <v>63</v>
      </c>
      <c r="K40" s="71"/>
      <c r="L40" s="71"/>
      <c r="M40"/>
      <c r="N40"/>
      <c r="O40"/>
    </row>
    <row r="41" spans="1:15" x14ac:dyDescent="0.35">
      <c r="A41"/>
      <c r="B41"/>
      <c r="C41"/>
      <c r="D41" s="155" t="s">
        <v>64</v>
      </c>
      <c r="E41" s="71" t="s">
        <v>113</v>
      </c>
      <c r="F41" s="71" t="s">
        <v>113</v>
      </c>
      <c r="G41" s="71" t="s">
        <v>66</v>
      </c>
      <c r="H41" s="71" t="s">
        <v>67</v>
      </c>
      <c r="I41" s="71" t="s">
        <v>76</v>
      </c>
      <c r="J41" s="71" t="s">
        <v>77</v>
      </c>
      <c r="K41" s="71"/>
      <c r="L41" s="71"/>
      <c r="M41"/>
      <c r="N41"/>
      <c r="O41"/>
    </row>
    <row r="42" spans="1:15" x14ac:dyDescent="0.35">
      <c r="A42"/>
      <c r="B42"/>
      <c r="C42" s="73" t="s">
        <v>68</v>
      </c>
      <c r="D42" s="156" t="s">
        <v>69</v>
      </c>
      <c r="E42" s="75" t="s">
        <v>70</v>
      </c>
      <c r="F42" s="75" t="s">
        <v>71</v>
      </c>
      <c r="G42" s="75" t="s">
        <v>72</v>
      </c>
      <c r="H42" s="75" t="s">
        <v>73</v>
      </c>
      <c r="I42" s="75" t="s">
        <v>71</v>
      </c>
      <c r="J42" s="75" t="s">
        <v>70</v>
      </c>
      <c r="K42" s="71"/>
      <c r="L42" s="71"/>
      <c r="M42"/>
      <c r="N42"/>
      <c r="O42"/>
    </row>
    <row r="43" spans="1:15" x14ac:dyDescent="0.35">
      <c r="A43">
        <v>9</v>
      </c>
      <c r="B43" s="128" t="s">
        <v>163</v>
      </c>
      <c r="C43" s="138"/>
      <c r="D43" s="150">
        <v>2487790.5149939181</v>
      </c>
      <c r="E43" s="139">
        <v>533600.94739571249</v>
      </c>
      <c r="F43"/>
      <c r="G43" s="68"/>
      <c r="H43" s="68"/>
      <c r="I43" s="68"/>
      <c r="J43" s="76">
        <f>E43</f>
        <v>533600.94739571249</v>
      </c>
      <c r="K43" s="71"/>
      <c r="L43" s="71"/>
      <c r="M43"/>
      <c r="N43"/>
      <c r="O43"/>
    </row>
    <row r="44" spans="1:15" x14ac:dyDescent="0.35">
      <c r="A44">
        <v>10</v>
      </c>
      <c r="B44" s="128"/>
      <c r="C44" s="138"/>
      <c r="D44" s="150"/>
      <c r="E44" s="139"/>
      <c r="F44"/>
      <c r="G44" s="68"/>
      <c r="H44" s="68"/>
      <c r="I44" s="68"/>
      <c r="J44" s="76"/>
      <c r="K44" s="71"/>
      <c r="L44" s="71"/>
      <c r="M44"/>
      <c r="N44"/>
      <c r="O44"/>
    </row>
    <row r="45" spans="1:15" x14ac:dyDescent="0.35">
      <c r="A45">
        <v>11</v>
      </c>
      <c r="B45" s="128" t="s">
        <v>164</v>
      </c>
      <c r="C45" s="138">
        <v>44927</v>
      </c>
      <c r="D45" s="157">
        <v>2692106.9092383203</v>
      </c>
      <c r="E45" s="140">
        <v>531606.9393175951</v>
      </c>
      <c r="F45" s="144">
        <f>+E45-E43</f>
        <v>-1994.0080781173892</v>
      </c>
      <c r="G45" s="145">
        <v>31</v>
      </c>
      <c r="H45" s="145">
        <f>365-SUM(G45:G45)+1</f>
        <v>335</v>
      </c>
      <c r="I45" s="144">
        <f>+F45*H45/G57</f>
        <v>-1830.1170032036312</v>
      </c>
      <c r="J45" s="145">
        <f>+J43+I45</f>
        <v>531770.83039250888</v>
      </c>
      <c r="K45" s="71"/>
      <c r="L45" s="71"/>
      <c r="M45"/>
      <c r="N45"/>
      <c r="O45"/>
    </row>
    <row r="46" spans="1:15" x14ac:dyDescent="0.35">
      <c r="A46">
        <v>12</v>
      </c>
      <c r="B46" s="128" t="s">
        <v>164</v>
      </c>
      <c r="C46" s="138">
        <v>44958</v>
      </c>
      <c r="D46" s="157">
        <v>2700373.9740232695</v>
      </c>
      <c r="E46" s="140">
        <v>529612.93123947759</v>
      </c>
      <c r="F46" s="77">
        <f>+E46-E45</f>
        <v>-1994.0080781175056</v>
      </c>
      <c r="G46" s="145">
        <v>28</v>
      </c>
      <c r="H46" s="145">
        <f>365-SUM(G45:G46)+1</f>
        <v>307</v>
      </c>
      <c r="I46" s="145">
        <f>+F46*H46/G57</f>
        <v>-1677.1519999508882</v>
      </c>
      <c r="J46" s="145">
        <f t="shared" ref="J46:J56" si="2">+J45+I46</f>
        <v>530093.67839255801</v>
      </c>
      <c r="K46" s="71"/>
      <c r="L46" s="71"/>
      <c r="M46"/>
      <c r="N46"/>
      <c r="O46"/>
    </row>
    <row r="47" spans="1:15" x14ac:dyDescent="0.35">
      <c r="A47">
        <v>13</v>
      </c>
      <c r="B47" s="128" t="s">
        <v>164</v>
      </c>
      <c r="C47" s="138">
        <v>44986</v>
      </c>
      <c r="D47" s="157">
        <v>2706053.786013532</v>
      </c>
      <c r="E47" s="140">
        <v>527618.92316136009</v>
      </c>
      <c r="F47" s="77">
        <f t="shared" ref="F47:F56" si="3">+E47-E46</f>
        <v>-1994.0080781175056</v>
      </c>
      <c r="G47" s="145">
        <v>31</v>
      </c>
      <c r="H47" s="145">
        <f>365-SUM(G45:G47)+1</f>
        <v>276</v>
      </c>
      <c r="I47" s="145">
        <f>+F47*H47/G57</f>
        <v>-1507.7978892066617</v>
      </c>
      <c r="J47" s="145">
        <f t="shared" si="2"/>
        <v>528585.88050335133</v>
      </c>
      <c r="K47" s="71"/>
      <c r="L47" s="71"/>
      <c r="M47"/>
      <c r="N47"/>
      <c r="O47"/>
    </row>
    <row r="48" spans="1:15" x14ac:dyDescent="0.35">
      <c r="A48">
        <v>14</v>
      </c>
      <c r="B48" s="128" t="s">
        <v>164</v>
      </c>
      <c r="C48" s="138">
        <v>45017</v>
      </c>
      <c r="D48" s="157">
        <v>2708118.3866474708</v>
      </c>
      <c r="E48" s="140">
        <v>525624.91508324258</v>
      </c>
      <c r="F48" s="77">
        <f t="shared" si="3"/>
        <v>-1994.0080781175056</v>
      </c>
      <c r="G48" s="145">
        <v>30</v>
      </c>
      <c r="H48" s="145">
        <f>365-SUM(G45:G48)+1</f>
        <v>246</v>
      </c>
      <c r="I48" s="145">
        <f>+F48*H48/G57</f>
        <v>-1343.9068142928943</v>
      </c>
      <c r="J48" s="145">
        <f t="shared" si="2"/>
        <v>527241.97368905845</v>
      </c>
      <c r="K48" s="71"/>
      <c r="L48" s="71"/>
      <c r="M48"/>
      <c r="N48"/>
      <c r="O48"/>
    </row>
    <row r="49" spans="1:15" x14ac:dyDescent="0.35">
      <c r="A49">
        <v>15</v>
      </c>
      <c r="B49" s="128" t="s">
        <v>164</v>
      </c>
      <c r="C49" s="138">
        <v>45047</v>
      </c>
      <c r="D49" s="157">
        <v>2706517.738821167</v>
      </c>
      <c r="E49" s="140">
        <v>523630.90700512507</v>
      </c>
      <c r="F49" s="77">
        <f t="shared" si="3"/>
        <v>-1994.0080781175056</v>
      </c>
      <c r="G49" s="145">
        <v>31</v>
      </c>
      <c r="H49" s="145">
        <f>365-SUM(G45:G49)+1</f>
        <v>215</v>
      </c>
      <c r="I49" s="145">
        <f>+F49*H49/G57</f>
        <v>-1174.5527035486678</v>
      </c>
      <c r="J49" s="145">
        <f t="shared" si="2"/>
        <v>526067.42098550976</v>
      </c>
      <c r="K49" s="71"/>
      <c r="L49" s="71"/>
      <c r="M49"/>
      <c r="N49"/>
      <c r="O49"/>
    </row>
    <row r="50" spans="1:15" x14ac:dyDescent="0.35">
      <c r="A50">
        <v>16</v>
      </c>
      <c r="B50" s="128" t="s">
        <v>164</v>
      </c>
      <c r="C50" s="138">
        <v>45078</v>
      </c>
      <c r="D50" s="157">
        <v>2702303.7087331219</v>
      </c>
      <c r="E50" s="140">
        <v>521636.89892700757</v>
      </c>
      <c r="F50" s="77">
        <f t="shared" si="3"/>
        <v>-1994.0080781175056</v>
      </c>
      <c r="G50" s="145">
        <v>30</v>
      </c>
      <c r="H50" s="145">
        <f>365-SUM(G45:G50)+1</f>
        <v>185</v>
      </c>
      <c r="I50" s="145">
        <f>+F50*H50/G57</f>
        <v>-1010.6616286349001</v>
      </c>
      <c r="J50" s="145">
        <f t="shared" si="2"/>
        <v>525056.75935687486</v>
      </c>
      <c r="K50" s="71"/>
      <c r="L50" s="71"/>
      <c r="M50"/>
      <c r="N50"/>
      <c r="O50"/>
    </row>
    <row r="51" spans="1:15" x14ac:dyDescent="0.35">
      <c r="A51">
        <v>17</v>
      </c>
      <c r="B51" s="128" t="s">
        <v>164</v>
      </c>
      <c r="C51" s="138">
        <v>45108</v>
      </c>
      <c r="D51" s="157">
        <v>2695695.2279944546</v>
      </c>
      <c r="E51" s="140">
        <v>519642.89084889006</v>
      </c>
      <c r="F51" s="77">
        <f t="shared" si="3"/>
        <v>-1994.0080781175056</v>
      </c>
      <c r="G51" s="145">
        <v>31</v>
      </c>
      <c r="H51" s="145">
        <f>365-SUM(G45:G51)+1</f>
        <v>154</v>
      </c>
      <c r="I51" s="145">
        <f>+F51*H51/G57</f>
        <v>-841.30751789067358</v>
      </c>
      <c r="J51" s="145">
        <f t="shared" si="2"/>
        <v>524215.45183898415</v>
      </c>
      <c r="K51" s="71"/>
      <c r="L51" s="71"/>
      <c r="M51"/>
      <c r="N51"/>
      <c r="O51"/>
    </row>
    <row r="52" spans="1:15" x14ac:dyDescent="0.35">
      <c r="A52">
        <v>18</v>
      </c>
      <c r="B52" s="128" t="s">
        <v>164</v>
      </c>
      <c r="C52" s="138">
        <v>45139</v>
      </c>
      <c r="D52" s="157">
        <v>2688561.7534697182</v>
      </c>
      <c r="E52" s="140">
        <v>517648.88277077256</v>
      </c>
      <c r="F52" s="77">
        <f t="shared" si="3"/>
        <v>-1994.0080781175056</v>
      </c>
      <c r="G52" s="145">
        <v>31</v>
      </c>
      <c r="H52" s="145">
        <f>365-SUM(G45:G52)+1</f>
        <v>123</v>
      </c>
      <c r="I52" s="145">
        <f>+F52*H52/G57</f>
        <v>-671.95340714644715</v>
      </c>
      <c r="J52" s="145">
        <f t="shared" si="2"/>
        <v>523543.49843183771</v>
      </c>
      <c r="K52" s="71"/>
      <c r="L52" s="71"/>
      <c r="M52"/>
      <c r="N52"/>
      <c r="O52"/>
    </row>
    <row r="53" spans="1:15" x14ac:dyDescent="0.35">
      <c r="A53">
        <v>19</v>
      </c>
      <c r="B53" s="128" t="s">
        <v>164</v>
      </c>
      <c r="C53" s="138">
        <v>45170</v>
      </c>
      <c r="D53" s="157">
        <v>2680593.9909706637</v>
      </c>
      <c r="E53" s="140">
        <v>515654.87469265505</v>
      </c>
      <c r="F53" s="77">
        <f t="shared" si="3"/>
        <v>-1994.0080781175056</v>
      </c>
      <c r="G53" s="145">
        <v>30</v>
      </c>
      <c r="H53" s="145">
        <f>365-SUM(G45:G53)+1</f>
        <v>93</v>
      </c>
      <c r="I53" s="145">
        <f>+F53*H53/G57</f>
        <v>-508.06233223267952</v>
      </c>
      <c r="J53" s="145">
        <f t="shared" si="2"/>
        <v>523035.43609960505</v>
      </c>
      <c r="K53" s="71"/>
      <c r="L53" s="71"/>
      <c r="M53"/>
      <c r="N53"/>
      <c r="O53"/>
    </row>
    <row r="54" spans="1:15" x14ac:dyDescent="0.35">
      <c r="A54">
        <v>20</v>
      </c>
      <c r="B54" s="128" t="s">
        <v>164</v>
      </c>
      <c r="C54" s="138">
        <v>45200</v>
      </c>
      <c r="D54" s="157">
        <v>2673667.1625207886</v>
      </c>
      <c r="E54" s="140">
        <v>513660.86661453755</v>
      </c>
      <c r="F54" s="77">
        <f t="shared" si="3"/>
        <v>-1994.0080781175056</v>
      </c>
      <c r="G54" s="145">
        <v>31</v>
      </c>
      <c r="H54" s="145">
        <f>365-SUM(G45:G54)+1</f>
        <v>62</v>
      </c>
      <c r="I54" s="145">
        <f>+F54*H54/G57</f>
        <v>-338.70822148845303</v>
      </c>
      <c r="J54" s="145">
        <f t="shared" si="2"/>
        <v>522696.7278781166</v>
      </c>
      <c r="K54" s="71"/>
      <c r="L54" s="71"/>
      <c r="M54"/>
      <c r="N54"/>
      <c r="O54"/>
    </row>
    <row r="55" spans="1:15" x14ac:dyDescent="0.35">
      <c r="A55">
        <v>21</v>
      </c>
      <c r="B55" s="128" t="s">
        <v>164</v>
      </c>
      <c r="C55" s="138">
        <v>45231</v>
      </c>
      <c r="D55" s="157">
        <v>2668942.7554042293</v>
      </c>
      <c r="E55" s="140">
        <v>511666.85853642004</v>
      </c>
      <c r="F55" s="77">
        <f t="shared" si="3"/>
        <v>-1994.0080781175056</v>
      </c>
      <c r="G55" s="145">
        <v>30</v>
      </c>
      <c r="H55" s="145">
        <f>365-SUM(G45:G55)+1</f>
        <v>32</v>
      </c>
      <c r="I55" s="145">
        <f>+F55*H55/G57</f>
        <v>-174.81714657468544</v>
      </c>
      <c r="J55" s="145">
        <f t="shared" si="2"/>
        <v>522521.91073154192</v>
      </c>
      <c r="K55" s="71"/>
      <c r="L55" s="71"/>
      <c r="M55"/>
      <c r="N55"/>
      <c r="O55"/>
    </row>
    <row r="56" spans="1:15" x14ac:dyDescent="0.35">
      <c r="A56">
        <v>22</v>
      </c>
      <c r="B56" s="128" t="s">
        <v>164</v>
      </c>
      <c r="C56" s="138">
        <v>45261</v>
      </c>
      <c r="D56" s="152">
        <v>2656060.7195161162</v>
      </c>
      <c r="E56" s="140">
        <v>509672.85045830254</v>
      </c>
      <c r="F56" s="77">
        <f t="shared" si="3"/>
        <v>-1994.0080781175056</v>
      </c>
      <c r="G56" s="145">
        <v>31</v>
      </c>
      <c r="H56" s="145">
        <f>365-SUM(G45:G56)+1</f>
        <v>1</v>
      </c>
      <c r="I56" s="145">
        <f>+F56*H56/G57</f>
        <v>-5.4630358304589199</v>
      </c>
      <c r="J56" s="145">
        <f t="shared" si="2"/>
        <v>522516.44769571145</v>
      </c>
      <c r="K56" s="71"/>
      <c r="L56" s="71"/>
      <c r="M56"/>
      <c r="N56"/>
      <c r="O56"/>
    </row>
    <row r="57" spans="1:15" ht="16" thickBot="1" x14ac:dyDescent="0.4">
      <c r="A57">
        <v>23</v>
      </c>
      <c r="B57" s="68" t="s">
        <v>74</v>
      </c>
      <c r="C57" s="78"/>
      <c r="D57" s="153">
        <f>SUM(D43:D56)/13</f>
        <v>2674368.2021805206</v>
      </c>
      <c r="E57" s="143">
        <f>SUM(E43:E56)/13</f>
        <v>521636.89892700757</v>
      </c>
      <c r="F57"/>
      <c r="G57" s="146">
        <f>SUM(G45:G56)</f>
        <v>365</v>
      </c>
      <c r="H57" s="145"/>
      <c r="I57" s="143">
        <f>SUM(I45:I56)</f>
        <v>-11084.499700001039</v>
      </c>
      <c r="J57" s="147">
        <f>+J56</f>
        <v>522516.44769571145</v>
      </c>
      <c r="K57" s="71"/>
      <c r="L57" s="71"/>
      <c r="M57"/>
      <c r="N57"/>
      <c r="O57"/>
    </row>
    <row r="58" spans="1:15" ht="16" thickTop="1" x14ac:dyDescent="0.35">
      <c r="A58">
        <v>24</v>
      </c>
      <c r="B58" s="68" t="s">
        <v>47</v>
      </c>
      <c r="C58" s="78"/>
      <c r="D58" s="154" t="s">
        <v>47</v>
      </c>
      <c r="E58" t="s">
        <v>47</v>
      </c>
      <c r="F58"/>
      <c r="G58" s="145"/>
      <c r="H58" s="145"/>
      <c r="I58" s="145" t="s">
        <v>74</v>
      </c>
      <c r="J58" s="79">
        <f>+E57</f>
        <v>521636.89892700757</v>
      </c>
      <c r="K58" s="71"/>
      <c r="L58" s="71"/>
      <c r="M58"/>
      <c r="N58"/>
      <c r="O58"/>
    </row>
    <row r="59" spans="1:15" ht="16" thickBot="1" x14ac:dyDescent="0.4">
      <c r="A59">
        <v>25</v>
      </c>
      <c r="B59" s="80" t="s">
        <v>47</v>
      </c>
      <c r="C59" s="78"/>
      <c r="D59" s="154" t="s">
        <v>47</v>
      </c>
      <c r="E59" t="s">
        <v>47</v>
      </c>
      <c r="F59"/>
      <c r="G59" s="145"/>
      <c r="H59" s="145"/>
      <c r="I59" s="145" t="s">
        <v>75</v>
      </c>
      <c r="J59" s="148">
        <f>+J57-J58</f>
        <v>879.54876870388398</v>
      </c>
      <c r="K59" s="71"/>
      <c r="L59" s="71"/>
      <c r="M59"/>
      <c r="N59"/>
      <c r="O59"/>
    </row>
    <row r="60" spans="1:15" ht="16" thickTop="1" x14ac:dyDescent="0.35">
      <c r="A60"/>
      <c r="B60"/>
      <c r="C60"/>
      <c r="D60" s="154"/>
      <c r="E60"/>
      <c r="F60"/>
      <c r="G60"/>
      <c r="H60"/>
      <c r="I60"/>
      <c r="J60"/>
      <c r="K60"/>
      <c r="L60"/>
      <c r="M60"/>
      <c r="N60"/>
      <c r="O60"/>
    </row>
    <row r="61" spans="1:15" x14ac:dyDescent="0.35">
      <c r="A61"/>
      <c r="B61"/>
      <c r="C61"/>
      <c r="D61" s="154"/>
      <c r="E61"/>
      <c r="F61"/>
      <c r="G61"/>
      <c r="H61"/>
      <c r="I61"/>
      <c r="J61"/>
      <c r="K61"/>
      <c r="L61"/>
      <c r="M61"/>
      <c r="N61"/>
      <c r="O61"/>
    </row>
    <row r="62" spans="1:15" x14ac:dyDescent="0.35">
      <c r="A62"/>
      <c r="B62"/>
      <c r="C62"/>
      <c r="D62" s="154"/>
      <c r="E62"/>
      <c r="F62"/>
      <c r="G62"/>
      <c r="H62"/>
      <c r="I62"/>
      <c r="J62"/>
      <c r="K62"/>
      <c r="L62"/>
      <c r="M62"/>
      <c r="N62"/>
      <c r="O62"/>
    </row>
    <row r="63" spans="1:15" ht="15" customHeight="1" x14ac:dyDescent="0.35">
      <c r="A63"/>
      <c r="B63"/>
      <c r="C63"/>
      <c r="D63" s="154"/>
      <c r="E63"/>
      <c r="F63"/>
      <c r="G63"/>
      <c r="H63"/>
      <c r="I63"/>
      <c r="J63"/>
      <c r="K63"/>
      <c r="L63"/>
      <c r="M63"/>
      <c r="N63"/>
      <c r="O63"/>
    </row>
    <row r="64" spans="1:15" x14ac:dyDescent="0.35">
      <c r="A64"/>
      <c r="B64"/>
      <c r="C64"/>
      <c r="D64" s="154"/>
      <c r="E64"/>
      <c r="F64"/>
      <c r="G64"/>
      <c r="H64"/>
      <c r="I64"/>
      <c r="J64"/>
      <c r="K64"/>
      <c r="L64"/>
      <c r="M64"/>
      <c r="N64"/>
      <c r="O64"/>
    </row>
    <row r="65" spans="1:15" x14ac:dyDescent="0.35">
      <c r="A65"/>
      <c r="B65"/>
      <c r="C65"/>
      <c r="D65" s="154"/>
      <c r="E65"/>
      <c r="F65"/>
      <c r="G65"/>
      <c r="H65"/>
      <c r="I65"/>
      <c r="J65"/>
      <c r="K65"/>
      <c r="L65"/>
      <c r="M65"/>
      <c r="N65"/>
      <c r="O65"/>
    </row>
    <row r="66" spans="1:15" x14ac:dyDescent="0.35">
      <c r="A66"/>
      <c r="B66"/>
      <c r="C66"/>
      <c r="D66" s="154"/>
      <c r="E66"/>
      <c r="F66"/>
      <c r="G66"/>
      <c r="H66"/>
      <c r="I66"/>
      <c r="J66"/>
      <c r="K66"/>
      <c r="L66"/>
      <c r="M66"/>
      <c r="N66"/>
      <c r="O66"/>
    </row>
    <row r="67" spans="1:15" x14ac:dyDescent="0.35">
      <c r="A67"/>
      <c r="B67"/>
      <c r="C67"/>
      <c r="D67" s="154"/>
      <c r="E67"/>
      <c r="F67"/>
      <c r="G67"/>
      <c r="H67"/>
      <c r="I67"/>
      <c r="J67"/>
      <c r="K67"/>
      <c r="L67"/>
      <c r="M67"/>
      <c r="N67"/>
      <c r="O67"/>
    </row>
    <row r="68" spans="1:15" x14ac:dyDescent="0.35">
      <c r="A68"/>
      <c r="B68"/>
      <c r="C68"/>
      <c r="D68" s="154"/>
      <c r="E68"/>
      <c r="F68"/>
      <c r="G68"/>
      <c r="H68"/>
      <c r="I68"/>
      <c r="J68"/>
      <c r="K68"/>
      <c r="L68"/>
      <c r="M68"/>
      <c r="N68"/>
      <c r="O68"/>
    </row>
    <row r="69" spans="1:15" x14ac:dyDescent="0.35">
      <c r="A69"/>
      <c r="B69"/>
      <c r="C69"/>
      <c r="D69" s="154"/>
      <c r="E69"/>
      <c r="F69"/>
      <c r="G69"/>
      <c r="H69"/>
      <c r="I69"/>
      <c r="J69"/>
      <c r="K69"/>
      <c r="L69"/>
      <c r="M69"/>
      <c r="N69"/>
      <c r="O69"/>
    </row>
    <row r="70" spans="1:15" x14ac:dyDescent="0.35">
      <c r="A70"/>
      <c r="B70"/>
      <c r="C70"/>
      <c r="D70" s="154"/>
      <c r="E70"/>
      <c r="F70"/>
      <c r="G70"/>
      <c r="H70"/>
      <c r="I70"/>
      <c r="J70"/>
      <c r="K70"/>
      <c r="L70"/>
      <c r="M70"/>
      <c r="N70"/>
      <c r="O70"/>
    </row>
    <row r="71" spans="1:15" x14ac:dyDescent="0.35">
      <c r="A71"/>
      <c r="B71"/>
      <c r="C71"/>
      <c r="D71" s="154"/>
      <c r="E71"/>
      <c r="F71"/>
      <c r="G71"/>
      <c r="H71"/>
      <c r="I71"/>
      <c r="J71"/>
      <c r="K71"/>
      <c r="L71"/>
      <c r="M71"/>
      <c r="N71"/>
      <c r="O71"/>
    </row>
    <row r="72" spans="1:15" x14ac:dyDescent="0.35">
      <c r="A72"/>
      <c r="B72"/>
      <c r="C72"/>
      <c r="D72" s="154"/>
      <c r="E72"/>
      <c r="F72"/>
      <c r="G72"/>
      <c r="H72"/>
      <c r="I72"/>
      <c r="J72"/>
      <c r="K72"/>
      <c r="L72"/>
      <c r="M72"/>
      <c r="N72"/>
      <c r="O72"/>
    </row>
    <row r="73" spans="1:15" x14ac:dyDescent="0.35">
      <c r="A73"/>
      <c r="B73"/>
      <c r="C73"/>
      <c r="D73" s="154"/>
      <c r="E73"/>
      <c r="F73"/>
      <c r="G73"/>
      <c r="H73"/>
      <c r="I73"/>
      <c r="J73"/>
      <c r="K73"/>
      <c r="L73"/>
      <c r="M73"/>
      <c r="N73"/>
      <c r="O73"/>
    </row>
    <row r="74" spans="1:15" x14ac:dyDescent="0.35">
      <c r="A74"/>
      <c r="B74"/>
      <c r="C74"/>
      <c r="D74" s="154"/>
      <c r="E74"/>
      <c r="F74"/>
      <c r="G74"/>
      <c r="H74"/>
      <c r="I74"/>
      <c r="J74"/>
      <c r="K74"/>
      <c r="L74"/>
      <c r="M74"/>
      <c r="N74"/>
      <c r="O74"/>
    </row>
    <row r="75" spans="1:15" x14ac:dyDescent="0.35">
      <c r="A75"/>
      <c r="B75"/>
      <c r="C75"/>
      <c r="D75" s="154"/>
      <c r="E75"/>
      <c r="F75"/>
      <c r="G75"/>
      <c r="H75"/>
      <c r="I75"/>
      <c r="J75"/>
      <c r="K75"/>
      <c r="L75"/>
      <c r="M75"/>
      <c r="N75"/>
      <c r="O75"/>
    </row>
    <row r="76" spans="1:15" x14ac:dyDescent="0.35">
      <c r="A76"/>
      <c r="B76"/>
      <c r="C76"/>
      <c r="D76" s="154"/>
      <c r="E76"/>
      <c r="F76"/>
      <c r="G76"/>
      <c r="H76"/>
      <c r="I76"/>
      <c r="J76"/>
      <c r="K76"/>
      <c r="L76"/>
      <c r="M76"/>
      <c r="N76"/>
      <c r="O76"/>
    </row>
    <row r="77" spans="1:15" x14ac:dyDescent="0.35">
      <c r="A77"/>
      <c r="B77"/>
      <c r="C77"/>
      <c r="D77" s="154"/>
      <c r="E77"/>
      <c r="F77"/>
      <c r="G77"/>
      <c r="H77"/>
      <c r="I77"/>
      <c r="J77"/>
      <c r="K77"/>
      <c r="L77"/>
      <c r="M77"/>
      <c r="N77"/>
      <c r="O77"/>
    </row>
    <row r="78" spans="1:15" x14ac:dyDescent="0.35">
      <c r="A78"/>
      <c r="B78"/>
      <c r="C78"/>
      <c r="D78" s="154"/>
      <c r="E78"/>
      <c r="F78"/>
      <c r="G78"/>
      <c r="H78"/>
      <c r="I78"/>
      <c r="J78"/>
      <c r="K78"/>
      <c r="L78"/>
      <c r="M78"/>
      <c r="N78"/>
      <c r="O78"/>
    </row>
    <row r="79" spans="1:15" x14ac:dyDescent="0.35">
      <c r="A79"/>
      <c r="B79"/>
      <c r="C79"/>
      <c r="D79" s="154"/>
      <c r="E79"/>
      <c r="F79"/>
      <c r="G79"/>
      <c r="H79"/>
      <c r="I79"/>
      <c r="J79"/>
      <c r="K79"/>
      <c r="L79"/>
      <c r="M79"/>
      <c r="N79"/>
      <c r="O79"/>
    </row>
    <row r="80" spans="1:15" x14ac:dyDescent="0.35">
      <c r="A80"/>
      <c r="B80"/>
      <c r="C80"/>
      <c r="D80" s="154"/>
      <c r="E80"/>
      <c r="F80"/>
      <c r="G80"/>
      <c r="H80"/>
      <c r="I80"/>
      <c r="J80"/>
      <c r="K80"/>
      <c r="L80"/>
      <c r="M80"/>
      <c r="N80"/>
      <c r="O80"/>
    </row>
    <row r="81" spans="1:15" x14ac:dyDescent="0.35">
      <c r="A81"/>
      <c r="B81"/>
      <c r="C81"/>
      <c r="D81" s="154"/>
      <c r="E81"/>
      <c r="F81"/>
      <c r="G81"/>
      <c r="H81"/>
      <c r="I81"/>
      <c r="J81"/>
      <c r="K81"/>
      <c r="L81"/>
      <c r="M81"/>
      <c r="N81"/>
      <c r="O81"/>
    </row>
    <row r="82" spans="1:15" x14ac:dyDescent="0.35">
      <c r="A82"/>
      <c r="B82"/>
      <c r="C82"/>
      <c r="D82" s="154"/>
      <c r="E82"/>
      <c r="F82"/>
      <c r="G82"/>
      <c r="H82"/>
      <c r="I82"/>
      <c r="J82"/>
      <c r="K82"/>
      <c r="L82"/>
      <c r="M82"/>
      <c r="N82"/>
      <c r="O82"/>
    </row>
    <row r="83" spans="1:15" x14ac:dyDescent="0.35">
      <c r="A83"/>
      <c r="B83" s="81"/>
      <c r="C83" s="78"/>
      <c r="D83" s="154"/>
      <c r="E83" s="68"/>
      <c r="F83"/>
      <c r="G83" s="68"/>
      <c r="H83" s="68"/>
      <c r="I83" s="68"/>
      <c r="J83" s="79"/>
      <c r="K83" s="71"/>
      <c r="L83" s="71"/>
      <c r="M83"/>
      <c r="N83"/>
      <c r="O83"/>
    </row>
    <row r="84" spans="1:15" x14ac:dyDescent="0.35">
      <c r="A84"/>
      <c r="B84" s="81"/>
      <c r="C84" s="78"/>
      <c r="D84"/>
      <c r="E84" s="68"/>
      <c r="F84"/>
      <c r="G84" s="68"/>
      <c r="H84" s="68"/>
      <c r="I84" s="68"/>
      <c r="J84" s="79"/>
      <c r="K84" s="71"/>
      <c r="L84" s="71"/>
      <c r="M84"/>
      <c r="N84"/>
      <c r="O84"/>
    </row>
    <row r="85" spans="1:15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12" spans="1:15" ht="15" customHeight="1" x14ac:dyDescent="0.35"/>
    <row r="133" spans="2:2" x14ac:dyDescent="0.35">
      <c r="B133" s="42"/>
    </row>
  </sheetData>
  <printOptions horizontalCentered="1" verticalCentered="1"/>
  <pageMargins left="0.5" right="0.5" top="0.5" bottom="0.5" header="0.3" footer="0.3"/>
  <pageSetup scale="55" orientation="landscape" r:id="rId1"/>
  <headerFooter>
    <oddHeader>&amp;RDuke Energy Florida, LLC
Docket No. 20220050-EI
DEF's Response to OPC POD 2 (29-34)
Q29</oddHeader>
    <oddFooter>&amp;R20220050-DEF-5208 through 20220050-DEF-5211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WACC Proj with Proration Adjust</vt:lpstr>
      <vt:lpstr>Proj Cap Structure</vt:lpstr>
      <vt:lpstr>Proration Adjust</vt:lpstr>
      <vt:lpstr>Projected Proration Calc</vt:lpstr>
      <vt:lpstr>'Proj Cap Structure'!Print_Area</vt:lpstr>
      <vt:lpstr>'Projected Proration Calc'!Print_Area</vt:lpstr>
      <vt:lpstr>'Proration Adjust'!Print_Area</vt:lpstr>
      <vt:lpstr>'WACC Proj with Proration Adjust'!Print_Area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West, Monique</cp:lastModifiedBy>
  <cp:lastPrinted>2022-05-16T22:56:44Z</cp:lastPrinted>
  <dcterms:created xsi:type="dcterms:W3CDTF">2022-03-02T21:14:56Z</dcterms:created>
  <dcterms:modified xsi:type="dcterms:W3CDTF">2022-05-16T22:56:48Z</dcterms:modified>
</cp:coreProperties>
</file>