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SPP\20220050\Discovery\OPC POD 2 (29-34)\Attachments\Native\"/>
    </mc:Choice>
  </mc:AlternateContent>
  <xr:revisionPtr revIDLastSave="0" documentId="13_ncr:1_{E5CCD3D6-BBFB-4FC0-AC1A-E3988DA3F71B}" xr6:coauthVersionLast="47" xr6:coauthVersionMax="47" xr10:uidLastSave="{00000000-0000-0000-0000-000000000000}"/>
  <bookViews>
    <workbookView xWindow="-110" yWindow="-110" windowWidth="19420" windowHeight="10420" tabRatio="780" xr2:uid="{00000000-000D-0000-FFFF-FFFF00000000}"/>
  </bookViews>
  <sheets>
    <sheet name="A - Final ASR 10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0">[1]BALSHT!#REF!</definedName>
    <definedName name="\P">#REF!</definedName>
    <definedName name="__bev1">#REF!</definedName>
    <definedName name="__bev2">#REF!</definedName>
    <definedName name="__new2">'[2]Intangible (2)'!$A$11:$C$40</definedName>
    <definedName name="_0419110_Equity">#REF!</definedName>
    <definedName name="_0432000_Debt">#REF!</definedName>
    <definedName name="_121">#REF!</definedName>
    <definedName name="_12840">#REF!</definedName>
    <definedName name="_141">#REF!</definedName>
    <definedName name="_253">#REF!</definedName>
    <definedName name="_25399">#REF!</definedName>
    <definedName name="_bev1">#REF!</definedName>
    <definedName name="_bev2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Key1" hidden="1">'[3]TAX_EQUITY_Field Serv'!$A$10</definedName>
    <definedName name="_Key2" hidden="1">#REF!</definedName>
    <definedName name="_new2">'[2]Intangible (2)'!$A$11:$C$40</definedName>
    <definedName name="_Order1" hidden="1">255</definedName>
    <definedName name="_Order2" hidden="1">255</definedName>
    <definedName name="_Sort" hidden="1">'[3]TAX_EQUITY_Field Serv'!$A$10:$E$76</definedName>
    <definedName name="a">#REF!</definedName>
    <definedName name="AccessLink">[4]DatabaseLink!#REF!</definedName>
    <definedName name="Account_Breakdown">#REF!</definedName>
    <definedName name="Acct1186">#REF!</definedName>
    <definedName name="ACCTS">#REF!</definedName>
    <definedName name="ACT_TRANS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FDC_Reversal_Variance">#REF!</definedName>
    <definedName name="AGT">[5]PEC_1520!#REF!</definedName>
    <definedName name="AINT_BAL">'[2]Down Aint Bal.'!$A$1:$E$27</definedName>
    <definedName name="Aint_dollars">#REF!</definedName>
    <definedName name="Aint1">#REF!</definedName>
    <definedName name="Allocation_of_Earnings">#REF!</definedName>
    <definedName name="AMORT1">#REF!</definedName>
    <definedName name="Analysis_Area">#REF!</definedName>
    <definedName name="ANGC">[6]PEC_1520_NE!#REF!</definedName>
    <definedName name="Annualfields">#REF!</definedName>
    <definedName name="anscount" hidden="1">1</definedName>
    <definedName name="APA">#REF!</definedName>
    <definedName name="APN">#REF!</definedName>
    <definedName name="Apr_Y1">#REF!</definedName>
    <definedName name="Apr_Y2">#REF!</definedName>
    <definedName name="Apr_Y3">#REF!</definedName>
    <definedName name="April">#REF!</definedName>
    <definedName name="April_recon">#REF!</definedName>
    <definedName name="AS2DocOpenMode" hidden="1">"AS2DocumentEdit"</definedName>
    <definedName name="Asset_Depr_Class_Debt">#REF!</definedName>
    <definedName name="Asset_Depr_Class_Equity">#REF!</definedName>
    <definedName name="Asset_Depr_Class_Gross">#REF!</definedName>
    <definedName name="asset_sale_detail">#REF!</definedName>
    <definedName name="AST">#REF!</definedName>
    <definedName name="ASwaptionTrades">#REF!</definedName>
    <definedName name="ATrades">#REF!</definedName>
    <definedName name="Attachment_C">#REF!</definedName>
    <definedName name="Attachment_F">#REF!</definedName>
    <definedName name="Aug_y1">#REF!</definedName>
    <definedName name="Aug_Y2">#REF!</definedName>
    <definedName name="Aug_Y3">#REF!</definedName>
    <definedName name="August">#REF!</definedName>
    <definedName name="August_recon">#REF!</definedName>
    <definedName name="AVA">#REF!</definedName>
    <definedName name="AvA_YTD">'[7]MMR Corp Variance Explanations'!#REF!</definedName>
    <definedName name="avamonth">#REF!</definedName>
    <definedName name="avaqtr">#REF!</definedName>
    <definedName name="AVB">#REF!</definedName>
    <definedName name="AvB_YTD">'[7]MMR Corp Variance Explanations'!#REF!</definedName>
    <definedName name="avbmonth">#REF!</definedName>
    <definedName name="AvF_month">'[7]MMR Corp Variance Explanations'!#REF!</definedName>
    <definedName name="BD_TRANS">#REF!</definedName>
    <definedName name="Begin">#REF!</definedName>
    <definedName name="broker_id">[8]Ref_dat!$G$3:$G$9</definedName>
    <definedName name="bs_ca_cash">#REF!</definedName>
    <definedName name="bs_cl_std">#REF!</definedName>
    <definedName name="bs_cp_cms">#REF!</definedName>
    <definedName name="bs_cp_ltd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U">#REF!</definedName>
    <definedName name="bu_home">#REF!</definedName>
    <definedName name="BU_names">'[9]BU names'!$B$3:$C$124</definedName>
    <definedName name="BUDGET_AFDC_SPLIT">[10]INPUT!#REF!</definedName>
    <definedName name="BUDGETS">#REF!</definedName>
    <definedName name="BUN">#REF!</definedName>
    <definedName name="bus_expan_detail">#REF!</definedName>
    <definedName name="Bus_Unit">#REF!</definedName>
    <definedName name="BUV">#REF!</definedName>
    <definedName name="buy_sell_id">[8]Ref_dat!$D$3:$D$4</definedName>
    <definedName name="cboxdate">[8]Ref_dat!$K$16</definedName>
    <definedName name="cbr_ratios">#REF!</definedName>
    <definedName name="cf_amort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sset_sales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net">#REF!</definedName>
    <definedName name="cf_asset_sales_dpbg">#REF!</definedName>
    <definedName name="cf_asset_sales_dsol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d">#REF!</definedName>
    <definedName name="cf_asset_sales_gove">#REF!</definedName>
    <definedName name="cf_asset_sales_nep">#REF!</definedName>
    <definedName name="cf_asset_sales_resm">#REF!</definedName>
    <definedName name="cf_asset_sales_sols">#REF!</definedName>
    <definedName name="cf_asset_sales_tam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net">#REF!</definedName>
    <definedName name="cf_cap_exp_dpbg">#REF!</definedName>
    <definedName name="cf_cap_exp_dsol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ovd">#REF!</definedName>
    <definedName name="cf_cap_exp_gove">#REF!</definedName>
    <definedName name="cf_cap_exp_nep">#REF!</definedName>
    <definedName name="cf_cap_exp_resm">#REF!</definedName>
    <definedName name="cf_cap_exp_sols">#REF!</definedName>
    <definedName name="cf_cap_exp_tam">#REF!</definedName>
    <definedName name="cf_cap_exp_tsc">#REF!</definedName>
    <definedName name="cf_cap_exp_vent">#REF!</definedName>
    <definedName name="cf_cap_exp_watr">#REF!</definedName>
    <definedName name="cf_cap_exp_west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ovd">#REF!</definedName>
    <definedName name="cf_cash_chg_gov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ms_iss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net">#REF!</definedName>
    <definedName name="cf_cms_iss_dpbg">#REF!</definedName>
    <definedName name="cf_cms_iss_dsol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ovd">#REF!</definedName>
    <definedName name="cf_cms_iss_gove">#REF!</definedName>
    <definedName name="cf_cms_iss_nep">#REF!</definedName>
    <definedName name="cf_cms_iss_resm">#REF!</definedName>
    <definedName name="cf_cms_iss_sols">#REF!</definedName>
    <definedName name="cf_cms_iss_tam">#REF!</definedName>
    <definedName name="cf_cms_iss_tsc">#REF!</definedName>
    <definedName name="cf_cms_iss_vent">#REF!</definedName>
    <definedName name="cf_cms_iss_watr">#REF!</definedName>
    <definedName name="cf_cms_iss_west">#REF!</definedName>
    <definedName name="cf_convert_iss_CM1DC">#REF!</definedName>
    <definedName name="cf_convert_iss_CM1DE">#REF!</definedName>
    <definedName name="cf_convert_iss_CM1EL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dcc">#REF!</definedName>
    <definedName name="cf_convert_iss_dpbg">#REF!</definedName>
    <definedName name="cf_convert_iss_nep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expan_capx">#REF!</definedName>
    <definedName name="cf_expan_capx_acq">#REF!</definedName>
    <definedName name="cf_expan_capx_adcc">#REF!</definedName>
    <definedName name="cf_expan_capx_adj">#REF!</definedName>
    <definedName name="cf_expan_capx_adj_esvc">#REF!</definedName>
    <definedName name="cf_expan_capx_adpb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net">#REF!</definedName>
    <definedName name="cf_expan_capx_dpbg">#REF!</definedName>
    <definedName name="cf_expan_capx_dsol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ovd">#REF!</definedName>
    <definedName name="cf_expan_capx_gove">#REF!</definedName>
    <definedName name="cf_expan_capx_gross">#REF!</definedName>
    <definedName name="cf_expan_capx_ide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lec">#REF!</definedName>
    <definedName name="cf_expan_capx_iden_esvc">#REF!</definedName>
    <definedName name="cf_expan_capx_iden_fnco">#REF!</definedName>
    <definedName name="cf_expan_capx_iden_fsac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ovd">#REF!</definedName>
    <definedName name="cf_expan_capx_iden_gov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nep">#REF!</definedName>
    <definedName name="cf_expan_capx_net">#REF!</definedName>
    <definedName name="cf_expan_capx_net_minit">#REF!</definedName>
    <definedName name="cf_expan_capx_oth">#REF!</definedName>
    <definedName name="cf_expan_capx_resm">#REF!</definedName>
    <definedName name="cf_expan_capx_sols">#REF!</definedName>
    <definedName name="cf_expan_capx_tam">#REF!</definedName>
    <definedName name="cf_expan_capx_tsc">#REF!</definedName>
    <definedName name="cf_expan_capx_uniden">#REF!</definedName>
    <definedName name="cf_expan_capx_vent">#REF!</definedName>
    <definedName name="cf_expan_capx_watr">#REF!</definedName>
    <definedName name="cf_expan_capx_west">#REF!</definedName>
    <definedName name="cf_fin_act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net">#REF!</definedName>
    <definedName name="cf_fin_act_dpbg">#REF!</definedName>
    <definedName name="cf_fin_act_dsol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ovd">#REF!</definedName>
    <definedName name="cf_fin_act_gove">#REF!</definedName>
    <definedName name="cf_fin_act_nep">#REF!</definedName>
    <definedName name="cf_fin_act_resm">#REF!</definedName>
    <definedName name="cf_fin_act_sols">#REF!</definedName>
    <definedName name="cf_fin_act_tam">#REF!</definedName>
    <definedName name="cf_fin_act_tsc">#REF!</definedName>
    <definedName name="cf_fin_act_vent">#REF!</definedName>
    <definedName name="cf_fin_act_watr">#REF!</definedName>
    <definedName name="cf_fin_act_west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net">#REF!</definedName>
    <definedName name="cf_inv_act_dpbg">#REF!</definedName>
    <definedName name="cf_inv_act_dsol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ovd">#REF!</definedName>
    <definedName name="cf_inv_act_gove">#REF!</definedName>
    <definedName name="cf_inv_act_nep">#REF!</definedName>
    <definedName name="cf_inv_act_resm">#REF!</definedName>
    <definedName name="cf_inv_act_sols">#REF!</definedName>
    <definedName name="cf_inv_act_tam">#REF!</definedName>
    <definedName name="cf_inv_act_tsc">#REF!</definedName>
    <definedName name="cf_inv_act_vent">#REF!</definedName>
    <definedName name="cf_inv_act_watr">#REF!</definedName>
    <definedName name="cf_inv_act_west">#REF!</definedName>
    <definedName name="cf_invsec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net">#REF!</definedName>
    <definedName name="cf_invsec_dpbg">#REF!</definedName>
    <definedName name="cf_invsec_dsol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ovd">#REF!</definedName>
    <definedName name="cf_invsec_gove">#REF!</definedName>
    <definedName name="cf_invsec_nep">#REF!</definedName>
    <definedName name="cf_invsec_resm">#REF!</definedName>
    <definedName name="cf_invsec_sols">#REF!</definedName>
    <definedName name="cf_invsec_tam">#REF!</definedName>
    <definedName name="cf_invsec_tsc">#REF!</definedName>
    <definedName name="cf_invsec_vent">#REF!</definedName>
    <definedName name="cf_invsec_watr">#REF!</definedName>
    <definedName name="cf_invsec_west">#REF!</definedName>
    <definedName name="cf_joint_earn">#REF!</definedName>
    <definedName name="cf_ltd_iss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net">#REF!</definedName>
    <definedName name="cf_ltd_iss_dpbg">#REF!</definedName>
    <definedName name="cf_ltd_iss_dsol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ovd">#REF!</definedName>
    <definedName name="cf_ltd_iss_gove">#REF!</definedName>
    <definedName name="cf_ltd_iss_inco">#REF!</definedName>
    <definedName name="cf_ltd_iss_inco_esvc">#REF!</definedName>
    <definedName name="cf_ltd_iss_nep">#REF!</definedName>
    <definedName name="cf_ltd_iss_resm">#REF!</definedName>
    <definedName name="cf_ltd_iss_sols">#REF!</definedName>
    <definedName name="cf_ltd_iss_tam">#REF!</definedName>
    <definedName name="cf_ltd_iss_tsc">#REF!</definedName>
    <definedName name="cf_ltd_iss_vent">#REF!</definedName>
    <definedName name="cf_ltd_iss_watr">#REF!</definedName>
    <definedName name="cf_ltd_iss_west">#REF!</definedName>
    <definedName name="cf_maint_capx">#REF!</definedName>
    <definedName name="cf_maint_capx_adcc">#REF!</definedName>
    <definedName name="cf_maint_capx_adj">#REF!</definedName>
    <definedName name="cf_maint_capx_adpb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net">#REF!</definedName>
    <definedName name="cf_maint_capx_dpbg">#REF!</definedName>
    <definedName name="cf_maint_capx_dsol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ovd">#REF!</definedName>
    <definedName name="cf_maint_capx_gove">#REF!</definedName>
    <definedName name="cf_maint_capx_gross">#REF!</definedName>
    <definedName name="cf_maint_capx_ide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lec">#REF!</definedName>
    <definedName name="cf_maint_capx_iden_esvc">#REF!</definedName>
    <definedName name="cf_maint_capx_iden_fnco">#REF!</definedName>
    <definedName name="cf_maint_capx_iden_fsac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ovd">#REF!</definedName>
    <definedName name="cf_maint_capx_iden_gov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nep">#REF!</definedName>
    <definedName name="cf_maint_capx_net">#REF!</definedName>
    <definedName name="cf_maint_capx_net_minit">#REF!</definedName>
    <definedName name="cf_maint_capx_resm">#REF!</definedName>
    <definedName name="cf_maint_capx_sols">#REF!</definedName>
    <definedName name="cf_maint_capx_tam">#REF!</definedName>
    <definedName name="cf_maint_capx_tsc">#REF!</definedName>
    <definedName name="cf_maint_capx_uniden">#REF!</definedName>
    <definedName name="cf_maint_capx_vent">#REF!</definedName>
    <definedName name="cf_maint_capx_watr">#REF!</definedName>
    <definedName name="cf_maint_capx_west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sc">#REF!</definedName>
    <definedName name="cf_minint_dist_vent">#REF!</definedName>
    <definedName name="cf_net_proceeds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net">#REF!</definedName>
    <definedName name="cf_oper_dpbg">#REF!</definedName>
    <definedName name="cf_oper_dsol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ovd">#REF!</definedName>
    <definedName name="cf_oper_gove">#REF!</definedName>
    <definedName name="cf_oper_nep">#REF!</definedName>
    <definedName name="cf_oper_resm">#REF!</definedName>
    <definedName name="cf_oper_sols">#REF!</definedName>
    <definedName name="cf_oper_tam">#REF!</definedName>
    <definedName name="cf_oper_tsc">#REF!</definedName>
    <definedName name="cf_oper_vent">#REF!</definedName>
    <definedName name="cf_oper_watr">#REF!</definedName>
    <definedName name="cf_oper_west">#REF!</definedName>
    <definedName name="cf_oth">#REF!</definedName>
    <definedName name="cf_oth_asset_loss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sc">#REF!</definedName>
    <definedName name="cf_oth_invest_vent">#REF!</definedName>
    <definedName name="cf_otherinv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net">#REF!</definedName>
    <definedName name="cf_pfs_div_dpbg">#REF!</definedName>
    <definedName name="cf_pfs_div_dsol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ovd">#REF!</definedName>
    <definedName name="cf_pfs_div_gove">#REF!</definedName>
    <definedName name="cf_pfs_div_nep">#REF!</definedName>
    <definedName name="cf_pfs_div_resm">#REF!</definedName>
    <definedName name="cf_pfs_div_sols">#REF!</definedName>
    <definedName name="cf_pfs_div_tam">#REF!</definedName>
    <definedName name="cf_pfs_div_tsc">#REF!</definedName>
    <definedName name="cf_pfs_div_vent">#REF!</definedName>
    <definedName name="cf_pfs_div_watr">#REF!</definedName>
    <definedName name="cf_pfs_div_west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DCC">#REF!</definedName>
    <definedName name="cf_quip_iss_dpbg">#REF!</definedName>
    <definedName name="cf_quip_iss_nep">#REF!</definedName>
    <definedName name="cf_stb_iss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net">#REF!</definedName>
    <definedName name="cf_stb_iss_dpbg">#REF!</definedName>
    <definedName name="cf_stb_iss_dsol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ovd">#REF!</definedName>
    <definedName name="cf_stb_iss_gove">#REF!</definedName>
    <definedName name="cf_stb_iss_nep">#REF!</definedName>
    <definedName name="cf_stb_iss_resm">#REF!</definedName>
    <definedName name="cf_stb_iss_sols">#REF!</definedName>
    <definedName name="cf_stb_iss_tam">#REF!</definedName>
    <definedName name="cf_stb_iss_tsc">#REF!</definedName>
    <definedName name="cf_stb_iss_vent">#REF!</definedName>
    <definedName name="cf_stb_iss_watr">#REF!</definedName>
    <definedName name="cf_stb_iss_west">#REF!</definedName>
    <definedName name="cf_subs_div">#REF!</definedName>
    <definedName name="cf_subs_earn">#REF!</definedName>
    <definedName name="cf_subs_invest">#REF!</definedName>
    <definedName name="cf_tot_ret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ovd">#REF!</definedName>
    <definedName name="cf_tot_ret_gove">#REF!</definedName>
    <definedName name="cf_tot_ret_nep">#REF!</definedName>
    <definedName name="cf_tot_ret_resm">#REF!</definedName>
    <definedName name="cf_tot_ret_sols">#REF!</definedName>
    <definedName name="cf_tot_ret_tam">#REF!</definedName>
    <definedName name="cf_tot_ret_tsc">#REF!</definedName>
    <definedName name="cf_tot_ret_vent">#REF!</definedName>
    <definedName name="cf_tot_ret_watr">#REF!</definedName>
    <definedName name="cf_tot_ret_west">#REF!</definedName>
    <definedName name="cf_vfs_iss_CM1DC">#REF!</definedName>
    <definedName name="cf_vfs_iss_CM1DE">#REF!</definedName>
    <definedName name="cf_vfs_iss_CM1EL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dpbg">#REF!</definedName>
    <definedName name="cf_vfs_iss_nep">#REF!</definedName>
    <definedName name="cf_wc">#REF!</definedName>
    <definedName name="cf_wc_minint_be">#REF!</definedName>
    <definedName name="cf_wc_minint_be_CM1DE">#REF!</definedName>
    <definedName name="cf_wc_minint_be_CM1EL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net">#REF!</definedName>
    <definedName name="cf_wc_minint_be_dpbg">#REF!</definedName>
    <definedName name="cf_wc_minint_be_dsol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ovd">#REF!</definedName>
    <definedName name="cf_wc_minint_be_gove">#REF!</definedName>
    <definedName name="cf_wc_minint_be_nep">#REF!</definedName>
    <definedName name="cf_wc_minint_be_resm">#REF!</definedName>
    <definedName name="cf_wc_minint_be_sols">#REF!</definedName>
    <definedName name="cf_wc_minint_be_tam">#REF!</definedName>
    <definedName name="cf_wc_minint_be_tsc">#REF!</definedName>
    <definedName name="cf_wc_minint_be_vent">#REF!</definedName>
    <definedName name="cf_wc_minint_be_watr">#REF!</definedName>
    <definedName name="cf_wc_minint_be_west">#REF!</definedName>
    <definedName name="cf_wc_minint_maint">#REF!</definedName>
    <definedName name="cf_wc_minint_maint_CM1DE">#REF!</definedName>
    <definedName name="cf_wc_minint_maint_CM1EL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net">#REF!</definedName>
    <definedName name="cf_wc_minint_maint_dpbg">#REF!</definedName>
    <definedName name="cf_wc_minint_maint_dsol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ovd">#REF!</definedName>
    <definedName name="cf_wc_minint_maint_gove">#REF!</definedName>
    <definedName name="cf_wc_minint_maint_nep">#REF!</definedName>
    <definedName name="cf_wc_minint_maint_resm">#REF!</definedName>
    <definedName name="cf_wc_minint_maint_sols">#REF!</definedName>
    <definedName name="cf_wc_minint_maint_tam">#REF!</definedName>
    <definedName name="cf_wc_minint_maint_tsc">#REF!</definedName>
    <definedName name="cf_wc_minint_maint_vent">#REF!</definedName>
    <definedName name="cf_wc_minint_maint_watr">#REF!</definedName>
    <definedName name="cf_wc_minint_maint_west">#REF!</definedName>
    <definedName name="cf_wc_other">#REF!</definedName>
    <definedName name="CFB4Fin">#REF!</definedName>
    <definedName name="check">#REF!</definedName>
    <definedName name="Co_Name">#REF!</definedName>
    <definedName name="COMBINE">'[2]Intangible (2)'!$R$11:$R$40</definedName>
    <definedName name="composition">#REF!</definedName>
    <definedName name="contract_list">[8]Ref_dat!$K$3:$K$13</definedName>
    <definedName name="contrib_margin_detail">#REF!</definedName>
    <definedName name="Copy_Of_2108_Query_2008">#REF!</definedName>
    <definedName name="CountDK104Records">COUNTIF(#REF!,"DE Carolinas")</definedName>
    <definedName name="counterparty_id">[8]Ref_dat!$B$3:$B$34</definedName>
    <definedName name="coversheet">[11]COVERSHEET!$A$1:$R$42</definedName>
    <definedName name="cp_jun_jun">#REF!</definedName>
    <definedName name="CPindex">[8]Ref_dat!$B$3:$C$34</definedName>
    <definedName name="cri_balance_sheet">#REF!</definedName>
    <definedName name="cur_alpha_month">'[12]Page 3'!$A$2</definedName>
    <definedName name="cur_year">'[12]Page 3'!$B$2</definedName>
    <definedName name="curmonth">#REF!</definedName>
    <definedName name="current_month">'[12]Page 5'!$C$1:$C$65536</definedName>
    <definedName name="CURYR">#REF!</definedName>
    <definedName name="Date">[13]Date!$B$1</definedName>
    <definedName name="Day">'[14]Date Table'!$A$2</definedName>
    <definedName name="DB_BS">#REF!</definedName>
    <definedName name="DB_CF">#REF!</definedName>
    <definedName name="DB_ELIM">#REF!</definedName>
    <definedName name="DB_IS">#REF!</definedName>
    <definedName name="db_op">#REF!</definedName>
    <definedName name="db_roce">#REF!</definedName>
    <definedName name="db_sva">#REF!</definedName>
    <definedName name="dccdebt">#REF!</definedName>
    <definedName name="DCI_CUR_RPT">[15]DCI_ESTI_IS!#REF!</definedName>
    <definedName name="DCI_PRIOR_ACT">[15]DCI_ESTI_IS!#REF!</definedName>
    <definedName name="DCI_PRIOR_RPT">[15]DCI_ESTI_IS!#REF!</definedName>
    <definedName name="DCPS_balance_sheet">[15]DCPS_ESTI_IS!#REF!</definedName>
    <definedName name="DCPS_CUR_RPT">[15]DCPS_ESTI_IS!#REF!</definedName>
    <definedName name="DCPS_PRIOR_ACT">[15]DCPS_ESTI_IS!#REF!</definedName>
    <definedName name="DCPS_PRIOR_RPT">[15]DCPS_ESTI_IS!#REF!</definedName>
    <definedName name="debt">'[16]Debt Detail'!#REF!</definedName>
    <definedName name="debtdetailpg1_DEC">#REF!</definedName>
    <definedName name="debtdetailpg2_PEC">'[17]Debt Detail'!#REF!</definedName>
    <definedName name="debtdetailpg3_DCC">#REF!</definedName>
    <definedName name="Dec_Y1">#REF!</definedName>
    <definedName name="Dec_Y2">#REF!</definedName>
    <definedName name="Dec_Y3">#REF!</definedName>
    <definedName name="decdebt">#REF!</definedName>
    <definedName name="December">#REF!</definedName>
    <definedName name="December_recon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pr_amort_detail">#REF!</definedName>
    <definedName name="Depr_Balance">'[2]DOWN DEPR. BAL'!$A$1:$E$500</definedName>
    <definedName name="DES">#REF!</definedName>
    <definedName name="des_balance_sheet">'[15]DE&amp;S_ESTI_IS'!#REF!</definedName>
    <definedName name="DES_CUR_EST">#REF!</definedName>
    <definedName name="DES_CUR_RPT">'[15]DE&amp;S_ESTI_IS'!#REF!</definedName>
    <definedName name="des_income_statement">#REF!</definedName>
    <definedName name="DES_PRIOR_ACT">'[15]DE&amp;S_ESTI_IS'!#REF!</definedName>
    <definedName name="DES_PRIOR_RPT">'[15]DE&amp;S_ESTI_IS'!#REF!</definedName>
    <definedName name="DES_rev_cost">#REF!</definedName>
    <definedName name="Description">#REF!</definedName>
    <definedName name="DFD_CUR_RPT">[15]DFD_ESTI_IS!#REF!</definedName>
    <definedName name="DFD_PRIOR_ACT">[15]DFD_ESTI_IS!#REF!</definedName>
    <definedName name="DFD_PRIOR_RPT">[15]DFD_ESTI_IS!#REF!</definedName>
    <definedName name="DK104_ccnc">OFFSET(#REF!,0,0,CountDK104Records,1)</definedName>
    <definedName name="DK104_depr_summary2">OFFSET(#REF!,0,0,CountDK104Records,1)</definedName>
    <definedName name="DTS">#REF!</definedName>
    <definedName name="Duke_Energy_Natural_Gas_Corp___Co._10049">#REF!</definedName>
    <definedName name="Duke_Power">#REF!</definedName>
    <definedName name="earnings_pgs_print">#REF!</definedName>
    <definedName name="End_of_Data_Range_DB_ROCE">#REF!</definedName>
    <definedName name="enddate">[8]Ref_dat!$L$17</definedName>
    <definedName name="EnergyTradingReport">#REF!</definedName>
    <definedName name="EnergyTradingReportAndHeader">#REF!</definedName>
    <definedName name="EntityData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sc">#REF!</definedName>
    <definedName name="ep_ep_vent">#REF!</definedName>
    <definedName name="Estimated_Qualified_Fund_earnings">#REF!</definedName>
    <definedName name="Estimated_Taxes">[18]Decommissioning!#REF!</definedName>
    <definedName name="FAV">#REF!</definedName>
    <definedName name="fbroker_id">[8]Ref_dat!$I$3:$I$8</definedName>
    <definedName name="fdates">[8]Ref_dat!$K$3:$L$15</definedName>
    <definedName name="Feb_Y1">#REF!</definedName>
    <definedName name="Feb_Y2">#REF!</definedName>
    <definedName name="Feb_Y3">#REF!</definedName>
    <definedName name="February">#REF!</definedName>
    <definedName name="February_recon">#REF!</definedName>
    <definedName name="fieldinput">#REF!</definedName>
    <definedName name="filepathinput">#REF!</definedName>
    <definedName name="Finance_factor">'[12]Page 3'!$F$2</definedName>
    <definedName name="first_adte">[8]Input!$B$10</definedName>
    <definedName name="first_date">#REF!</definedName>
    <definedName name="firstqtr">'[19]IR Earnings Drivers (QTR)'!$A$1:$Q$121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our_three_last">'[12]Page 5'!$B$1:$E$65536</definedName>
    <definedName name="FPC">#REF!</definedName>
    <definedName name="fregion_id">[8]Ref_dat!$M$3:$M$4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ffo_interest_CM1EL">#REF!</definedName>
    <definedName name="fs_ffo_interest_CM4EL">#REF!</definedName>
    <definedName name="fs_ffo_interest_CMDCC">#REF!</definedName>
    <definedName name="fs_ffo_interest_CMDEC">#REF!</definedName>
    <definedName name="fs_ffo_interest_CMELE">#REF!</definedName>
    <definedName name="fs_ffo_to_debt_CM1EL">#REF!</definedName>
    <definedName name="fs_ffo_to_debt_CM4EL">#REF!</definedName>
    <definedName name="fs_ffo_to_debt_CMDCC">#REF!</definedName>
    <definedName name="fs_ffo_to_debt_CMDEC">#REF!</definedName>
    <definedName name="fs_ffo_to_debt_CMEL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minint_book_ratio_CM1EL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retax_interest_CM1EL">#REF!</definedName>
    <definedName name="fs_pretax_interest_CM4EL">#REF!</definedName>
    <definedName name="fs_pretax_interest_CMDCC">#REF!</definedName>
    <definedName name="fs_pretax_interest_CMDEC">#REF!</definedName>
    <definedName name="fs_pretax_interest_CMEL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roe_CMDCC">#REF!</definedName>
    <definedName name="fs_roe_CMDEC">#REF!</definedName>
    <definedName name="fs_roe_CMDEG">#REF!</definedName>
    <definedName name="fs_roe_CMELE">#REF!</definedName>
    <definedName name="fs_vfs_ratio_sp_CM1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timemap_entry">[8]Ref_dat!$J$3:$J$4</definedName>
    <definedName name="FY2_">#REF!</definedName>
    <definedName name="FY4_">#REF!</definedName>
    <definedName name="gas_rev_detail">#REF!</definedName>
    <definedName name="Global_Asset_Development___Co._10014">#REF!</definedName>
    <definedName name="Goto_Rates">[20]!Goto_Rates</definedName>
    <definedName name="GT_pkg_print">#REF!</definedName>
    <definedName name="hols">[8]Holiday!$A$11:$A$114</definedName>
    <definedName name="ICT">#REF!</definedName>
    <definedName name="IDN">#REF!</definedName>
    <definedName name="IFN">#REF!</definedName>
    <definedName name="import">#REF!</definedName>
    <definedName name="importarea">#REF!</definedName>
    <definedName name="importprint">#REF!</definedName>
    <definedName name="input">#REF!</definedName>
    <definedName name="Instructions_for_completing_Income_Statement_template">#REF!</definedName>
    <definedName name="int_amort_detail">#REF!</definedName>
    <definedName name="Intan">'[21]Intangible (2)'!$G$11:$G$46</definedName>
    <definedName name="Intan_106_amt">'[2]Intangible (2)'!$G$11:$G$40</definedName>
    <definedName name="Intangible">#REF!</definedName>
    <definedName name="Interim_macro">#REF!</definedName>
    <definedName name="interimprint">#REF!</definedName>
    <definedName name="is_afudcb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net">#REF!</definedName>
    <definedName name="is_afudcb_dpbg">#REF!</definedName>
    <definedName name="is_afudcb_dsol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ovd">#REF!</definedName>
    <definedName name="is_afudcb_gove">#REF!</definedName>
    <definedName name="is_afudcb_nep">#REF!</definedName>
    <definedName name="is_afudcb_resm">#REF!</definedName>
    <definedName name="is_afudcb_sols">#REF!</definedName>
    <definedName name="is_afudcb_tam">#REF!</definedName>
    <definedName name="is_afudcb_tsc">#REF!</definedName>
    <definedName name="is_afudcb_vent">#REF!</definedName>
    <definedName name="is_afudcb_watr">#REF!</definedName>
    <definedName name="is_afudcb_west">#REF!</definedName>
    <definedName name="is_afudce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other">#REF!</definedName>
    <definedName name="is_asset_sal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earnings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net">#REF!</definedName>
    <definedName name="is_cms_earnings_dpbg">#REF!</definedName>
    <definedName name="is_cms_earnings_dsol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ovd">#REF!</definedName>
    <definedName name="is_cms_earnings_gove">#REF!</definedName>
    <definedName name="is_cms_earnings_nep">#REF!</definedName>
    <definedName name="is_cms_earnings_resm">#REF!</definedName>
    <definedName name="is_cms_earnings_sols">#REF!</definedName>
    <definedName name="is_cms_earnings_tam">#REF!</definedName>
    <definedName name="is_cms_earnings_tsc">#REF!</definedName>
    <definedName name="is_cms_earnings_vent">#REF!</definedName>
    <definedName name="is_cms_earnings_watr">#REF!</definedName>
    <definedName name="is_cms_earnings_west">#REF!</definedName>
    <definedName name="is_depreciation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ebit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net">#REF!</definedName>
    <definedName name="is_ebit_dpbg">#REF!</definedName>
    <definedName name="is_ebit_dsol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fnco">#REF!</definedName>
    <definedName name="is_ebit_fsac">#REF!</definedName>
    <definedName name="is_ebit_fser">#REF!</definedName>
    <definedName name="is_ebit_fstp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ovd">#REF!</definedName>
    <definedName name="is_ebit_gove">#REF!</definedName>
    <definedName name="is_ebit_nep">#REF!</definedName>
    <definedName name="is_ebit_resm">#REF!</definedName>
    <definedName name="is_ebit_sols">#REF!</definedName>
    <definedName name="is_ebit_tam">#REF!</definedName>
    <definedName name="is_ebit_tsc">#REF!</definedName>
    <definedName name="is_ebit_vent">#REF!</definedName>
    <definedName name="is_ebit_watr">#REF!</definedName>
    <definedName name="is_ebit_west">#REF!</definedName>
    <definedName name="is_ebitg">#REF!</definedName>
    <definedName name="is_ebitg_esvc">#REF!</definedName>
    <definedName name="is_ebitm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net">#REF!</definedName>
    <definedName name="is_ebitm_dpbg">#REF!</definedName>
    <definedName name="is_ebitm_dsol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ovd">#REF!</definedName>
    <definedName name="is_ebitm_gove">#REF!</definedName>
    <definedName name="is_ebitm_nep">#REF!</definedName>
    <definedName name="is_ebitm_resm">#REF!</definedName>
    <definedName name="is_ebitm_sols">#REF!</definedName>
    <definedName name="is_ebitm_tam">#REF!</definedName>
    <definedName name="is_ebitm_tsc">#REF!</definedName>
    <definedName name="is_ebitm_vent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ps_CMDCC">#REF!</definedName>
    <definedName name="is_eps_CMDEC">#REF!</definedName>
    <definedName name="is_eps_CMDEG">#REF!</definedName>
    <definedName name="is_eps_CMELE">#REF!</definedName>
    <definedName name="is_equity_earn">#REF!</definedName>
    <definedName name="is_expenses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DCC">#REF!</definedName>
    <definedName name="is_extitem_dpbg">#REF!</definedName>
    <definedName name="is_extitem_fsac">#REF!</definedName>
    <definedName name="is_extitem_gadd">#REF!</definedName>
    <definedName name="is_extitem_nep">#REF!</definedName>
    <definedName name="is_extitem_tam">#REF!</definedName>
    <definedName name="is_gad_eq_adj">#REF!</definedName>
    <definedName name="is_gad_gross">#REF!</definedName>
    <definedName name="is_gad_net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ovd">#REF!</definedName>
    <definedName name="is_inc_tax_gov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net">#REF!</definedName>
    <definedName name="is_int_exp_dpbg">#REF!</definedName>
    <definedName name="is_int_exp_dsol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ovd">#REF!</definedName>
    <definedName name="is_int_exp_gove">#REF!</definedName>
    <definedName name="is_int_exp_nep">#REF!</definedName>
    <definedName name="is_int_exp_oper">#REF!</definedName>
    <definedName name="is_int_exp_resm">#REF!</definedName>
    <definedName name="is_int_exp_sols">#REF!</definedName>
    <definedName name="is_int_exp_tam">#REF!</definedName>
    <definedName name="is_int_exp_tsc">#REF!</definedName>
    <definedName name="is_int_exp_vent">#REF!</definedName>
    <definedName name="is_int_exp_watr">#REF!</definedName>
    <definedName name="is_int_exp_west">#REF!</definedName>
    <definedName name="is_int_inc_oper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ltd_amt">#REF!</definedName>
    <definedName name="is_ltd_int">#REF!</definedName>
    <definedName name="is_minint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ovd">#REF!</definedName>
    <definedName name="is_minint_gov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net">#REF!</definedName>
    <definedName name="is_minint_int_dpbg">#REF!</definedName>
    <definedName name="is_minint_int_dsol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ovd">#REF!</definedName>
    <definedName name="is_minint_int_gove">#REF!</definedName>
    <definedName name="is_minint_int_nep">#REF!</definedName>
    <definedName name="is_minint_int_resm">#REF!</definedName>
    <definedName name="is_minint_int_sols">#REF!</definedName>
    <definedName name="is_minint_int_tam">#REF!</definedName>
    <definedName name="is_minint_int_tsc">#REF!</definedName>
    <definedName name="is_minint_int_vent">#REF!</definedName>
    <definedName name="is_minint_int_watr">#REF!</definedName>
    <definedName name="is_minint_int_west">#REF!</definedName>
    <definedName name="is_minint_nep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net">#REF!</definedName>
    <definedName name="is_minint_quips_dpbg">#REF!</definedName>
    <definedName name="is_minint_quips_dsol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er">#REF!</definedName>
    <definedName name="is_minint_quips_fstp">#REF!</definedName>
    <definedName name="is_minint_quips_gadi">#REF!</definedName>
    <definedName name="is_minint_quips_govd">#REF!</definedName>
    <definedName name="is_minint_quips_gove">#REF!</definedName>
    <definedName name="is_minint_quips_nep">#REF!</definedName>
    <definedName name="is_minint_quips_resm">#REF!</definedName>
    <definedName name="is_minint_quips_tam">#REF!</definedName>
    <definedName name="is_minint_quips_tsc">#REF!</definedName>
    <definedName name="is_minint_quips_vent">#REF!</definedName>
    <definedName name="is_minint_quips_watr">#REF!</definedName>
    <definedName name="is_minint_quips_west">#REF!</definedName>
    <definedName name="is_minint_resm">#REF!</definedName>
    <definedName name="is_minint_sols">#REF!</definedName>
    <definedName name="is_minint_tam">#REF!</definedName>
    <definedName name="is_minint_tsc">#REF!</definedName>
    <definedName name="is_minint_vent">#REF!</definedName>
    <definedName name="is_minint_vfs_CM1DC">#REF!</definedName>
    <definedName name="is_minint_vfs_CM1DE">#REF!</definedName>
    <definedName name="is_minint_vfs_CM1EL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netincom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revenu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net">#REF!</definedName>
    <definedName name="is_op_revenue_dpbg">#REF!</definedName>
    <definedName name="is_op_revenue_dsol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ovd">#REF!</definedName>
    <definedName name="is_op_revenue_gove">#REF!</definedName>
    <definedName name="is_op_revenue_nep">#REF!</definedName>
    <definedName name="is_op_revenue_resm">#REF!</definedName>
    <definedName name="is_op_revenue_sols">#REF!</definedName>
    <definedName name="is_op_revenue_tam">#REF!</definedName>
    <definedName name="is_op_revenue_tsc">#REF!</definedName>
    <definedName name="is_op_revenue_vent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dcc">#REF!</definedName>
    <definedName name="is_othint_inco">#REF!</definedName>
    <definedName name="is_othint_nop">#REF!</definedName>
    <definedName name="is_othint_pfin">[22]Income_Statement!#REF!</definedName>
    <definedName name="is_pfin_adj">#REF!</definedName>
    <definedName name="is_pfin_adj_esvc">#REF!</definedName>
    <definedName name="is_pfin_adj_new_esvc">#REF!</definedName>
    <definedName name="is_pfin_gross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net">#REF!</definedName>
    <definedName name="is_pfs_div_dpbg">#REF!</definedName>
    <definedName name="is_pfs_div_dsol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ovd">#REF!</definedName>
    <definedName name="is_pfs_div_gove">#REF!</definedName>
    <definedName name="is_pfs_div_nep">#REF!</definedName>
    <definedName name="is_pfs_div_resm">#REF!</definedName>
    <definedName name="is_pfs_div_sols">#REF!</definedName>
    <definedName name="is_pfs_div_tam">#REF!</definedName>
    <definedName name="is_pfs_div_tsc">#REF!</definedName>
    <definedName name="is_pfs_div_vent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gad">#REF!</definedName>
    <definedName name="is_rev_oth_or">#REF!</definedName>
    <definedName name="is_rev_oth_pfin">[22]Income_Statement!#REF!</definedName>
    <definedName name="is_subs_total">#REF!</definedName>
    <definedName name="is_tax_cu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ot_inc_taxes">#REF!</definedName>
    <definedName name="is_tot_oth_inc">#REF!</definedName>
    <definedName name="J607_">[23]Journal!#REF!</definedName>
    <definedName name="Jan_Y1">#REF!</definedName>
    <definedName name="Jan_Y2">#REF!</definedName>
    <definedName name="Jan_Y3">#REF!</definedName>
    <definedName name="January">#REF!</definedName>
    <definedName name="January_recon">#REF!</definedName>
    <definedName name="JLB_Inputs">#REF!</definedName>
    <definedName name="Journal">#REF!</definedName>
    <definedName name="Jul_Y1">#REF!</definedName>
    <definedName name="Jul_Y2">#REF!</definedName>
    <definedName name="Jul_Y3">#REF!</definedName>
    <definedName name="July">#REF!</definedName>
    <definedName name="July_recon">#REF!</definedName>
    <definedName name="Jun_Y1">#REF!</definedName>
    <definedName name="Jun_Y2">#REF!</definedName>
    <definedName name="Jun_Y3">#REF!</definedName>
    <definedName name="June">#REF!</definedName>
    <definedName name="June_recon">#REF!</definedName>
    <definedName name="key_asset_cur">'[12]Page 5'!$B$1:$C$65536</definedName>
    <definedName name="key_asset_prev">'[12]Page 5'!$B$1:$D$65536</definedName>
    <definedName name="last_year">'[12]Page 3'!$C$2</definedName>
    <definedName name="lookup">#REF!</definedName>
    <definedName name="LT_PEC">[5]PEC_1520!#REF!</definedName>
    <definedName name="LT_TETCO">[5]PEC_1520!#REF!</definedName>
    <definedName name="LT_TGC">[5]PEC_1520!#REF!</definedName>
    <definedName name="LTREC">[5]PEC_1520!#REF!</definedName>
    <definedName name="LYN">#REF!</definedName>
    <definedName name="m">[24]schedules!$A$9:$J$94</definedName>
    <definedName name="Mar_Y1">#REF!</definedName>
    <definedName name="Mar_Y2">#REF!</definedName>
    <definedName name="Mar_Y3">#REF!</definedName>
    <definedName name="March">#REF!</definedName>
    <definedName name="March_recon">#REF!</definedName>
    <definedName name="May">#REF!</definedName>
    <definedName name="May_recon">#REF!</definedName>
    <definedName name="May_Y1">#REF!</definedName>
    <definedName name="May_Y2">#REF!</definedName>
    <definedName name="May_Y3">#REF!</definedName>
    <definedName name="menu_inputs">#REF!</definedName>
    <definedName name="menu_select">#REF!</definedName>
    <definedName name="MERCH_CUR_RPT">[15]Merch_ESTI_IS!#REF!</definedName>
    <definedName name="MERCH_PRIOR_ACT">[15]Merch_ESTI_IS!#REF!</definedName>
    <definedName name="MERCH_PRIOR_RPT">[15]Merch_ESTI_IS!#REF!</definedName>
    <definedName name="mgtcm">#REF!</definedName>
    <definedName name="MgtRpt_CF">#REF!</definedName>
    <definedName name="MgtRpt_EBIT">#REF!</definedName>
    <definedName name="mgtytd">#REF!</definedName>
    <definedName name="min_int_ebit_detail">#REF!</definedName>
    <definedName name="min_int_int_detail">#REF!</definedName>
    <definedName name="Mo">#REF!</definedName>
    <definedName name="Month">#REF!</definedName>
    <definedName name="Month_Report">#REF!</definedName>
    <definedName name="MONTHLY">#REF!</definedName>
    <definedName name="Mthyr">'[14]Input Sheet'!$A$1</definedName>
    <definedName name="Net_Property__Plant_and_Equipment">#REF!</definedName>
    <definedName name="new">'[2]Intangible (2)'!$E$11:$G$46</definedName>
    <definedName name="non_cur_assets">"="</definedName>
    <definedName name="NOPHrs">#REF!</definedName>
    <definedName name="notes">#REF!</definedName>
    <definedName name="Nov_Y1">#REF!</definedName>
    <definedName name="Nov_Y2">#REF!</definedName>
    <definedName name="Nov_Y3">#REF!</definedName>
    <definedName name="November">#REF!</definedName>
    <definedName name="November_recon">#REF!</definedName>
    <definedName name="NPHrs">#REF!</definedName>
    <definedName name="npl_balance_sheet">'[15]NP&amp;L_ESTI_IS'!#REF!</definedName>
    <definedName name="NPL_CUR_RPT">'[15]NP&amp;L_ESTI_IS'!#REF!</definedName>
    <definedName name="NPL_PRIOR_ACT">'[15]NP&amp;L_ESTI_IS'!#REF!</definedName>
    <definedName name="NPL_PRIOR_RPT">'[15]NP&amp;L_ESTI_IS'!#REF!</definedName>
    <definedName name="nSFE">[8]Ref_dat!$N$3</definedName>
    <definedName name="Num_Rows">#REF!</definedName>
    <definedName name="NvsASD">"V2003-03-30"</definedName>
    <definedName name="NvsAutoDrillOk">"VN"</definedName>
    <definedName name="NvsElapsedTime">0.0000813657388789579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BUSINESS_UNIT">"BUS_UNIT_TBL_FS"</definedName>
    <definedName name="NvsValTbl.CURRENCY_CD">"CURRENCY_CD_TBL"</definedName>
    <definedName name="NvsValTbl.DEPTID">"DEPARTMENT_TBL"</definedName>
    <definedName name="NvsValTbl.SCENARIO">"BD_SCENARIO_TBL"</definedName>
    <definedName name="Oct_Y1">#REF!</definedName>
    <definedName name="Oct_Y2">#REF!</definedName>
    <definedName name="Oct_Y3">#REF!</definedName>
    <definedName name="October">#REF!</definedName>
    <definedName name="October_2108">#REF!</definedName>
    <definedName name="October_recon">#REF!</definedName>
    <definedName name="om_exp_detail">#REF!</definedName>
    <definedName name="OPC">#REF!</definedName>
    <definedName name="OPL">#REF!</definedName>
    <definedName name="OPR">#REF!</definedName>
    <definedName name="option_type_id">[8]Ref_dat!$Q$3:$Q$4</definedName>
    <definedName name="OptionType">[8]Ref_dat!$P$3:$P$4</definedName>
    <definedName name="OTHER">#REF!</definedName>
    <definedName name="other_inc_ded_detail">#REF!</definedName>
    <definedName name="other_invest_detail">#REF!</definedName>
    <definedName name="other_rev_detail">#REF!</definedName>
    <definedName name="Page_402">#REF!</definedName>
    <definedName name="Page_406">#REF!</definedName>
    <definedName name="Page_408">#REF!</definedName>
    <definedName name="page1">#REF!</definedName>
    <definedName name="page11">'[25]Property Rolls'!$A$5:$F$57</definedName>
    <definedName name="page12">'[25]Property Rolls'!$A$58:$F$114</definedName>
    <definedName name="page2">#REF!</definedName>
    <definedName name="page3">#REF!</definedName>
    <definedName name="page4">#REF!</definedName>
    <definedName name="page5">#REF!</definedName>
    <definedName name="PartialBarrier">#N/A</definedName>
    <definedName name="PEC">[6]PEC_1520_NE!#REF!</definedName>
    <definedName name="pecdebt">'[17]Debt Detail'!#REF!</definedName>
    <definedName name="PED">#REF!</definedName>
    <definedName name="PEPL">[6]PEC_1520_NE!#REF!</definedName>
    <definedName name="PEPL__Pan_Gathering___Co._10042">#REF!</definedName>
    <definedName name="PER">#REF!</definedName>
    <definedName name="PForm1_Hydo">#REF!</definedName>
    <definedName name="pForm1_hydro2">#REF!</definedName>
    <definedName name="PForm1_Steam">#REF!</definedName>
    <definedName name="phil">#REF!</definedName>
    <definedName name="PivOffset">OFFSET('[26]PP Query Results'!$A$1,,,COUNTA('[26]PP Query Results'!$A:$A),COUNTA('[26]PP Query Results'!$1:$1))</definedName>
    <definedName name="portfolio_summary">#REF!</definedName>
    <definedName name="Pr_mth_lease">#REF!</definedName>
    <definedName name="prev_alpha_month">'[12]Page 3'!$D$2</definedName>
    <definedName name="prev_dec">'[12]Page 5'!$E$1:$E$65536</definedName>
    <definedName name="prev_month">'[12]Page 5'!$D$1:$D$65536</definedName>
    <definedName name="prev_year">'[12]Page 3'!$E$2</definedName>
    <definedName name="PriceHrsTable">#REF!</definedName>
    <definedName name="PRINT">#REF!</definedName>
    <definedName name="_xlnm.Print_Area" localSheetId="0">'A - Final ASR 108'!$B$1:$U$502</definedName>
    <definedName name="_xlnm.Print_Titles" localSheetId="0">'A - Final ASR 108'!$1:$9</definedName>
    <definedName name="print3">#REF!</definedName>
    <definedName name="print4">'[19]IR Earnings Drivers (QTR)'!$A$1:$Q$155</definedName>
    <definedName name="print5">'[19]Ongoing EPS - YTD'!$A$1:$O$44</definedName>
    <definedName name="printall">#REF!</definedName>
    <definedName name="PriorMonth">[13]Date!$B$2</definedName>
    <definedName name="proj_ebits_non_pfin">#REF!</definedName>
    <definedName name="proj_ebits_pfin">#REF!</definedName>
    <definedName name="put_call_id">[8]Ref_dat!$O$3:$O$4</definedName>
    <definedName name="q_data_cap">#REF!</definedName>
    <definedName name="qreport">#REF!</definedName>
    <definedName name="qtr_budget">#REF!</definedName>
    <definedName name="QtrCALC">#REF!</definedName>
    <definedName name="qtrcore">'[19]Ongoing EPS - QTR'!$A$1:$L$56</definedName>
    <definedName name="qtronly">#REF!</definedName>
    <definedName name="Qualified_Fund_Earnings">[18]Decommissioning!#REF!</definedName>
    <definedName name="RATIOS">#REF!</definedName>
    <definedName name="RawDataSet">OFFSET(#REF!,0,0,COUNTA(#REF!),COUNTA(#REF!))</definedName>
    <definedName name="RBN">#REF!</definedName>
    <definedName name="RBU">#REF!</definedName>
    <definedName name="recon1">#REF!</definedName>
    <definedName name="recon2">#REF!</definedName>
    <definedName name="region_id">[8]Ref_dat!$F$3:$F$9</definedName>
    <definedName name="return_of_cap_detail">#REF!</definedName>
    <definedName name="rick">#REF!</definedName>
    <definedName name="RicksPage">#REF!</definedName>
    <definedName name="roce">#REF!</definedName>
    <definedName name="ROCE_Act">#REF!</definedName>
    <definedName name="ROCE_Actual">#REF!</definedName>
    <definedName name="roce_avg_cap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sc">#REF!</definedName>
    <definedName name="roce_ebit_vent">#REF!</definedName>
    <definedName name="roce_ending_cap_dnet">#REF!</definedName>
    <definedName name="roce_ending_cap_fsac">#REF!</definedName>
    <definedName name="roce_ending_cap_gadd">#REF!</definedName>
    <definedName name="roce_ending_cap_nep">#REF!</definedName>
    <definedName name="roce_ending_cap_tam">#REF!</definedName>
    <definedName name="roce_equity">#REF!</definedName>
    <definedName name="roce_percent_CM1DC">#REF!</definedName>
    <definedName name="roce_percent_CM1DE">#REF!</definedName>
    <definedName name="roce_percent_CM1EL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TT">#REF!</definedName>
    <definedName name="runperiod1input">#REF!</definedName>
    <definedName name="SCD">#REF!</definedName>
    <definedName name="SCHA">#REF!</definedName>
    <definedName name="SCN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p_Y1">#REF!</definedName>
    <definedName name="Sep_Y2">#REF!</definedName>
    <definedName name="Sep_Y3">#REF!</definedName>
    <definedName name="Sepqtr">#REF!</definedName>
    <definedName name="September">#REF!</definedName>
    <definedName name="September_recon">#REF!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heetinteger">[8]Ref_dat!$K$15</definedName>
    <definedName name="SLD">#REF!</definedName>
    <definedName name="SLN">#REF!</definedName>
    <definedName name="SPECIAL_SALES">[27]Input!#REF!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TD">#REF!</definedName>
    <definedName name="STN">#REF!</definedName>
    <definedName name="STORES_EXPENSE">#REF!</definedName>
    <definedName name="Sumbal1">#REF!</definedName>
    <definedName name="Sumbal2">#REF!</definedName>
    <definedName name="Sumbal3">#REF!</definedName>
    <definedName name="SUMM">[5]PEC_1520!#REF!</definedName>
    <definedName name="summary">'[28]063003 Corp Mgmt Rpt'!#REF!</definedName>
    <definedName name="SummBal1">#REF!</definedName>
    <definedName name="SumVar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yty_value">#REF!</definedName>
    <definedName name="tableinput">#REF!</definedName>
    <definedName name="TEC">[6]PEC_1520_NE!#REF!</definedName>
    <definedName name="TEPPCO_INVOICE">[11]INVOICE!#REF!</definedName>
    <definedName name="TEPPCO_VOUCHER">[11]VOUCHER!#REF!</definedName>
    <definedName name="TIEPT_CF_INVEST">'[29]February 99'!#REF!</definedName>
    <definedName name="TIEPT_COMM_EARN">'[29]February 99'!#REF!</definedName>
    <definedName name="TIEPT_EBIT">#REF!</definedName>
    <definedName name="TIEPT_ROCE">'[29]February 99'!#REF!</definedName>
    <definedName name="TIEPT_WRKGCAP">'[29]February 99'!#REF!</definedName>
    <definedName name="time_map_id">[8]Ref_dat!$H$3:$H$6</definedName>
    <definedName name="title2">[30]Configuration!$B$3</definedName>
    <definedName name="title3">[30]Configuration!$B$4</definedName>
    <definedName name="title4">#REF!</definedName>
    <definedName name="TOTAL_ASSETS">#REF!</definedName>
    <definedName name="Total_Current_Assets">#REF!</definedName>
    <definedName name="Total_Current_Liabilities">#REF!</definedName>
    <definedName name="TOTAL_EQUITY">#REF!</definedName>
    <definedName name="TOTAL_LIABILITIES">#REF!</definedName>
    <definedName name="TOTAL_LIABILITIES_AND_EQUITY">#REF!</definedName>
    <definedName name="Total_Non_Current_Assets">#REF!</definedName>
    <definedName name="Total_Non_Current_Liabilities">#REF!</definedName>
    <definedName name="trader_id">[8]Ref_dat!$A$3:$A$7</definedName>
    <definedName name="TREE_BU">#REF!</definedName>
    <definedName name="TREE_D">#REF!</definedName>
    <definedName name="TREE_P">#REF!</definedName>
    <definedName name="TREE_PJ">#REF!</definedName>
    <definedName name="TTD_GL">#REF!</definedName>
    <definedName name="TTD_Report">#REF!</definedName>
    <definedName name="Type">#REF!</definedName>
    <definedName name="unident_proj_ebits">#REF!</definedName>
    <definedName name="Upload_Journal">#REF!</definedName>
    <definedName name="Variable">#REF!</definedName>
    <definedName name="Variable_BU">#REF!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OPHrs">#REF!</definedName>
    <definedName name="VPHrs">#REF!</definedName>
    <definedName name="vrenddate">[8]Ref_dat!$X$19</definedName>
    <definedName name="vrstartdate">[8]Ref_dat!$L$19</definedName>
    <definedName name="What">#N/A</definedName>
    <definedName name="work_cap_oth_detail">#REF!</definedName>
    <definedName name="wrn.Aging._.and._.Trend._.Analysis." hidden="1">{#N/A,#N/A,FALSE,"Aging Summary";#N/A,#N/A,FALSE,"Ratio Analysis";#N/A,#N/A,FALSE,"Test 120 Day Accts";#N/A,#N/A,FALSE,"Tickmarks"}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Monthly._.Report." hidden="1">{"Mwh Monthly Analysis",#N/A,FALSE,"Mwh Analysis";"Burn Monthly Analysis",#N/A,FALSE,"Burned Analysis"}</definedName>
    <definedName name="wrn.Summary._.Report." hidden="1">{"Mwh Summary",#N/A,FALSE,"Mwh Analysis";"Burn Summary",#N/A,FALSE,"Burned Analysis";"Summary 2008",#N/A,FALSE,"Summary 2008"}</definedName>
    <definedName name="year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CUR">#REF!</definedName>
    <definedName name="YTD">#REF!</definedName>
    <definedName name="ytd_budget">#REF!</definedName>
    <definedName name="YTD_Details">#REF!</definedName>
    <definedName name="YTD_Report">#REF!</definedName>
    <definedName name="Z_APR_ACCRUALS">#REF!</definedName>
    <definedName name="Z_APR_EARN">#REF!</definedName>
    <definedName name="Z_APR_FASB115">#REF!</definedName>
    <definedName name="Z_AUG_ACCRUALS">#REF!</definedName>
    <definedName name="Z_AUG_EARN">#REF!</definedName>
    <definedName name="Z_AUG_FASB115">#REF!</definedName>
    <definedName name="Z_CUR_ACCRUALS">#REF!</definedName>
    <definedName name="Z_CUR_EARN">#REF!</definedName>
    <definedName name="Z_CUR_FASB115">#REF!</definedName>
    <definedName name="Z_DEC_ACCRUALS">#REF!</definedName>
    <definedName name="Z_DEC_EARN">#REF!</definedName>
    <definedName name="Z_DEC_FASB115">#REF!</definedName>
    <definedName name="Z_FEB_ACCRUALS">#REF!</definedName>
    <definedName name="Z_FEB_EARN">#REF!</definedName>
    <definedName name="Z_FEB_FASB115">#REF!</definedName>
    <definedName name="Z_JAN_ACCRUALS">#REF!</definedName>
    <definedName name="Z_JAN_EARN">#REF!</definedName>
    <definedName name="Z_JAN_FASB115">#REF!</definedName>
    <definedName name="Z_JUL_ACCRUALS">#REF!</definedName>
    <definedName name="Z_JUL_EARN">#REF!</definedName>
    <definedName name="Z_JUL_FASB115">#REF!</definedName>
    <definedName name="Z_JUN_ACCRUALS">#REF!</definedName>
    <definedName name="Z_JUN_EARN">#REF!</definedName>
    <definedName name="Z_JUN_FASB115">#REF!</definedName>
    <definedName name="Z_MAR_ACCRUALS">#REF!</definedName>
    <definedName name="Z_MAR_EARN">#REF!</definedName>
    <definedName name="Z_MAR_FASB115">#REF!</definedName>
    <definedName name="Z_MAY_ACCRUALS">#REF!</definedName>
    <definedName name="Z_MAY_EARN">#REF!</definedName>
    <definedName name="Z_MAY_FASB115">#REF!</definedName>
    <definedName name="Z_NOV_ACCRUALS">#REF!</definedName>
    <definedName name="Z_NOV_EARN">#REF!</definedName>
    <definedName name="Z_NOV_FASB115">#REF!</definedName>
    <definedName name="Z_OCT_ACCRUALS">#REF!</definedName>
    <definedName name="Z_OCT_EARN">#REF!</definedName>
    <definedName name="Z_OCT_FASB115">#REF!</definedName>
    <definedName name="Z_SEP_ACCRUALS">#REF!</definedName>
    <definedName name="Z_SEP_EARN">#REF!</definedName>
    <definedName name="Z_SEP_FASB1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L498" i="1"/>
  <c r="K487" i="1"/>
  <c r="G487" i="1"/>
  <c r="H487" i="1"/>
  <c r="I487" i="1"/>
  <c r="F418" i="1"/>
  <c r="L131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K130" i="1"/>
  <c r="J130" i="1"/>
  <c r="I130" i="1"/>
  <c r="H130" i="1"/>
  <c r="J496" i="1" l="1"/>
  <c r="Q234" i="1" l="1"/>
  <c r="N234" i="1"/>
  <c r="H234" i="1"/>
  <c r="S233" i="1" l="1"/>
  <c r="T233" i="1"/>
  <c r="F234" i="1"/>
  <c r="T234" i="1" s="1"/>
  <c r="T420" i="1" l="1"/>
  <c r="T218" i="1"/>
  <c r="L218" i="1"/>
  <c r="L229" i="1"/>
  <c r="T229" i="1"/>
  <c r="S222" i="1" l="1"/>
  <c r="S211" i="1"/>
  <c r="T223" i="1"/>
  <c r="T214" i="1"/>
  <c r="T212" i="1"/>
  <c r="T213" i="1"/>
  <c r="H219" i="1"/>
  <c r="T217" i="1"/>
  <c r="N219" i="1"/>
  <c r="F219" i="1"/>
  <c r="T216" i="1"/>
  <c r="T224" i="1"/>
  <c r="T228" i="1"/>
  <c r="T211" i="1"/>
  <c r="T215" i="1"/>
  <c r="T227" i="1"/>
  <c r="T225" i="1"/>
  <c r="T226" i="1"/>
  <c r="T222" i="1"/>
  <c r="T219" i="1" l="1"/>
  <c r="T207" i="1" l="1"/>
  <c r="L207" i="1"/>
  <c r="T200" i="1"/>
  <c r="T204" i="1" l="1"/>
  <c r="T202" i="1"/>
  <c r="H208" i="1"/>
  <c r="T203" i="1"/>
  <c r="Q208" i="1"/>
  <c r="T201" i="1"/>
  <c r="N208" i="1"/>
  <c r="F208" i="1"/>
  <c r="T205" i="1"/>
  <c r="T206" i="1"/>
  <c r="T208" i="1" l="1"/>
  <c r="N338" i="1" l="1"/>
  <c r="N437" i="1"/>
  <c r="F338" i="1" l="1"/>
  <c r="J151" i="1"/>
  <c r="F146" i="1" l="1"/>
  <c r="N78" i="1" l="1"/>
  <c r="F78" i="1"/>
  <c r="K234" i="1" l="1"/>
  <c r="K208" i="1"/>
  <c r="R498" i="1" l="1"/>
  <c r="R494" i="1"/>
  <c r="R493" i="1"/>
  <c r="R492" i="1"/>
  <c r="R131" i="1"/>
  <c r="R129" i="1"/>
  <c r="T31" i="1" l="1"/>
  <c r="T66" i="1"/>
  <c r="T67" i="1"/>
  <c r="T76" i="1"/>
  <c r="T89" i="1"/>
  <c r="T104" i="1"/>
  <c r="T129" i="1"/>
  <c r="T131" i="1"/>
  <c r="T139" i="1"/>
  <c r="T140" i="1"/>
  <c r="T141" i="1"/>
  <c r="T142" i="1"/>
  <c r="T144" i="1"/>
  <c r="T163" i="1"/>
  <c r="T164" i="1"/>
  <c r="T174" i="1"/>
  <c r="T175" i="1"/>
  <c r="T185" i="1"/>
  <c r="T196" i="1"/>
  <c r="T244" i="1"/>
  <c r="T256" i="1"/>
  <c r="T266" i="1"/>
  <c r="T276" i="1"/>
  <c r="T296" i="1"/>
  <c r="T307" i="1"/>
  <c r="T309" i="1"/>
  <c r="T310" i="1"/>
  <c r="T317" i="1"/>
  <c r="T327" i="1"/>
  <c r="T337" i="1"/>
  <c r="T338" i="1"/>
  <c r="T347" i="1"/>
  <c r="T359" i="1"/>
  <c r="T383" i="1"/>
  <c r="T418" i="1"/>
  <c r="T435" i="1"/>
  <c r="T436" i="1"/>
  <c r="T453" i="1"/>
  <c r="T454" i="1"/>
  <c r="T467" i="1"/>
  <c r="T468" i="1"/>
  <c r="T477" i="1"/>
  <c r="T478" i="1"/>
  <c r="T479" i="1"/>
  <c r="T485" i="1"/>
  <c r="T489" i="1"/>
  <c r="T492" i="1"/>
  <c r="T493" i="1"/>
  <c r="T494" i="1"/>
  <c r="T498" i="1"/>
  <c r="T501" i="1"/>
  <c r="L59" i="1"/>
  <c r="L107" i="1"/>
  <c r="L164" i="1"/>
  <c r="L175" i="1"/>
  <c r="L185" i="1"/>
  <c r="L196" i="1"/>
  <c r="L244" i="1"/>
  <c r="L484" i="1"/>
  <c r="T472" i="1" l="1"/>
  <c r="T476" i="1"/>
  <c r="T475" i="1"/>
  <c r="T474" i="1"/>
  <c r="T464" i="1"/>
  <c r="T459" i="1"/>
  <c r="T466" i="1"/>
  <c r="T463" i="1"/>
  <c r="T462" i="1"/>
  <c r="T443" i="1"/>
  <c r="T445" i="1"/>
  <c r="T440" i="1"/>
  <c r="T434" i="1"/>
  <c r="T433" i="1"/>
  <c r="T429" i="1"/>
  <c r="T425" i="1"/>
  <c r="T408" i="1"/>
  <c r="T406" i="1"/>
  <c r="T400" i="1"/>
  <c r="T393" i="1"/>
  <c r="T392" i="1"/>
  <c r="T378" i="1"/>
  <c r="T377" i="1"/>
  <c r="T372" i="1"/>
  <c r="T368" i="1"/>
  <c r="T354" i="1"/>
  <c r="T353" i="1"/>
  <c r="T351" i="1"/>
  <c r="T346" i="1"/>
  <c r="T344" i="1"/>
  <c r="T343" i="1"/>
  <c r="T336" i="1"/>
  <c r="T335" i="1"/>
  <c r="T332" i="1"/>
  <c r="T331" i="1"/>
  <c r="T326" i="1"/>
  <c r="T323" i="1"/>
  <c r="T304" i="1"/>
  <c r="T300" i="1"/>
  <c r="T282" i="1"/>
  <c r="T280" i="1"/>
  <c r="T271" i="1"/>
  <c r="T270" i="1"/>
  <c r="T262" i="1"/>
  <c r="T255" i="1"/>
  <c r="T252" i="1"/>
  <c r="T194" i="1"/>
  <c r="T193" i="1"/>
  <c r="T172" i="1"/>
  <c r="T171" i="1"/>
  <c r="T159" i="1"/>
  <c r="T158" i="1"/>
  <c r="T123" i="1"/>
  <c r="T101" i="1"/>
  <c r="T148" i="1"/>
  <c r="R148" i="1"/>
  <c r="R149" i="1"/>
  <c r="T149" i="1"/>
  <c r="T136" i="1"/>
  <c r="T137" i="1"/>
  <c r="T138" i="1"/>
  <c r="T87" i="1"/>
  <c r="T65" i="1"/>
  <c r="T53" i="1"/>
  <c r="T54" i="1"/>
  <c r="T55" i="1"/>
  <c r="T36" i="1"/>
  <c r="T37" i="1"/>
  <c r="T43" i="1"/>
  <c r="T41" i="1"/>
  <c r="T39" i="1"/>
  <c r="T29" i="1"/>
  <c r="T24" i="1"/>
  <c r="T19" i="1"/>
  <c r="T14" i="1"/>
  <c r="T17" i="1"/>
  <c r="T473" i="1" l="1"/>
  <c r="T195" i="1"/>
  <c r="T238" i="1"/>
  <c r="T341" i="1"/>
  <c r="T26" i="1"/>
  <c r="T240" i="1"/>
  <c r="T50" i="1"/>
  <c r="T38" i="1"/>
  <c r="T12" i="1"/>
  <c r="T40" i="1"/>
  <c r="T63" i="1"/>
  <c r="T183" i="1"/>
  <c r="T51" i="1"/>
  <c r="T30" i="1"/>
  <c r="T192" i="1"/>
  <c r="T64" i="1"/>
  <c r="T237" i="1"/>
  <c r="T28" i="1"/>
  <c r="T241" i="1"/>
  <c r="T48" i="1"/>
  <c r="T170" i="1"/>
  <c r="T263" i="1"/>
  <c r="T356" i="1"/>
  <c r="T15" i="1"/>
  <c r="T239" i="1"/>
  <c r="T253" i="1"/>
  <c r="T86" i="1"/>
  <c r="T25" i="1"/>
  <c r="T128" i="1"/>
  <c r="T80" i="1"/>
  <c r="T100" i="1"/>
  <c r="T112" i="1"/>
  <c r="T120" i="1"/>
  <c r="T157" i="1"/>
  <c r="T190" i="1"/>
  <c r="T16" i="1"/>
  <c r="T27" i="1"/>
  <c r="T42" i="1"/>
  <c r="T18" i="1"/>
  <c r="T52" i="1"/>
  <c r="T60" i="1"/>
  <c r="T84" i="1"/>
  <c r="T75" i="1"/>
  <c r="T161" i="1"/>
  <c r="T398" i="1"/>
  <c r="T173" i="1"/>
  <c r="T387" i="1"/>
  <c r="T381" i="1"/>
  <c r="T427" i="1"/>
  <c r="T242" i="1"/>
  <c r="T264" i="1"/>
  <c r="T294" i="1"/>
  <c r="T366" i="1"/>
  <c r="T460" i="1"/>
  <c r="T465" i="1"/>
  <c r="T369" i="1"/>
  <c r="T379" i="1"/>
  <c r="N57" i="1"/>
  <c r="T74" i="1"/>
  <c r="T113" i="1"/>
  <c r="T121" i="1"/>
  <c r="T180" i="1"/>
  <c r="T184" i="1"/>
  <c r="T250" i="1"/>
  <c r="T260" i="1"/>
  <c r="T275" i="1"/>
  <c r="T291" i="1"/>
  <c r="T295" i="1"/>
  <c r="T303" i="1"/>
  <c r="T315" i="1"/>
  <c r="T355" i="1"/>
  <c r="T370" i="1"/>
  <c r="T388" i="1"/>
  <c r="T390" i="1"/>
  <c r="T428" i="1"/>
  <c r="T430" i="1"/>
  <c r="T448" i="1"/>
  <c r="T444" i="1"/>
  <c r="T461" i="1"/>
  <c r="T73" i="1"/>
  <c r="T94" i="1"/>
  <c r="T102" i="1"/>
  <c r="T114" i="1"/>
  <c r="T122" i="1"/>
  <c r="T265" i="1"/>
  <c r="T272" i="1"/>
  <c r="T284" i="1"/>
  <c r="T312" i="1"/>
  <c r="T324" i="1"/>
  <c r="T352" i="1"/>
  <c r="T382" i="1"/>
  <c r="T446" i="1"/>
  <c r="T449" i="1"/>
  <c r="T62" i="1"/>
  <c r="T95" i="1"/>
  <c r="T103" i="1"/>
  <c r="T115" i="1"/>
  <c r="T169" i="1"/>
  <c r="T182" i="1"/>
  <c r="T281" i="1"/>
  <c r="T293" i="1"/>
  <c r="T305" i="1"/>
  <c r="T321" i="1"/>
  <c r="T345" i="1"/>
  <c r="T399" i="1"/>
  <c r="T401" i="1"/>
  <c r="T407" i="1"/>
  <c r="T409" i="1"/>
  <c r="T431" i="1"/>
  <c r="T447" i="1"/>
  <c r="T452" i="1"/>
  <c r="T322" i="1"/>
  <c r="T361" i="1"/>
  <c r="T49" i="1"/>
  <c r="T61" i="1"/>
  <c r="T82" i="1"/>
  <c r="T96" i="1"/>
  <c r="T108" i="1"/>
  <c r="T116" i="1"/>
  <c r="T124" i="1"/>
  <c r="T160" i="1"/>
  <c r="T179" i="1"/>
  <c r="T189" i="1"/>
  <c r="T243" i="1"/>
  <c r="T249" i="1"/>
  <c r="T274" i="1"/>
  <c r="T290" i="1"/>
  <c r="T302" i="1"/>
  <c r="T306" i="1"/>
  <c r="T314" i="1"/>
  <c r="T342" i="1"/>
  <c r="T360" i="1"/>
  <c r="T450" i="1"/>
  <c r="T13" i="1"/>
  <c r="T97" i="1"/>
  <c r="T109" i="1"/>
  <c r="T117" i="1"/>
  <c r="T125" i="1"/>
  <c r="T254" i="1"/>
  <c r="T283" i="1"/>
  <c r="T311" i="1"/>
  <c r="T367" i="1"/>
  <c r="T371" i="1"/>
  <c r="T389" i="1"/>
  <c r="T391" i="1"/>
  <c r="T432" i="1"/>
  <c r="T442" i="1"/>
  <c r="T451" i="1"/>
  <c r="T458" i="1"/>
  <c r="T72" i="1"/>
  <c r="T98" i="1"/>
  <c r="T110" i="1"/>
  <c r="T118" i="1"/>
  <c r="T126" i="1"/>
  <c r="T162" i="1"/>
  <c r="T168" i="1"/>
  <c r="T181" i="1"/>
  <c r="T191" i="1"/>
  <c r="T251" i="1"/>
  <c r="T261" i="1"/>
  <c r="T292" i="1"/>
  <c r="T316" i="1"/>
  <c r="T99" i="1"/>
  <c r="T111" i="1"/>
  <c r="T119" i="1"/>
  <c r="T127" i="1"/>
  <c r="T273" i="1"/>
  <c r="T285" i="1"/>
  <c r="T301" i="1"/>
  <c r="T313" i="1"/>
  <c r="T325" i="1"/>
  <c r="T380" i="1"/>
  <c r="T426" i="1"/>
  <c r="T441" i="1"/>
  <c r="F455" i="1"/>
  <c r="T78" i="1" l="1"/>
  <c r="S498" i="1"/>
  <c r="S485" i="1"/>
  <c r="S174" i="1"/>
  <c r="S163" i="1"/>
  <c r="J487" i="1" l="1"/>
  <c r="L485" i="1"/>
  <c r="R485" i="1"/>
  <c r="U485" i="1" l="1"/>
  <c r="T416" i="1" l="1"/>
  <c r="T415" i="1"/>
  <c r="T414" i="1"/>
  <c r="T143" i="1"/>
  <c r="T333" i="1" l="1"/>
  <c r="T334" i="1"/>
  <c r="N130" i="1" l="1"/>
  <c r="F130" i="1"/>
  <c r="T130" i="1" l="1"/>
  <c r="N496" i="1"/>
  <c r="N487" i="1"/>
  <c r="N480" i="1"/>
  <c r="N469" i="1"/>
  <c r="N455" i="1"/>
  <c r="N411" i="1"/>
  <c r="N403" i="1"/>
  <c r="N395" i="1"/>
  <c r="N384" i="1"/>
  <c r="N374" i="1"/>
  <c r="N363" i="1"/>
  <c r="N358" i="1"/>
  <c r="N348" i="1"/>
  <c r="N328" i="1"/>
  <c r="N318" i="1"/>
  <c r="N308" i="1"/>
  <c r="N297" i="1"/>
  <c r="N287" i="1"/>
  <c r="N277" i="1"/>
  <c r="N267" i="1"/>
  <c r="N245" i="1"/>
  <c r="N230" i="1"/>
  <c r="N197" i="1"/>
  <c r="N186" i="1"/>
  <c r="N176" i="1"/>
  <c r="N165" i="1"/>
  <c r="N151" i="1"/>
  <c r="N146" i="1"/>
  <c r="N105" i="1"/>
  <c r="N69" i="1"/>
  <c r="N45" i="1"/>
  <c r="N33" i="1"/>
  <c r="N21" i="1"/>
  <c r="P234" i="1"/>
  <c r="Q21" i="1" l="1"/>
  <c r="J230" i="1"/>
  <c r="R226" i="1"/>
  <c r="R228" i="1"/>
  <c r="R223" i="1"/>
  <c r="R225" i="1"/>
  <c r="R216" i="1"/>
  <c r="J234" i="1"/>
  <c r="J219" i="1"/>
  <c r="R341" i="1"/>
  <c r="R280" i="1"/>
  <c r="R217" i="1"/>
  <c r="R227" i="1"/>
  <c r="R353" i="1"/>
  <c r="J328" i="1"/>
  <c r="J45" i="1"/>
  <c r="R51" i="1"/>
  <c r="R387" i="1"/>
  <c r="R447" i="1"/>
  <c r="R72" i="1"/>
  <c r="R25" i="1"/>
  <c r="R54" i="1"/>
  <c r="R119" i="1"/>
  <c r="R103" i="1"/>
  <c r="J287" i="1"/>
  <c r="J384" i="1"/>
  <c r="R98" i="1"/>
  <c r="R118" i="1"/>
  <c r="R80" i="1"/>
  <c r="R237" i="1"/>
  <c r="R290" i="1"/>
  <c r="R168" i="1"/>
  <c r="R292" i="1"/>
  <c r="R181" i="1"/>
  <c r="R314" i="1"/>
  <c r="R161" i="1"/>
  <c r="R264" i="1"/>
  <c r="R355" i="1"/>
  <c r="R195" i="1"/>
  <c r="R441" i="1"/>
  <c r="R476" i="1"/>
  <c r="R74" i="1"/>
  <c r="R128" i="1"/>
  <c r="R61" i="1"/>
  <c r="J411" i="1"/>
  <c r="J318" i="1"/>
  <c r="J176" i="1"/>
  <c r="Q78" i="1"/>
  <c r="R324" i="1"/>
  <c r="R274" i="1"/>
  <c r="R270" i="1"/>
  <c r="R75" i="1"/>
  <c r="R158" i="1"/>
  <c r="R300" i="1"/>
  <c r="R316" i="1"/>
  <c r="R50" i="1"/>
  <c r="R64" i="1"/>
  <c r="R86" i="1"/>
  <c r="R249" i="1"/>
  <c r="R52" i="1"/>
  <c r="R302" i="1"/>
  <c r="T455" i="1"/>
  <c r="R322" i="1"/>
  <c r="R343" i="1"/>
  <c r="R172" i="1"/>
  <c r="R370" i="1"/>
  <c r="R275" i="1"/>
  <c r="R285" i="1"/>
  <c r="R351" i="1"/>
  <c r="R252" i="1"/>
  <c r="R450" i="1"/>
  <c r="U494" i="1"/>
  <c r="N132" i="1"/>
  <c r="L494" i="1"/>
  <c r="N500" i="1"/>
  <c r="N153" i="1"/>
  <c r="N91" i="1"/>
  <c r="K496" i="1"/>
  <c r="K500" i="1" s="1"/>
  <c r="I496" i="1"/>
  <c r="I500" i="1" s="1"/>
  <c r="R378" i="1" l="1"/>
  <c r="R24" i="1"/>
  <c r="R442" i="1"/>
  <c r="R30" i="1"/>
  <c r="R171" i="1"/>
  <c r="R263" i="1"/>
  <c r="J165" i="1"/>
  <c r="J21" i="1"/>
  <c r="J33" i="1"/>
  <c r="J338" i="1"/>
  <c r="R224" i="1"/>
  <c r="R260" i="1"/>
  <c r="J308" i="1"/>
  <c r="J374" i="1"/>
  <c r="J358" i="1"/>
  <c r="J348" i="1"/>
  <c r="J395" i="1"/>
  <c r="R39" i="1"/>
  <c r="J57" i="1"/>
  <c r="J363" i="1"/>
  <c r="R262" i="1"/>
  <c r="J277" i="1"/>
  <c r="J267" i="1"/>
  <c r="J297" i="1"/>
  <c r="J257" i="1"/>
  <c r="R452" i="1"/>
  <c r="R312" i="1"/>
  <c r="J403" i="1"/>
  <c r="R273" i="1"/>
  <c r="J69" i="1"/>
  <c r="R460" i="1"/>
  <c r="R179" i="1"/>
  <c r="J186" i="1"/>
  <c r="R96" i="1"/>
  <c r="J105" i="1"/>
  <c r="J132" i="1" s="1"/>
  <c r="R368" i="1"/>
  <c r="Q130" i="1"/>
  <c r="R389" i="1"/>
  <c r="R238" i="1"/>
  <c r="J245" i="1"/>
  <c r="R189" i="1"/>
  <c r="R214" i="1"/>
  <c r="J208" i="1"/>
  <c r="J418" i="1"/>
  <c r="J78" i="1"/>
  <c r="J197" i="1"/>
  <c r="R449" i="1"/>
  <c r="R193" i="1"/>
  <c r="R99" i="1"/>
  <c r="R321" i="1"/>
  <c r="R361" i="1"/>
  <c r="R425" i="1"/>
  <c r="R108" i="1"/>
  <c r="R213" i="1"/>
  <c r="R239" i="1"/>
  <c r="R291" i="1"/>
  <c r="R336" i="1"/>
  <c r="R60" i="1"/>
  <c r="R115" i="1"/>
  <c r="R48" i="1"/>
  <c r="R254" i="1"/>
  <c r="R444" i="1"/>
  <c r="R369" i="1"/>
  <c r="R431" i="1"/>
  <c r="R160" i="1"/>
  <c r="R451" i="1"/>
  <c r="R293" i="1"/>
  <c r="Q219" i="1"/>
  <c r="R212" i="1"/>
  <c r="R377" i="1"/>
  <c r="R366" i="1"/>
  <c r="R313" i="1"/>
  <c r="R125" i="1"/>
  <c r="R393" i="1"/>
  <c r="R379" i="1"/>
  <c r="R443" i="1"/>
  <c r="R240" i="1"/>
  <c r="R304" i="1"/>
  <c r="R110" i="1"/>
  <c r="R38" i="1"/>
  <c r="R111" i="1"/>
  <c r="R162" i="1"/>
  <c r="R429" i="1"/>
  <c r="R430" i="1"/>
  <c r="R169" i="1"/>
  <c r="R157" i="1"/>
  <c r="R100" i="1"/>
  <c r="R465" i="1"/>
  <c r="R332" i="1"/>
  <c r="R12" i="1"/>
  <c r="R283" i="1"/>
  <c r="R367" i="1"/>
  <c r="R392" i="1"/>
  <c r="R121" i="1"/>
  <c r="R15" i="1"/>
  <c r="R428" i="1"/>
  <c r="R448" i="1"/>
  <c r="R272" i="1"/>
  <c r="R243" i="1"/>
  <c r="R36" i="1"/>
  <c r="R191" i="1"/>
  <c r="R306" i="1"/>
  <c r="R282" i="1"/>
  <c r="R112" i="1"/>
  <c r="R222" i="1"/>
  <c r="R344" i="1"/>
  <c r="R37" i="1"/>
  <c r="R27" i="1"/>
  <c r="R354" i="1"/>
  <c r="R82" i="1"/>
  <c r="R13" i="1"/>
  <c r="R475" i="1"/>
  <c r="O219" i="1"/>
  <c r="P219" i="1"/>
  <c r="R474" i="1"/>
  <c r="R390" i="1"/>
  <c r="R472" i="1"/>
  <c r="R42" i="1"/>
  <c r="R211" i="1"/>
  <c r="R170" i="1"/>
  <c r="R426" i="1"/>
  <c r="R315" i="1"/>
  <c r="R381" i="1"/>
  <c r="O234" i="1"/>
  <c r="R233" i="1"/>
  <c r="R182" i="1"/>
  <c r="R18" i="1"/>
  <c r="R461" i="1"/>
  <c r="R215" i="1"/>
  <c r="R62" i="1"/>
  <c r="R192" i="1"/>
  <c r="R331" i="1"/>
  <c r="R342" i="1"/>
  <c r="R356" i="1"/>
  <c r="R427" i="1"/>
  <c r="R102" i="1"/>
  <c r="R14" i="1"/>
  <c r="R16" i="1"/>
  <c r="R114" i="1"/>
  <c r="R241" i="1"/>
  <c r="R126" i="1"/>
  <c r="R352" i="1"/>
  <c r="R26" i="1"/>
  <c r="R305" i="1"/>
  <c r="R284" i="1"/>
  <c r="R271" i="1"/>
  <c r="R463" i="1"/>
  <c r="R120" i="1"/>
  <c r="R253" i="1"/>
  <c r="R281" i="1"/>
  <c r="R84" i="1"/>
  <c r="R388" i="1"/>
  <c r="R180" i="1"/>
  <c r="R194" i="1"/>
  <c r="R294" i="1"/>
  <c r="R159" i="1"/>
  <c r="R242" i="1"/>
  <c r="R122" i="1"/>
  <c r="R382" i="1"/>
  <c r="R124" i="1"/>
  <c r="R295" i="1"/>
  <c r="R371" i="1"/>
  <c r="R117" i="1"/>
  <c r="R458" i="1"/>
  <c r="R360" i="1"/>
  <c r="R183" i="1"/>
  <c r="R445" i="1"/>
  <c r="R95" i="1"/>
  <c r="R250" i="1"/>
  <c r="R73" i="1"/>
  <c r="R127" i="1"/>
  <c r="R334" i="1"/>
  <c r="R97" i="1"/>
  <c r="O338" i="1"/>
  <c r="R464" i="1"/>
  <c r="R303" i="1"/>
  <c r="R184" i="1"/>
  <c r="O78" i="1"/>
  <c r="R391" i="1"/>
  <c r="R301" i="1"/>
  <c r="R190" i="1"/>
  <c r="R109" i="1"/>
  <c r="R113" i="1"/>
  <c r="R265" i="1"/>
  <c r="R346" i="1"/>
  <c r="R173" i="1"/>
  <c r="P78" i="1"/>
  <c r="R261" i="1"/>
  <c r="R325" i="1"/>
  <c r="R251" i="1"/>
  <c r="R459" i="1"/>
  <c r="R380" i="1"/>
  <c r="R333" i="1"/>
  <c r="R345" i="1"/>
  <c r="R432" i="1"/>
  <c r="R63" i="1"/>
  <c r="R446" i="1"/>
  <c r="R116" i="1"/>
  <c r="R28" i="1"/>
  <c r="R323" i="1"/>
  <c r="R311" i="1"/>
  <c r="R49" i="1"/>
  <c r="P338" i="1"/>
  <c r="R255" i="1"/>
  <c r="R29" i="1"/>
  <c r="R65" i="1"/>
  <c r="R137" i="1"/>
  <c r="R399" i="1"/>
  <c r="R335" i="1"/>
  <c r="R466" i="1"/>
  <c r="R202" i="1"/>
  <c r="R66" i="1"/>
  <c r="R87" i="1"/>
  <c r="R139" i="1"/>
  <c r="R94" i="1"/>
  <c r="R76" i="1"/>
  <c r="R123" i="1"/>
  <c r="R141" i="1"/>
  <c r="R372" i="1"/>
  <c r="R406" i="1"/>
  <c r="O208" i="1"/>
  <c r="R200" i="1"/>
  <c r="R43" i="1"/>
  <c r="R101" i="1"/>
  <c r="R143" i="1"/>
  <c r="R408" i="1"/>
  <c r="R414" i="1"/>
  <c r="R206" i="1"/>
  <c r="R433" i="1"/>
  <c r="R31" i="1"/>
  <c r="R138" i="1"/>
  <c r="R163" i="1"/>
  <c r="R409" i="1"/>
  <c r="R407" i="1"/>
  <c r="R205" i="1"/>
  <c r="R17" i="1"/>
  <c r="R53" i="1"/>
  <c r="R140" i="1"/>
  <c r="R174" i="1"/>
  <c r="R416" i="1"/>
  <c r="R415" i="1"/>
  <c r="R204" i="1"/>
  <c r="P208" i="1"/>
  <c r="R41" i="1"/>
  <c r="R19" i="1"/>
  <c r="R142" i="1"/>
  <c r="R326" i="1"/>
  <c r="R400" i="1"/>
  <c r="R462" i="1"/>
  <c r="R201" i="1"/>
  <c r="R136" i="1"/>
  <c r="R401" i="1"/>
  <c r="R434" i="1"/>
  <c r="R440" i="1"/>
  <c r="R203" i="1"/>
  <c r="Q338" i="1"/>
  <c r="R40" i="1"/>
  <c r="R473" i="1"/>
  <c r="R398" i="1"/>
  <c r="P130" i="1"/>
  <c r="O130" i="1"/>
  <c r="R219" i="1" l="1"/>
  <c r="R338" i="1"/>
  <c r="R208" i="1"/>
  <c r="R130" i="1"/>
  <c r="F496" i="1"/>
  <c r="T496" i="1" s="1"/>
  <c r="Q496" i="1" l="1"/>
  <c r="F437" i="1" l="1"/>
  <c r="F411" i="1"/>
  <c r="T411" i="1" s="1"/>
  <c r="F403" i="1"/>
  <c r="T403" i="1" s="1"/>
  <c r="F395" i="1"/>
  <c r="T395" i="1" s="1"/>
  <c r="F384" i="1"/>
  <c r="T384" i="1" s="1"/>
  <c r="F348" i="1"/>
  <c r="T348" i="1" s="1"/>
  <c r="F267" i="1"/>
  <c r="T267" i="1" s="1"/>
  <c r="F257" i="1"/>
  <c r="F245" i="1"/>
  <c r="T245" i="1" s="1"/>
  <c r="F230" i="1"/>
  <c r="F197" i="1"/>
  <c r="T197" i="1" s="1"/>
  <c r="F186" i="1"/>
  <c r="T186" i="1" s="1"/>
  <c r="F176" i="1"/>
  <c r="T176" i="1" s="1"/>
  <c r="F165" i="1"/>
  <c r="F151" i="1"/>
  <c r="T151" i="1" s="1"/>
  <c r="T146" i="1"/>
  <c r="F105" i="1"/>
  <c r="T105" i="1" s="1"/>
  <c r="F69" i="1"/>
  <c r="T69" i="1" s="1"/>
  <c r="F57" i="1"/>
  <c r="T57" i="1" s="1"/>
  <c r="F33" i="1"/>
  <c r="T33" i="1" s="1"/>
  <c r="F21" i="1"/>
  <c r="T21" i="1" s="1"/>
  <c r="T230" i="1" l="1"/>
  <c r="T165" i="1"/>
  <c r="T437" i="1"/>
  <c r="G439" i="1"/>
  <c r="F132" i="1"/>
  <c r="F153" i="1"/>
  <c r="T153" i="1" s="1"/>
  <c r="T132" i="1" l="1"/>
  <c r="F480" i="1" l="1"/>
  <c r="T480" i="1" s="1"/>
  <c r="F469" i="1" l="1"/>
  <c r="T469" i="1" s="1"/>
  <c r="F487" i="1" l="1"/>
  <c r="F374" i="1"/>
  <c r="T374" i="1" s="1"/>
  <c r="F363" i="1"/>
  <c r="T363" i="1" s="1"/>
  <c r="F358" i="1"/>
  <c r="T358" i="1" s="1"/>
  <c r="F328" i="1"/>
  <c r="T328" i="1" s="1"/>
  <c r="F318" i="1"/>
  <c r="T318" i="1" s="1"/>
  <c r="F308" i="1"/>
  <c r="T308" i="1" s="1"/>
  <c r="F297" i="1"/>
  <c r="T297" i="1" s="1"/>
  <c r="F287" i="1"/>
  <c r="T287" i="1" s="1"/>
  <c r="F277" i="1"/>
  <c r="F45" i="1"/>
  <c r="T45" i="1" s="1"/>
  <c r="T487" i="1" l="1"/>
  <c r="L487" i="1"/>
  <c r="F422" i="1"/>
  <c r="T277" i="1"/>
  <c r="F91" i="1"/>
  <c r="F500" i="1"/>
  <c r="T500" i="1" s="1"/>
  <c r="K418" i="1" l="1"/>
  <c r="T91" i="1"/>
  <c r="F482" i="1"/>
  <c r="G496" i="1"/>
  <c r="F502" i="1" l="1"/>
  <c r="G151" i="1" l="1"/>
  <c r="G33" i="1"/>
  <c r="G57" i="1"/>
  <c r="K338" i="1"/>
  <c r="G69" i="1"/>
  <c r="G219" i="1" l="1"/>
  <c r="G105" i="1"/>
  <c r="G165" i="1"/>
  <c r="G418" i="1"/>
  <c r="G403" i="1"/>
  <c r="G146" i="1"/>
  <c r="G153" i="1" s="1"/>
  <c r="G130" i="1"/>
  <c r="K219" i="1"/>
  <c r="G411" i="1"/>
  <c r="G208" i="1"/>
  <c r="K403" i="1"/>
  <c r="R67" i="1"/>
  <c r="R55" i="1"/>
  <c r="K230" i="1"/>
  <c r="K297" i="1"/>
  <c r="K328" i="1"/>
  <c r="K318" i="1"/>
  <c r="K308" i="1"/>
  <c r="K287" i="1"/>
  <c r="K411" i="1"/>
  <c r="G245" i="1"/>
  <c r="G186" i="1"/>
  <c r="G176" i="1"/>
  <c r="G230" i="1"/>
  <c r="G257" i="1"/>
  <c r="G197" i="1"/>
  <c r="Q69" i="1"/>
  <c r="Q230" i="1"/>
  <c r="Q257" i="1"/>
  <c r="Q245" i="1"/>
  <c r="Q197" i="1"/>
  <c r="Q105" i="1"/>
  <c r="Q176" i="1"/>
  <c r="Q186" i="1"/>
  <c r="Q57" i="1"/>
  <c r="Q33" i="1"/>
  <c r="R78" i="1"/>
  <c r="Q165" i="1"/>
  <c r="Q151" i="1"/>
  <c r="Q437" i="1"/>
  <c r="Q469" i="1"/>
  <c r="G132" i="1" l="1"/>
  <c r="L130" i="1"/>
  <c r="K363" i="1"/>
  <c r="K395" i="1"/>
  <c r="J480" i="1"/>
  <c r="L30" i="1"/>
  <c r="L465" i="1"/>
  <c r="L315" i="1"/>
  <c r="L180" i="1"/>
  <c r="U127" i="1"/>
  <c r="L433" i="1"/>
  <c r="L273" i="1"/>
  <c r="L311" i="1"/>
  <c r="L463" i="1"/>
  <c r="L355" i="1"/>
  <c r="L352" i="1"/>
  <c r="L16" i="1"/>
  <c r="L461" i="1"/>
  <c r="L345" i="1"/>
  <c r="L15" i="1"/>
  <c r="L460" i="1"/>
  <c r="L238" i="1"/>
  <c r="L65" i="1"/>
  <c r="L372" i="1"/>
  <c r="L191" i="1"/>
  <c r="L459" i="1"/>
  <c r="L427" i="1"/>
  <c r="L314" i="1"/>
  <c r="L398" i="1"/>
  <c r="L37" i="1"/>
  <c r="L426" i="1"/>
  <c r="L303" i="1"/>
  <c r="L290" i="1"/>
  <c r="L80" i="1"/>
  <c r="L474" i="1"/>
  <c r="L354" i="1"/>
  <c r="U387" i="1"/>
  <c r="L171" i="1"/>
  <c r="L360" i="1"/>
  <c r="L472" i="1"/>
  <c r="L284" i="1"/>
  <c r="L261" i="1"/>
  <c r="L334" i="1"/>
  <c r="L458" i="1"/>
  <c r="L274" i="1"/>
  <c r="L333" i="1"/>
  <c r="L452" i="1"/>
  <c r="L161" i="1"/>
  <c r="L189" i="1"/>
  <c r="L316" i="1"/>
  <c r="L343" i="1"/>
  <c r="L371" i="1"/>
  <c r="L361" i="1"/>
  <c r="L100" i="1"/>
  <c r="L356" i="1"/>
  <c r="L192" i="1"/>
  <c r="L237" i="1"/>
  <c r="L325" i="1"/>
  <c r="L142" i="1"/>
  <c r="L448" i="1"/>
  <c r="L283" i="1"/>
  <c r="L321" i="1"/>
  <c r="L409" i="1"/>
  <c r="L41" i="1"/>
  <c r="U446" i="1"/>
  <c r="L183" i="1"/>
  <c r="L158" i="1"/>
  <c r="L139" i="1"/>
  <c r="L445" i="1"/>
  <c r="L172" i="1"/>
  <c r="L351" i="1"/>
  <c r="L138" i="1"/>
  <c r="U443" i="1"/>
  <c r="L293" i="1"/>
  <c r="L341" i="1"/>
  <c r="L64" i="1"/>
  <c r="L97" i="1"/>
  <c r="L243" i="1"/>
  <c r="L251" i="1"/>
  <c r="L53" i="1"/>
  <c r="L110" i="1"/>
  <c r="L306" i="1"/>
  <c r="L181" i="1"/>
  <c r="L31" i="1"/>
  <c r="L62" i="1"/>
  <c r="L109" i="1"/>
  <c r="L305" i="1"/>
  <c r="U170" i="1"/>
  <c r="L157" i="1"/>
  <c r="L103" i="1"/>
  <c r="L434" i="1"/>
  <c r="L182" i="1"/>
  <c r="L60" i="1"/>
  <c r="L275" i="1"/>
  <c r="L302" i="1"/>
  <c r="U126" i="1"/>
  <c r="L431" i="1"/>
  <c r="L407" i="1"/>
  <c r="L366" i="1"/>
  <c r="U125" i="1"/>
  <c r="L430" i="1"/>
  <c r="L399" i="1"/>
  <c r="L280" i="1"/>
  <c r="U124" i="1"/>
  <c r="L382" i="1"/>
  <c r="L240" i="1"/>
  <c r="L270" i="1"/>
  <c r="L51" i="1"/>
  <c r="L94" i="1"/>
  <c r="L162" i="1"/>
  <c r="L322" i="1"/>
  <c r="L149" i="1"/>
  <c r="L242" i="1"/>
  <c r="L292" i="1"/>
  <c r="L87" i="1"/>
  <c r="L49" i="1"/>
  <c r="L148" i="1"/>
  <c r="L323" i="1"/>
  <c r="L301" i="1"/>
  <c r="L425" i="1"/>
  <c r="L159" i="1"/>
  <c r="L42" i="1"/>
  <c r="L82" i="1"/>
  <c r="L370" i="1"/>
  <c r="U367" i="1"/>
  <c r="L393" i="1"/>
  <c r="L263" i="1"/>
  <c r="L300" i="1"/>
  <c r="L392" i="1"/>
  <c r="L252" i="1"/>
  <c r="L326" i="1"/>
  <c r="L38" i="1"/>
  <c r="L73" i="1"/>
  <c r="L400" i="1"/>
  <c r="U179" i="1"/>
  <c r="U50" i="1"/>
  <c r="L184" i="1"/>
  <c r="L239" i="1"/>
  <c r="L140" i="1"/>
  <c r="L36" i="1"/>
  <c r="L466" i="1"/>
  <c r="L391" i="1"/>
  <c r="L388" i="1"/>
  <c r="L346" i="1"/>
  <c r="L313" i="1"/>
  <c r="L18" i="1"/>
  <c r="L464" i="1"/>
  <c r="L304" i="1"/>
  <c r="L271" i="1"/>
  <c r="L112" i="1"/>
  <c r="L160" i="1"/>
  <c r="L61" i="1"/>
  <c r="L99" i="1"/>
  <c r="L295" i="1"/>
  <c r="U368" i="1"/>
  <c r="L48" i="1"/>
  <c r="L111" i="1"/>
  <c r="L254" i="1"/>
  <c r="L353" i="1"/>
  <c r="L462" i="1"/>
  <c r="L14" i="1"/>
  <c r="L451" i="1"/>
  <c r="L253" i="1"/>
  <c r="L406" i="1"/>
  <c r="L476" i="1"/>
  <c r="L294" i="1"/>
  <c r="L312" i="1"/>
  <c r="U475" i="1"/>
  <c r="L95" i="1"/>
  <c r="L285" i="1"/>
  <c r="U378" i="1"/>
  <c r="L473" i="1"/>
  <c r="U193" i="1"/>
  <c r="L169" i="1"/>
  <c r="L102" i="1"/>
  <c r="L265" i="1"/>
  <c r="L379" i="1"/>
  <c r="L17" i="1"/>
  <c r="L98" i="1"/>
  <c r="L255" i="1"/>
  <c r="L272" i="1"/>
  <c r="L335" i="1"/>
  <c r="L96" i="1"/>
  <c r="U173" i="1"/>
  <c r="L262" i="1"/>
  <c r="L86" i="1"/>
  <c r="L332" i="1"/>
  <c r="L442" i="1"/>
  <c r="L390" i="1"/>
  <c r="L260" i="1"/>
  <c r="L331" i="1"/>
  <c r="L450" i="1"/>
  <c r="L241" i="1"/>
  <c r="L39" i="1"/>
  <c r="L143" i="1"/>
  <c r="L449" i="1"/>
  <c r="U190" i="1"/>
  <c r="L429" i="1"/>
  <c r="U84" i="1"/>
  <c r="L381" i="1"/>
  <c r="L281" i="1"/>
  <c r="L141" i="1"/>
  <c r="L447" i="1"/>
  <c r="U344" i="1"/>
  <c r="L377" i="1"/>
  <c r="L195" i="1"/>
  <c r="L282" i="1"/>
  <c r="U40" i="1"/>
  <c r="U75" i="1"/>
  <c r="L194" i="1"/>
  <c r="L342" i="1"/>
  <c r="U52" i="1"/>
  <c r="U74" i="1"/>
  <c r="L408" i="1"/>
  <c r="L291" i="1"/>
  <c r="L66" i="1"/>
  <c r="U137" i="1"/>
  <c r="L428" i="1"/>
  <c r="L324" i="1"/>
  <c r="L43" i="1"/>
  <c r="L136" i="1"/>
  <c r="L441" i="1"/>
  <c r="L380" i="1"/>
  <c r="L168" i="1"/>
  <c r="L63" i="1"/>
  <c r="L440" i="1"/>
  <c r="L369" i="1"/>
  <c r="L29" i="1"/>
  <c r="U28" i="1"/>
  <c r="U444" i="1"/>
  <c r="L27" i="1"/>
  <c r="L26" i="1"/>
  <c r="L25" i="1"/>
  <c r="L432" i="1"/>
  <c r="U24" i="1"/>
  <c r="L54" i="1"/>
  <c r="L101" i="1"/>
  <c r="L50" i="1"/>
  <c r="L250" i="1"/>
  <c r="L264" i="1"/>
  <c r="L389" i="1"/>
  <c r="K384" i="1"/>
  <c r="K257" i="1"/>
  <c r="K437" i="1"/>
  <c r="K455" i="1"/>
  <c r="K348" i="1"/>
  <c r="U82" i="1"/>
  <c r="K277" i="1"/>
  <c r="K480" i="1"/>
  <c r="K358" i="1"/>
  <c r="K374" i="1"/>
  <c r="K245" i="1"/>
  <c r="K267" i="1"/>
  <c r="K151" i="1"/>
  <c r="K21" i="1"/>
  <c r="K165" i="1"/>
  <c r="K176" i="1"/>
  <c r="K197" i="1"/>
  <c r="K45" i="1"/>
  <c r="K186" i="1"/>
  <c r="K105" i="1"/>
  <c r="K132" i="1" s="1"/>
  <c r="K69" i="1"/>
  <c r="K57" i="1"/>
  <c r="K146" i="1"/>
  <c r="K78" i="1"/>
  <c r="L13" i="1"/>
  <c r="L108" i="1"/>
  <c r="K33" i="1"/>
  <c r="U465" i="1"/>
  <c r="Q132" i="1"/>
  <c r="U101" i="1"/>
  <c r="U379" i="1"/>
  <c r="U117" i="1"/>
  <c r="U94" i="1"/>
  <c r="U251" i="1"/>
  <c r="U292" i="1"/>
  <c r="U237" i="1"/>
  <c r="U281" i="1"/>
  <c r="U313" i="1"/>
  <c r="U273" i="1"/>
  <c r="U112" i="1"/>
  <c r="U111" i="1"/>
  <c r="U38" i="1"/>
  <c r="U64" i="1"/>
  <c r="U305" i="1"/>
  <c r="U171" i="1"/>
  <c r="U54" i="1"/>
  <c r="U355" i="1"/>
  <c r="U16" i="1"/>
  <c r="U250" i="1"/>
  <c r="U262" i="1"/>
  <c r="U13" i="1"/>
  <c r="U100" i="1"/>
  <c r="U80" i="1"/>
  <c r="U389" i="1"/>
  <c r="U284" i="1"/>
  <c r="U241" i="1"/>
  <c r="U321" i="1"/>
  <c r="U430" i="1"/>
  <c r="U351" i="1"/>
  <c r="U264" i="1"/>
  <c r="U49" i="1"/>
  <c r="U301" i="1"/>
  <c r="U366" i="1"/>
  <c r="U333" i="1"/>
  <c r="U189" i="1"/>
  <c r="U427" i="1"/>
  <c r="U62" i="1"/>
  <c r="U285" i="1"/>
  <c r="U316" i="1"/>
  <c r="U191" i="1"/>
  <c r="U426" i="1"/>
  <c r="U464" i="1"/>
  <c r="K469" i="1"/>
  <c r="U300" i="1" l="1"/>
  <c r="U445" i="1"/>
  <c r="U458" i="1"/>
  <c r="U97" i="1"/>
  <c r="U123" i="1"/>
  <c r="U462" i="1"/>
  <c r="U270" i="1"/>
  <c r="U113" i="1"/>
  <c r="U356" i="1"/>
  <c r="U460" i="1"/>
  <c r="L12" i="1"/>
  <c r="U12" i="1"/>
  <c r="U122" i="1"/>
  <c r="U30" i="1"/>
  <c r="U463" i="1"/>
  <c r="U161" i="1"/>
  <c r="U472" i="1"/>
  <c r="L443" i="1"/>
  <c r="U371" i="1"/>
  <c r="L446" i="1"/>
  <c r="U142" i="1"/>
  <c r="U290" i="1"/>
  <c r="U110" i="1"/>
  <c r="U280" i="1"/>
  <c r="U302" i="1"/>
  <c r="U115" i="1"/>
  <c r="U449" i="1"/>
  <c r="U360" i="1"/>
  <c r="U15" i="1"/>
  <c r="U303" i="1"/>
  <c r="U41" i="1"/>
  <c r="U459" i="1"/>
  <c r="U325" i="1"/>
  <c r="U311" i="1"/>
  <c r="U138" i="1"/>
  <c r="U452" i="1"/>
  <c r="L40" i="1"/>
  <c r="U353" i="1"/>
  <c r="U116" i="1"/>
  <c r="U160" i="1"/>
  <c r="K153" i="1"/>
  <c r="K422" i="1"/>
  <c r="U263" i="1"/>
  <c r="U294" i="1"/>
  <c r="U242" i="1"/>
  <c r="U31" i="1"/>
  <c r="U407" i="1"/>
  <c r="U98" i="1"/>
  <c r="U184" i="1"/>
  <c r="U149" i="1"/>
  <c r="U352" i="1"/>
  <c r="U341" i="1"/>
  <c r="U361" i="1"/>
  <c r="U114" i="1"/>
  <c r="U476" i="1"/>
  <c r="U254" i="1"/>
  <c r="U315" i="1"/>
  <c r="U326" i="1"/>
  <c r="U158" i="1"/>
  <c r="U238" i="1"/>
  <c r="U261" i="1"/>
  <c r="L378" i="1"/>
  <c r="U431" i="1"/>
  <c r="U393" i="1"/>
  <c r="U382" i="1"/>
  <c r="U103" i="1"/>
  <c r="U283" i="1"/>
  <c r="U255" i="1"/>
  <c r="U120" i="1"/>
  <c r="U181" i="1"/>
  <c r="U86" i="1"/>
  <c r="U314" i="1"/>
  <c r="U17" i="1"/>
  <c r="U39" i="1"/>
  <c r="U474" i="1"/>
  <c r="L223" i="1"/>
  <c r="U223" i="1"/>
  <c r="L214" i="1"/>
  <c r="U214" i="1"/>
  <c r="U215" i="1"/>
  <c r="L215" i="1"/>
  <c r="U212" i="1"/>
  <c r="L212" i="1"/>
  <c r="U226" i="1"/>
  <c r="L226" i="1"/>
  <c r="U222" i="1"/>
  <c r="L222" i="1"/>
  <c r="L216" i="1"/>
  <c r="U216" i="1"/>
  <c r="L227" i="1"/>
  <c r="U227" i="1"/>
  <c r="L225" i="1"/>
  <c r="U225" i="1"/>
  <c r="L228" i="1"/>
  <c r="U228" i="1"/>
  <c r="U217" i="1"/>
  <c r="L217" i="1"/>
  <c r="L213" i="1"/>
  <c r="U213" i="1"/>
  <c r="L211" i="1"/>
  <c r="U211" i="1"/>
  <c r="I219" i="1"/>
  <c r="L219" i="1" s="1"/>
  <c r="L224" i="1"/>
  <c r="U224" i="1"/>
  <c r="U388" i="1"/>
  <c r="U48" i="1"/>
  <c r="U406" i="1"/>
  <c r="L173" i="1"/>
  <c r="U95" i="1"/>
  <c r="U291" i="1"/>
  <c r="U271" i="1"/>
  <c r="U322" i="1"/>
  <c r="U53" i="1"/>
  <c r="L170" i="1"/>
  <c r="U391" i="1"/>
  <c r="U252" i="1"/>
  <c r="U162" i="1"/>
  <c r="U275" i="1"/>
  <c r="U332" i="1"/>
  <c r="U447" i="1"/>
  <c r="U372" i="1"/>
  <c r="U392" i="1"/>
  <c r="U295" i="1"/>
  <c r="U121" i="1"/>
  <c r="U169" i="1"/>
  <c r="U260" i="1"/>
  <c r="U408" i="1"/>
  <c r="U194" i="1"/>
  <c r="U425" i="1"/>
  <c r="U239" i="1"/>
  <c r="U36" i="1"/>
  <c r="U140" i="1"/>
  <c r="U139" i="1"/>
  <c r="U61" i="1"/>
  <c r="U429" i="1"/>
  <c r="U335" i="1"/>
  <c r="U428" i="1"/>
  <c r="U466" i="1"/>
  <c r="U354" i="1"/>
  <c r="U65" i="1"/>
  <c r="U240" i="1"/>
  <c r="U159" i="1"/>
  <c r="U182" i="1"/>
  <c r="U172" i="1"/>
  <c r="U434" i="1"/>
  <c r="U180" i="1"/>
  <c r="U342" i="1"/>
  <c r="U398" i="1"/>
  <c r="U451" i="1"/>
  <c r="U346" i="1"/>
  <c r="U60" i="1"/>
  <c r="U433" i="1"/>
  <c r="L344" i="1"/>
  <c r="U73" i="1"/>
  <c r="U27" i="1"/>
  <c r="U66" i="1"/>
  <c r="U25" i="1"/>
  <c r="U478" i="1"/>
  <c r="U109" i="1"/>
  <c r="U409" i="1"/>
  <c r="U42" i="1"/>
  <c r="U18" i="1"/>
  <c r="U304" i="1"/>
  <c r="U148" i="1"/>
  <c r="U274" i="1"/>
  <c r="U99" i="1"/>
  <c r="U343" i="1"/>
  <c r="U243" i="1"/>
  <c r="U118" i="1"/>
  <c r="U370" i="1"/>
  <c r="U441" i="1"/>
  <c r="U51" i="1"/>
  <c r="U87" i="1"/>
  <c r="U345" i="1"/>
  <c r="U119" i="1"/>
  <c r="U192" i="1"/>
  <c r="L84" i="1"/>
  <c r="U63" i="1"/>
  <c r="U128" i="1"/>
  <c r="L193" i="1"/>
  <c r="U381" i="1"/>
  <c r="U282" i="1"/>
  <c r="L444" i="1"/>
  <c r="U380" i="1"/>
  <c r="U265" i="1"/>
  <c r="U450" i="1"/>
  <c r="U43" i="1"/>
  <c r="U26" i="1"/>
  <c r="U168" i="1"/>
  <c r="U14" i="1"/>
  <c r="U195" i="1"/>
  <c r="U272" i="1"/>
  <c r="U440" i="1"/>
  <c r="U324" i="1"/>
  <c r="U390" i="1"/>
  <c r="U432" i="1"/>
  <c r="I208" i="1"/>
  <c r="L208" i="1" s="1"/>
  <c r="U200" i="1"/>
  <c r="L200" i="1"/>
  <c r="L174" i="1"/>
  <c r="U174" i="1"/>
  <c r="L24" i="1"/>
  <c r="L190" i="1"/>
  <c r="U461" i="1"/>
  <c r="U143" i="1"/>
  <c r="U157" i="1"/>
  <c r="U37" i="1"/>
  <c r="U136" i="1"/>
  <c r="U442" i="1"/>
  <c r="U312" i="1"/>
  <c r="U448" i="1"/>
  <c r="U203" i="1"/>
  <c r="L203" i="1"/>
  <c r="L28" i="1"/>
  <c r="L367" i="1"/>
  <c r="U369" i="1"/>
  <c r="U334" i="1"/>
  <c r="U96" i="1"/>
  <c r="U102" i="1"/>
  <c r="U377" i="1"/>
  <c r="U473" i="1"/>
  <c r="L204" i="1"/>
  <c r="U204" i="1"/>
  <c r="L475" i="1"/>
  <c r="L74" i="1"/>
  <c r="L52" i="1"/>
  <c r="L478" i="1"/>
  <c r="L205" i="1"/>
  <c r="U205" i="1"/>
  <c r="L137" i="1"/>
  <c r="R478" i="1"/>
  <c r="U306" i="1"/>
  <c r="L76" i="1"/>
  <c r="U76" i="1" s="1"/>
  <c r="L75" i="1"/>
  <c r="U29" i="1"/>
  <c r="U141" i="1"/>
  <c r="L179" i="1"/>
  <c r="U293" i="1"/>
  <c r="U323" i="1"/>
  <c r="U253" i="1"/>
  <c r="L401" i="1"/>
  <c r="U401" i="1"/>
  <c r="U201" i="1"/>
  <c r="L201" i="1"/>
  <c r="L368" i="1"/>
  <c r="L387" i="1"/>
  <c r="U183" i="1"/>
  <c r="U331" i="1"/>
  <c r="U206" i="1"/>
  <c r="L206" i="1"/>
  <c r="L202" i="1"/>
  <c r="U202" i="1"/>
  <c r="L163" i="1"/>
  <c r="U163" i="1"/>
  <c r="L477" i="1"/>
  <c r="R477" i="1"/>
  <c r="K91" i="1"/>
  <c r="U414" i="1"/>
  <c r="L414" i="1"/>
  <c r="U415" i="1"/>
  <c r="L415" i="1"/>
  <c r="U416" i="1"/>
  <c r="L416" i="1"/>
  <c r="U108" i="1"/>
  <c r="L19" i="1"/>
  <c r="I418" i="1"/>
  <c r="I338" i="1"/>
  <c r="L55" i="1"/>
  <c r="I257" i="1"/>
  <c r="L67" i="1"/>
  <c r="H78" i="1"/>
  <c r="H186" i="1"/>
  <c r="H257" i="1"/>
  <c r="P33" i="1"/>
  <c r="H105" i="1"/>
  <c r="H132" i="1" s="1"/>
  <c r="O176" i="1"/>
  <c r="H57" i="1"/>
  <c r="O245" i="1"/>
  <c r="P197" i="1"/>
  <c r="O186" i="1"/>
  <c r="H197" i="1"/>
  <c r="H33" i="1"/>
  <c r="H69" i="1"/>
  <c r="O230" i="1"/>
  <c r="P230" i="1"/>
  <c r="P165" i="1"/>
  <c r="P257" i="1"/>
  <c r="H230" i="1"/>
  <c r="P21" i="1"/>
  <c r="P69" i="1"/>
  <c r="P105" i="1"/>
  <c r="H245" i="1"/>
  <c r="O165" i="1"/>
  <c r="H165" i="1"/>
  <c r="O33" i="1"/>
  <c r="O69" i="1"/>
  <c r="P176" i="1"/>
  <c r="P245" i="1"/>
  <c r="O57" i="1"/>
  <c r="H176" i="1"/>
  <c r="O197" i="1"/>
  <c r="O105" i="1"/>
  <c r="O132" i="1" s="1"/>
  <c r="P57" i="1"/>
  <c r="O418" i="1"/>
  <c r="H411" i="1"/>
  <c r="H418" i="1"/>
  <c r="H338" i="1"/>
  <c r="P418" i="1"/>
  <c r="P411" i="1"/>
  <c r="H403" i="1"/>
  <c r="U219" i="1" l="1"/>
  <c r="U130" i="1"/>
  <c r="R234" i="1"/>
  <c r="U176" i="1"/>
  <c r="U208" i="1"/>
  <c r="R105" i="1"/>
  <c r="R245" i="1"/>
  <c r="R197" i="1"/>
  <c r="R57" i="1"/>
  <c r="R230" i="1"/>
  <c r="R176" i="1"/>
  <c r="R69" i="1"/>
  <c r="R165" i="1"/>
  <c r="R33" i="1"/>
  <c r="P132" i="1"/>
  <c r="R132" i="1" s="1"/>
  <c r="L418" i="1"/>
  <c r="U19" i="1"/>
  <c r="I363" i="1"/>
  <c r="I105" i="1"/>
  <c r="I132" i="1" s="1"/>
  <c r="L132" i="1" s="1"/>
  <c r="I230" i="1"/>
  <c r="I384" i="1"/>
  <c r="I57" i="1"/>
  <c r="I165" i="1"/>
  <c r="I186" i="1"/>
  <c r="I348" i="1"/>
  <c r="I403" i="1"/>
  <c r="I176" i="1"/>
  <c r="I328" i="1"/>
  <c r="I33" i="1"/>
  <c r="I480" i="1"/>
  <c r="I318" i="1"/>
  <c r="I287" i="1"/>
  <c r="I78" i="1"/>
  <c r="I395" i="1"/>
  <c r="I374" i="1"/>
  <c r="I267" i="1"/>
  <c r="I45" i="1"/>
  <c r="I197" i="1"/>
  <c r="I69" i="1"/>
  <c r="I358" i="1"/>
  <c r="I411" i="1"/>
  <c r="I297" i="1"/>
  <c r="I21" i="1"/>
  <c r="I308" i="1"/>
  <c r="I277" i="1"/>
  <c r="I245" i="1"/>
  <c r="L57" i="1" l="1"/>
  <c r="L245" i="1"/>
  <c r="L197" i="1"/>
  <c r="L411" i="1"/>
  <c r="L230" i="1"/>
  <c r="L186" i="1"/>
  <c r="L176" i="1"/>
  <c r="L165" i="1"/>
  <c r="L33" i="1"/>
  <c r="L69" i="1"/>
  <c r="L403" i="1"/>
  <c r="L105" i="1"/>
  <c r="I91" i="1"/>
  <c r="G328" i="1" l="1"/>
  <c r="G395" i="1"/>
  <c r="G234" i="1" l="1"/>
  <c r="L336" i="1"/>
  <c r="U336" i="1"/>
  <c r="G78" i="1"/>
  <c r="L78" i="1" s="1"/>
  <c r="L72" i="1"/>
  <c r="U72" i="1"/>
  <c r="G21" i="1"/>
  <c r="G338" i="1"/>
  <c r="L338" i="1" s="1"/>
  <c r="U78" i="1" l="1"/>
  <c r="U493" i="1"/>
  <c r="L493" i="1"/>
  <c r="O151" i="1"/>
  <c r="I151" i="1"/>
  <c r="O21" i="1"/>
  <c r="R21" i="1" s="1"/>
  <c r="O395" i="1"/>
  <c r="O403" i="1" l="1"/>
  <c r="O411" i="1"/>
  <c r="S387" i="1" l="1"/>
  <c r="S371" i="1"/>
  <c r="S316" i="1"/>
  <c r="S72" i="1"/>
  <c r="S41" i="1"/>
  <c r="S430" i="1"/>
  <c r="S290" i="1"/>
  <c r="S65" i="1"/>
  <c r="S52" i="1"/>
  <c r="S162" i="1"/>
  <c r="S460" i="1"/>
  <c r="S366" i="1"/>
  <c r="S351" i="1"/>
  <c r="S173" i="1"/>
  <c r="S75" i="1"/>
  <c r="S458" i="1"/>
  <c r="S216" i="1" l="1"/>
  <c r="S227" i="1"/>
  <c r="S464" i="1"/>
  <c r="S137" i="1"/>
  <c r="S142" i="1"/>
  <c r="S139" i="1"/>
  <c r="S138" i="1"/>
  <c r="S140" i="1"/>
  <c r="S136" i="1"/>
  <c r="S260" i="1"/>
  <c r="S493" i="1"/>
  <c r="S492" i="1"/>
  <c r="S494" i="1"/>
  <c r="S451" i="1" l="1"/>
  <c r="S161" i="1"/>
  <c r="S353" i="1"/>
  <c r="S226" i="1"/>
  <c r="S215" i="1"/>
  <c r="S270" i="1"/>
  <c r="S476" i="1"/>
  <c r="S16" i="1"/>
  <c r="S444" i="1"/>
  <c r="S461" i="1"/>
  <c r="S426" i="1"/>
  <c r="S49" i="1"/>
  <c r="S367" i="1"/>
  <c r="S335" i="1"/>
  <c r="S445" i="1"/>
  <c r="S170" i="1"/>
  <c r="S475" i="1"/>
  <c r="S462" i="1"/>
  <c r="S392" i="1"/>
  <c r="S446" i="1"/>
  <c r="S465" i="1"/>
  <c r="S302" i="1"/>
  <c r="S474" i="1"/>
  <c r="S447" i="1"/>
  <c r="S39" i="1"/>
  <c r="S389" i="1"/>
  <c r="S315" i="1"/>
  <c r="S294" i="1"/>
  <c r="S450" i="1"/>
  <c r="S63" i="1"/>
  <c r="S37" i="1"/>
  <c r="S12" i="1"/>
  <c r="S429" i="1"/>
  <c r="S48" i="1"/>
  <c r="S306" i="1"/>
  <c r="S254" i="1"/>
  <c r="S252" i="1"/>
  <c r="S428" i="1"/>
  <c r="S181" i="1"/>
  <c r="S459" i="1"/>
  <c r="S300" i="1"/>
  <c r="S360" i="1"/>
  <c r="S380" i="1"/>
  <c r="S54" i="1"/>
  <c r="S293" i="1"/>
  <c r="S361" i="1"/>
  <c r="S388" i="1"/>
  <c r="S432" i="1"/>
  <c r="S265" i="1"/>
  <c r="S303" i="1"/>
  <c r="S342" i="1"/>
  <c r="S60" i="1"/>
  <c r="S274" i="1"/>
  <c r="S341" i="1"/>
  <c r="S427" i="1"/>
  <c r="S381" i="1"/>
  <c r="S345" i="1"/>
  <c r="S180" i="1"/>
  <c r="S431" i="1"/>
  <c r="S356" i="1"/>
  <c r="S191" i="1"/>
  <c r="S66" i="1"/>
  <c r="S355" i="1"/>
  <c r="S382" i="1"/>
  <c r="S183" i="1"/>
  <c r="S440" i="1"/>
  <c r="S195" i="1"/>
  <c r="P496" i="1" l="1"/>
  <c r="U492" i="1"/>
  <c r="O496" i="1"/>
  <c r="R496" i="1" s="1"/>
  <c r="U496" i="1" l="1"/>
  <c r="L489" i="1"/>
  <c r="R489" i="1"/>
  <c r="U498" i="1"/>
  <c r="H496" i="1"/>
  <c r="L496" i="1" s="1"/>
  <c r="L492" i="1"/>
  <c r="J500" i="1" l="1"/>
  <c r="U489" i="1"/>
  <c r="H151" i="1" l="1"/>
  <c r="L151" i="1" s="1"/>
  <c r="P151" i="1"/>
  <c r="R151" i="1" s="1"/>
  <c r="H21" i="1"/>
  <c r="Q403" i="1"/>
  <c r="Q418" i="1"/>
  <c r="R418" i="1" s="1"/>
  <c r="Q395" i="1"/>
  <c r="P395" i="1"/>
  <c r="H395" i="1"/>
  <c r="L395" i="1" s="1"/>
  <c r="Q411" i="1"/>
  <c r="R411" i="1" s="1"/>
  <c r="H146" i="1"/>
  <c r="L21" i="1" l="1"/>
  <c r="K482" i="1"/>
  <c r="K502" i="1" s="1"/>
  <c r="H153" i="1"/>
  <c r="R395" i="1"/>
  <c r="J437" i="1"/>
  <c r="R435" i="1" l="1"/>
  <c r="J455" i="1"/>
  <c r="R420" i="1" l="1"/>
  <c r="J422" i="1"/>
  <c r="J91" i="1"/>
  <c r="R453" i="1"/>
  <c r="U435" i="1"/>
  <c r="L435" i="1"/>
  <c r="I437" i="1"/>
  <c r="I146" i="1"/>
  <c r="J146" i="1" l="1"/>
  <c r="J153" i="1" s="1"/>
  <c r="U467" i="1"/>
  <c r="J469" i="1"/>
  <c r="O146" i="1"/>
  <c r="R467" i="1"/>
  <c r="R144" i="1"/>
  <c r="U144" i="1"/>
  <c r="R89" i="1"/>
  <c r="U453" i="1"/>
  <c r="L420" i="1"/>
  <c r="U420" i="1"/>
  <c r="U89" i="1"/>
  <c r="O153" i="1"/>
  <c r="L89" i="1"/>
  <c r="I455" i="1"/>
  <c r="L453" i="1"/>
  <c r="I153" i="1"/>
  <c r="I469" i="1"/>
  <c r="J482" i="1" l="1"/>
  <c r="J502" i="1" s="1"/>
  <c r="L467" i="1"/>
  <c r="L144" i="1"/>
  <c r="L153" i="1"/>
  <c r="L146" i="1"/>
  <c r="S84" i="1"/>
  <c r="S17" i="1"/>
  <c r="S305" i="1"/>
  <c r="S311" i="1"/>
  <c r="S377" i="1"/>
  <c r="S53" i="1"/>
  <c r="S82" i="1"/>
  <c r="S295" i="1"/>
  <c r="S157" i="1"/>
  <c r="S346" i="1"/>
  <c r="S275" i="1" l="1"/>
  <c r="S159" i="1"/>
  <c r="S282" i="1"/>
  <c r="S141" i="1"/>
  <c r="U477" i="1"/>
  <c r="S322" i="1" l="1"/>
  <c r="S378" i="1"/>
  <c r="S443" i="1"/>
  <c r="S217" i="1"/>
  <c r="S372" i="1"/>
  <c r="S442" i="1"/>
  <c r="S251" i="1"/>
  <c r="S201" i="1"/>
  <c r="S324" i="1"/>
  <c r="S212" i="1"/>
  <c r="S292" i="1"/>
  <c r="S314" i="1"/>
  <c r="S224" i="1"/>
  <c r="S203" i="1"/>
  <c r="S168" i="1"/>
  <c r="S40" i="1"/>
  <c r="S225" i="1"/>
  <c r="S228" i="1"/>
  <c r="S271" i="1"/>
  <c r="S205" i="1"/>
  <c r="S213" i="1"/>
  <c r="S200" i="1"/>
  <c r="S223" i="1"/>
  <c r="S214" i="1"/>
  <c r="S80" i="1"/>
  <c r="S352" i="1"/>
  <c r="S61" i="1"/>
  <c r="S202" i="1"/>
  <c r="S206" i="1"/>
  <c r="S441" i="1"/>
  <c r="S204" i="1"/>
  <c r="S238" i="1"/>
  <c r="S284" i="1"/>
  <c r="S62" i="1"/>
  <c r="S370" i="1"/>
  <c r="S273" i="1"/>
  <c r="S398" i="1"/>
  <c r="S13" i="1"/>
  <c r="S407" i="1"/>
  <c r="S74" i="1"/>
  <c r="S326" i="1"/>
  <c r="S434" i="1"/>
  <c r="S240" i="1"/>
  <c r="S393" i="1"/>
  <c r="S242" i="1"/>
  <c r="S379" i="1"/>
  <c r="S193" i="1"/>
  <c r="S38" i="1"/>
  <c r="S87" i="1"/>
  <c r="S243" i="1"/>
  <c r="S312" i="1"/>
  <c r="S272" i="1"/>
  <c r="S237" i="1"/>
  <c r="S399" i="1"/>
  <c r="S239" i="1"/>
  <c r="S249" i="1"/>
  <c r="S189" i="1"/>
  <c r="S400" i="1"/>
  <c r="S255" i="1"/>
  <c r="S463" i="1"/>
  <c r="S160" i="1"/>
  <c r="S325" i="1"/>
  <c r="S433" i="1"/>
  <c r="S182" i="1"/>
  <c r="S472" i="1"/>
  <c r="S194" i="1"/>
  <c r="S304" i="1"/>
  <c r="S179" i="1"/>
  <c r="S280" i="1"/>
  <c r="S42" i="1"/>
  <c r="S343" i="1"/>
  <c r="S253" i="1"/>
  <c r="S291" i="1"/>
  <c r="S261" i="1"/>
  <c r="S301" i="1"/>
  <c r="S390" i="1"/>
  <c r="S452" i="1"/>
  <c r="S36" i="1"/>
  <c r="S241" i="1"/>
  <c r="S73" i="1"/>
  <c r="S332" i="1"/>
  <c r="S169" i="1"/>
  <c r="S64" i="1"/>
  <c r="S368" i="1"/>
  <c r="S263" i="1"/>
  <c r="S369" i="1"/>
  <c r="S334" i="1"/>
  <c r="S172" i="1"/>
  <c r="S473" i="1"/>
  <c r="S448" i="1"/>
  <c r="S18" i="1"/>
  <c r="S250" i="1"/>
  <c r="S264" i="1"/>
  <c r="S86" i="1"/>
  <c r="S184" i="1"/>
  <c r="S190" i="1"/>
  <c r="S331" i="1"/>
  <c r="S408" i="1"/>
  <c r="S323" i="1"/>
  <c r="S321" i="1"/>
  <c r="S313" i="1"/>
  <c r="S192" i="1"/>
  <c r="S158" i="1"/>
  <c r="S449" i="1"/>
  <c r="S425" i="1"/>
  <c r="S336" i="1"/>
  <c r="S333" i="1"/>
  <c r="S14" i="1"/>
  <c r="S391" i="1"/>
  <c r="S171" i="1"/>
  <c r="S285" i="1"/>
  <c r="S50" i="1"/>
  <c r="S281" i="1"/>
  <c r="S51" i="1"/>
  <c r="S406" i="1"/>
  <c r="S15" i="1"/>
  <c r="S283" i="1"/>
  <c r="S354" i="1"/>
  <c r="S262" i="1"/>
  <c r="S344" i="1"/>
  <c r="U411" i="1"/>
  <c r="Q487" i="1"/>
  <c r="P487" i="1"/>
  <c r="O487" i="1"/>
  <c r="Q480" i="1"/>
  <c r="P480" i="1"/>
  <c r="H480" i="1"/>
  <c r="O480" i="1"/>
  <c r="G480" i="1"/>
  <c r="P469" i="1"/>
  <c r="H469" i="1"/>
  <c r="O469" i="1"/>
  <c r="G469" i="1"/>
  <c r="Q455" i="1"/>
  <c r="P455" i="1"/>
  <c r="O455" i="1"/>
  <c r="G455" i="1"/>
  <c r="P437" i="1"/>
  <c r="H437" i="1"/>
  <c r="O437" i="1"/>
  <c r="G437" i="1"/>
  <c r="Q384" i="1"/>
  <c r="P384" i="1"/>
  <c r="H384" i="1"/>
  <c r="O384" i="1"/>
  <c r="G384" i="1"/>
  <c r="Q374" i="1"/>
  <c r="P374" i="1"/>
  <c r="H374" i="1"/>
  <c r="O374" i="1"/>
  <c r="G374" i="1"/>
  <c r="Q363" i="1"/>
  <c r="P363" i="1"/>
  <c r="H363" i="1"/>
  <c r="O363" i="1"/>
  <c r="G363" i="1"/>
  <c r="Q358" i="1"/>
  <c r="P358" i="1"/>
  <c r="H358" i="1"/>
  <c r="O358" i="1"/>
  <c r="G358" i="1"/>
  <c r="Q348" i="1"/>
  <c r="P348" i="1"/>
  <c r="H348" i="1"/>
  <c r="O348" i="1"/>
  <c r="G348" i="1"/>
  <c r="Q328" i="1"/>
  <c r="P328" i="1"/>
  <c r="H328" i="1"/>
  <c r="L328" i="1" s="1"/>
  <c r="O328" i="1"/>
  <c r="Q318" i="1"/>
  <c r="P318" i="1"/>
  <c r="H318" i="1"/>
  <c r="O318" i="1"/>
  <c r="G318" i="1"/>
  <c r="Q308" i="1"/>
  <c r="P308" i="1"/>
  <c r="H308" i="1"/>
  <c r="O308" i="1"/>
  <c r="G308" i="1"/>
  <c r="Q297" i="1"/>
  <c r="H297" i="1"/>
  <c r="O297" i="1"/>
  <c r="G297" i="1"/>
  <c r="Q287" i="1"/>
  <c r="P287" i="1"/>
  <c r="H287" i="1"/>
  <c r="O287" i="1"/>
  <c r="G287" i="1"/>
  <c r="Q277" i="1"/>
  <c r="P277" i="1"/>
  <c r="H277" i="1"/>
  <c r="O277" i="1"/>
  <c r="G277" i="1"/>
  <c r="Q267" i="1"/>
  <c r="P267" i="1"/>
  <c r="H267" i="1"/>
  <c r="O267" i="1"/>
  <c r="G267" i="1"/>
  <c r="P186" i="1"/>
  <c r="Q146" i="1"/>
  <c r="P146" i="1"/>
  <c r="U105" i="1"/>
  <c r="U132" i="1" s="1"/>
  <c r="U67" i="1"/>
  <c r="U55" i="1"/>
  <c r="P45" i="1"/>
  <c r="P91" i="1" s="1"/>
  <c r="H45" i="1"/>
  <c r="H91" i="1" s="1"/>
  <c r="G45" i="1"/>
  <c r="Q422" i="1" l="1"/>
  <c r="H422" i="1"/>
  <c r="G422" i="1"/>
  <c r="R186" i="1"/>
  <c r="R384" i="1"/>
  <c r="R348" i="1"/>
  <c r="R480" i="1"/>
  <c r="R374" i="1"/>
  <c r="R277" i="1"/>
  <c r="R308" i="1"/>
  <c r="R363" i="1"/>
  <c r="R437" i="1"/>
  <c r="R469" i="1"/>
  <c r="L358" i="1"/>
  <c r="L469" i="1"/>
  <c r="L277" i="1"/>
  <c r="L308" i="1"/>
  <c r="L348" i="1"/>
  <c r="R455" i="1"/>
  <c r="R287" i="1"/>
  <c r="R318" i="1"/>
  <c r="R358" i="1"/>
  <c r="Q153" i="1"/>
  <c r="R146" i="1"/>
  <c r="R487" i="1"/>
  <c r="R267" i="1"/>
  <c r="R328" i="1"/>
  <c r="L437" i="1"/>
  <c r="L384" i="1"/>
  <c r="L363" i="1"/>
  <c r="P153" i="1"/>
  <c r="L267" i="1"/>
  <c r="L287" i="1"/>
  <c r="L374" i="1"/>
  <c r="L297" i="1"/>
  <c r="L318" i="1"/>
  <c r="G91" i="1"/>
  <c r="L91" i="1" s="1"/>
  <c r="L45" i="1"/>
  <c r="L480" i="1"/>
  <c r="O500" i="1"/>
  <c r="Q500" i="1"/>
  <c r="P500" i="1"/>
  <c r="G500" i="1"/>
  <c r="H500" i="1"/>
  <c r="U245" i="1"/>
  <c r="U230" i="1"/>
  <c r="U197" i="1"/>
  <c r="U165" i="1"/>
  <c r="U186" i="1"/>
  <c r="U151" i="1"/>
  <c r="U146" i="1"/>
  <c r="U69" i="1"/>
  <c r="U57" i="1"/>
  <c r="U21" i="1"/>
  <c r="U418" i="1"/>
  <c r="U338" i="1"/>
  <c r="U487" i="1"/>
  <c r="U500" i="1" s="1"/>
  <c r="U395" i="1"/>
  <c r="U267" i="1"/>
  <c r="U277" i="1"/>
  <c r="U287" i="1"/>
  <c r="U308" i="1"/>
  <c r="U437" i="1"/>
  <c r="U384" i="1"/>
  <c r="U480" i="1"/>
  <c r="U318" i="1"/>
  <c r="U328" i="1"/>
  <c r="U348" i="1"/>
  <c r="U358" i="1"/>
  <c r="U363" i="1"/>
  <c r="U374" i="1"/>
  <c r="U469" i="1"/>
  <c r="R153" i="1" l="1"/>
  <c r="R500" i="1"/>
  <c r="U153" i="1"/>
  <c r="G482" i="1"/>
  <c r="L500" i="1"/>
  <c r="U33" i="1"/>
  <c r="G502" i="1" l="1"/>
  <c r="H455" i="1" l="1"/>
  <c r="H482" i="1" s="1"/>
  <c r="H502" i="1" l="1"/>
  <c r="L455" i="1"/>
  <c r="U455" i="1"/>
  <c r="O45" i="1" l="1"/>
  <c r="O91" i="1" l="1"/>
  <c r="U45" i="1" l="1"/>
  <c r="U91" i="1" s="1"/>
  <c r="Q45" i="1"/>
  <c r="R45" i="1" s="1"/>
  <c r="Q91" i="1" l="1"/>
  <c r="R91" i="1" s="1"/>
  <c r="Q482" i="1" l="1"/>
  <c r="Q502" i="1" l="1"/>
  <c r="P297" i="1" l="1"/>
  <c r="U297" i="1"/>
  <c r="R297" i="1" l="1"/>
  <c r="O257" i="1" l="1"/>
  <c r="O422" i="1" s="1"/>
  <c r="N257" i="1"/>
  <c r="N422" i="1" s="1"/>
  <c r="T422" i="1" s="1"/>
  <c r="T257" i="1" l="1"/>
  <c r="R257" i="1"/>
  <c r="L249" i="1"/>
  <c r="U249" i="1"/>
  <c r="O482" i="1" l="1"/>
  <c r="N482" i="1"/>
  <c r="L257" i="1"/>
  <c r="U257" i="1"/>
  <c r="O502" i="1" l="1"/>
  <c r="T482" i="1"/>
  <c r="N502" i="1"/>
  <c r="T502" i="1" s="1"/>
  <c r="U399" i="1"/>
  <c r="P403" i="1"/>
  <c r="P422" i="1" s="1"/>
  <c r="U400" i="1"/>
  <c r="R403" i="1" l="1"/>
  <c r="R422" i="1"/>
  <c r="U403" i="1"/>
  <c r="P482" i="1" l="1"/>
  <c r="R482" i="1" s="1"/>
  <c r="P502" i="1" l="1"/>
  <c r="R502" i="1" l="1"/>
  <c r="U233" i="1"/>
  <c r="U234" i="1" l="1"/>
  <c r="U422" i="1" s="1"/>
  <c r="L233" i="1"/>
  <c r="I234" i="1"/>
  <c r="U482" i="1" l="1"/>
  <c r="U502" i="1" s="1"/>
  <c r="L234" i="1"/>
  <c r="I422" i="1"/>
  <c r="I482" i="1" l="1"/>
  <c r="L422" i="1"/>
  <c r="L482" i="1" l="1"/>
  <c r="I502" i="1"/>
  <c r="L502" i="1" l="1"/>
</calcChain>
</file>

<file path=xl/sharedStrings.xml><?xml version="1.0" encoding="utf-8"?>
<sst xmlns="http://schemas.openxmlformats.org/spreadsheetml/2006/main" count="436" uniqueCount="225">
  <si>
    <t>DESCRIPTION</t>
  </si>
  <si>
    <t>STEAM PRODUCTION</t>
  </si>
  <si>
    <t>ANCLOTE</t>
  </si>
  <si>
    <t>311 STRUCTURES &amp; IMPROVEMENTS</t>
  </si>
  <si>
    <t>312 BOILER PLANT EQUIPMENT</t>
  </si>
  <si>
    <t>314 TURBOGENERATOR UNITS</t>
  </si>
  <si>
    <t>315 ACCESSORY ELECTRIC EQUIPMENT</t>
  </si>
  <si>
    <t>316.1 MISC POWER PLANT EQUIPMENT</t>
  </si>
  <si>
    <t>316.2 MISC POWER PLANT EQUIPMENT (5 YEAR)</t>
  </si>
  <si>
    <t>316.3 MISC POWER PLANT EQUIPMENT (7 YEAR)</t>
  </si>
  <si>
    <t>317 ASSET RETIREMENT COSTS FOR STEAM PROD PLANT</t>
  </si>
  <si>
    <t>TOTAL ANCLOTE</t>
  </si>
  <si>
    <t>BARTOW</t>
  </si>
  <si>
    <t>316 MISC POWER PLANT EQUIPMENT</t>
  </si>
  <si>
    <t>316 MISC POWER PLANT EQUIPMENT (5 YEAR)</t>
  </si>
  <si>
    <t>316 MISC POWER PLANT EQUIPMENT (7 YEAR)</t>
  </si>
  <si>
    <t>TOTAL BARTOW</t>
  </si>
  <si>
    <t>CRYSTAL RIVER 1&amp;2</t>
  </si>
  <si>
    <t>TOTAL CRYSTAL RIVER 1&amp;2</t>
  </si>
  <si>
    <t>CRYSTAL RIVER 4&amp;5</t>
  </si>
  <si>
    <t>TOTAL CRYSTAL RIVER 4&amp;5</t>
  </si>
  <si>
    <t>SUWANNEE</t>
  </si>
  <si>
    <t>TOTAL SUWANNEE</t>
  </si>
  <si>
    <t>BARTOW-ANCLOTE PIPELINE</t>
  </si>
  <si>
    <t>316.3 MISC POWER PLANT EQUIPMENT</t>
  </si>
  <si>
    <t>TOTAL BARTOW-ANCLOTE PIPELINE</t>
  </si>
  <si>
    <t>RAIL CARS</t>
  </si>
  <si>
    <t>CRYSTAL RIVER 1&amp;2 COALPILE</t>
  </si>
  <si>
    <t>CRYSTAL RIVER 4&amp;5 COALPILE</t>
  </si>
  <si>
    <t>316.2 SYSTEM ASSETS 316.2 (5 YEAR)</t>
  </si>
  <si>
    <t>316.3 SYSTEM ASSETS 316.3 (7 YEAR)</t>
  </si>
  <si>
    <t>Steam Retirement work in process</t>
  </si>
  <si>
    <t>S</t>
  </si>
  <si>
    <t>TOTAL STEAM PRODUCTION</t>
  </si>
  <si>
    <t>FOSSIL DISMANTLEMENT - STEAM</t>
  </si>
  <si>
    <t>AVON PARK</t>
  </si>
  <si>
    <t>HIGGINS</t>
  </si>
  <si>
    <t>INGLIS</t>
  </si>
  <si>
    <t>TURNER</t>
  </si>
  <si>
    <t>FDS</t>
  </si>
  <si>
    <t>SUBTOTAL</t>
  </si>
  <si>
    <t>FOSSIL DISMANTLEMENT - OTHER PROD.</t>
  </si>
  <si>
    <t>BARTOW CC</t>
  </si>
  <si>
    <t>BARTOW CT</t>
  </si>
  <si>
    <t>BAYBORO PEAK</t>
  </si>
  <si>
    <t>DEBARY(OLD)</t>
  </si>
  <si>
    <t>DEBARY (NEW)</t>
  </si>
  <si>
    <t>HIGGINS PEAK</t>
  </si>
  <si>
    <t>HINES UNIT 1</t>
  </si>
  <si>
    <t>HINES UNIT 2</t>
  </si>
  <si>
    <t>HINES UNIT 3</t>
  </si>
  <si>
    <t>HINES UNIT 4</t>
  </si>
  <si>
    <t>INTERCESSION CITY 1-6</t>
  </si>
  <si>
    <t>INTERCESSION CITY  SIEMENS 11</t>
  </si>
  <si>
    <t>INTERCESSION CITY 7-10 (NEW)</t>
  </si>
  <si>
    <t>INTERCESSION CITY P12-14</t>
  </si>
  <si>
    <t>PORT ST. JOE</t>
  </si>
  <si>
    <t>RIO PINAR</t>
  </si>
  <si>
    <t>TIGER BAY</t>
  </si>
  <si>
    <t>UNIVERSITY OF FLORIDA</t>
  </si>
  <si>
    <t>FDO</t>
  </si>
  <si>
    <t>TOTAL FOSSIL DISMANTLEMENT</t>
  </si>
  <si>
    <t>NUCLEAR PRODUCTION</t>
  </si>
  <si>
    <t>CRYSTAL RIVER#3</t>
  </si>
  <si>
    <t>321 STRUCTURES &amp; IMPROVEMENTS</t>
  </si>
  <si>
    <t>322 REACTOR PLANT EQUIPMENT</t>
  </si>
  <si>
    <t>323 TURBOGENERATOR UNITS</t>
  </si>
  <si>
    <t>324 ACCESSORY ELECTRIC EQUIPMENT</t>
  </si>
  <si>
    <t>325.1 MISCELLANEOUS POWER EQUIPMENT</t>
  </si>
  <si>
    <t>325.2 MISCELLANEOUS POWER EQUIPMENT (5 YEAR)</t>
  </si>
  <si>
    <t>325.3 MISCELLANEOUS POWER EQUIPMENT (7 YEAR)</t>
  </si>
  <si>
    <t>326 ASSET RETIREMENT COSTS FOR NUCLEAR PROD PLANT</t>
  </si>
  <si>
    <t>Nuclear Retirement work in process</t>
  </si>
  <si>
    <t>TOTAL</t>
  </si>
  <si>
    <t>DECOMMISSIONING - RETAIL</t>
  </si>
  <si>
    <t>DECOMMISSIONING - WHOLESALE</t>
  </si>
  <si>
    <t>N</t>
  </si>
  <si>
    <t>TOTAL NUCLEAR</t>
  </si>
  <si>
    <t>OTHER PRODUCTION</t>
  </si>
  <si>
    <t>AVON PARK PEAKERS</t>
  </si>
  <si>
    <t>341 Structures and Improvements</t>
  </si>
  <si>
    <t>342 Fuel Holders, Products, and Accessories</t>
  </si>
  <si>
    <t>343 Prime Movers</t>
  </si>
  <si>
    <t>344 Generators</t>
  </si>
  <si>
    <t>345 Accessory Electric Equipment</t>
  </si>
  <si>
    <t>346 Misc. Power Plant Equipment</t>
  </si>
  <si>
    <t>346.2 Misc. Power Plant Equipment</t>
  </si>
  <si>
    <t>TOTAL AVON PARK PEAKERS</t>
  </si>
  <si>
    <t xml:space="preserve">BARTOW </t>
  </si>
  <si>
    <t>346.2 Misc. Power Plant Equipment (5 Year)</t>
  </si>
  <si>
    <t>BARTOW 4x1</t>
  </si>
  <si>
    <t>TOTAL BARTOW 4x1</t>
  </si>
  <si>
    <t>BAYBORO</t>
  </si>
  <si>
    <t>TOTAL BAYBORO</t>
  </si>
  <si>
    <t>TOTAL DEBARY (NEW)</t>
  </si>
  <si>
    <t>DEBARY (OLD)</t>
  </si>
  <si>
    <t>TOTAL DEBARY (OLD)</t>
  </si>
  <si>
    <t>TOTAL HIGGINS</t>
  </si>
  <si>
    <t>HINES #1</t>
  </si>
  <si>
    <t>TOTAL HINES #1</t>
  </si>
  <si>
    <t>HINES #2</t>
  </si>
  <si>
    <t>TOTAL HINES #2</t>
  </si>
  <si>
    <t>HINES #3</t>
  </si>
  <si>
    <t>TOTAL HINES #3</t>
  </si>
  <si>
    <t>HINES #4</t>
  </si>
  <si>
    <t>TOTAL HINES #4</t>
  </si>
  <si>
    <t>INTERCESSION CITY P1-6</t>
  </si>
  <si>
    <t>TOTAL INTERCESSION CITY P 1-6</t>
  </si>
  <si>
    <t>INTERCESSION CITY (NEW) P7-10</t>
  </si>
  <si>
    <t>TOTAL INTERCESSION CITY P 7-10</t>
  </si>
  <si>
    <t>INTERCESSION CITY P11</t>
  </si>
  <si>
    <t>TOTAL INTERCESSION CITY P 11</t>
  </si>
  <si>
    <t>TOTAL INTERCESSION CITY P 12-14</t>
  </si>
  <si>
    <t>TOTAL RIO PINAR</t>
  </si>
  <si>
    <t>SYSTEM ASSETS 346.0</t>
  </si>
  <si>
    <t>SYSTEM ASSETS 346.2 (5 YEAR)</t>
  </si>
  <si>
    <t>TOTAL SYSTEM</t>
  </si>
  <si>
    <t>TOTAL TIGER BAY</t>
  </si>
  <si>
    <t>TOTAL TURNER</t>
  </si>
  <si>
    <t>TOTAL UNIVERSITY OF FLORIDA</t>
  </si>
  <si>
    <t>Other Prod. Retirement work in process</t>
  </si>
  <si>
    <t>O</t>
  </si>
  <si>
    <t>TOTAL OTHER PRODUCTION</t>
  </si>
  <si>
    <t>TRANSMISSION PLANT</t>
  </si>
  <si>
    <t>350.1 TRANSMISSION EASEMENTS</t>
  </si>
  <si>
    <t>352 STRUCTURES</t>
  </si>
  <si>
    <t>353.1 STATION EQUIPMENT</t>
  </si>
  <si>
    <t>353.2 ENERGY CONTROL CENTER</t>
  </si>
  <si>
    <t>354 TOWERS AND FIXTURES</t>
  </si>
  <si>
    <t>355 POLES AND FIXTURES</t>
  </si>
  <si>
    <t>356 OVERHEAD CONDUCTOR</t>
  </si>
  <si>
    <t>357 UNDERGROUND CONDUIT</t>
  </si>
  <si>
    <t>358 UNDERGROUND CONDUCTOR</t>
  </si>
  <si>
    <t>359 MISCELLANEOUS PLANT EQUIP.</t>
  </si>
  <si>
    <t>Transmission Retirement work in process</t>
  </si>
  <si>
    <t>T</t>
  </si>
  <si>
    <t>TOTAL TRANSMISSION PLANT</t>
  </si>
  <si>
    <t>DISTRIBUTION PLANT</t>
  </si>
  <si>
    <t>360.1 DISTRIBUTION EASEMENTS</t>
  </si>
  <si>
    <t>361 STRUCTURES</t>
  </si>
  <si>
    <t>362 STATION EQUIPMENT</t>
  </si>
  <si>
    <t>364 POLES AND FIXTURES</t>
  </si>
  <si>
    <t>365 OVERHEAD CONDUCTOR</t>
  </si>
  <si>
    <t>366 UNDERGROUND CONDUIT</t>
  </si>
  <si>
    <t>367 UNDERGROUND CONDUCTOR</t>
  </si>
  <si>
    <t>368 LINE TRANSFORMER</t>
  </si>
  <si>
    <t>369.1 OVERHEAD SERVICES</t>
  </si>
  <si>
    <t>369.2 UNDERGROUND SERVICES</t>
  </si>
  <si>
    <t>370 METERS</t>
  </si>
  <si>
    <t>371 INSTALL ON CUST. PREM.</t>
  </si>
  <si>
    <t>373 STREET LIGHTING</t>
  </si>
  <si>
    <t>Distribution Retirement work in process</t>
  </si>
  <si>
    <t>D</t>
  </si>
  <si>
    <t>TOTAL DISTRIBUTION PLANT</t>
  </si>
  <si>
    <t>GENERAL PLANT</t>
  </si>
  <si>
    <t>390 STRUCTURES</t>
  </si>
  <si>
    <t>391.1 OFFICE EQUIPMENT</t>
  </si>
  <si>
    <t>393 STORES EQUIPMENT</t>
  </si>
  <si>
    <t>394 TOOLS, SHOP &amp; GARAGE EQUIP.</t>
  </si>
  <si>
    <t>396 POWER OPERATED EQUIPMENT</t>
  </si>
  <si>
    <t>397 COMMUNICATIONS EQUIPMENT</t>
  </si>
  <si>
    <t>398.2 MISCELLANEOUS EQUIPMENT</t>
  </si>
  <si>
    <t xml:space="preserve">399.1 GENERAL PLT ARO </t>
  </si>
  <si>
    <t>General Retirement work in process</t>
  </si>
  <si>
    <t>G</t>
  </si>
  <si>
    <t>TOTAL GENERAL PLANT</t>
  </si>
  <si>
    <t>TRANSPORTATION EQUIPMENT</t>
  </si>
  <si>
    <t>392.1 PASSENGER CARS</t>
  </si>
  <si>
    <t>392.2 LIGHT TRUCKS</t>
  </si>
  <si>
    <t>392.3 HEAVY TRUCKS</t>
  </si>
  <si>
    <t>392.4 SPECIAL EQUIPMENT</t>
  </si>
  <si>
    <t>392.5 TRAILERS</t>
  </si>
  <si>
    <t>392.6 AIRCRAFT (USED)</t>
  </si>
  <si>
    <t>392.7 AIRCRAFT (NEW)</t>
  </si>
  <si>
    <t>TR</t>
  </si>
  <si>
    <t>TOTAL TRANSPORTATION EQUIPMENT</t>
  </si>
  <si>
    <t>TOTAL ELECTRIC PLANT RESERVE</t>
  </si>
  <si>
    <t>398.1 MISCELLANEOUS</t>
  </si>
  <si>
    <t>various</t>
  </si>
  <si>
    <t>302 INTANGIBLE PLANT</t>
  </si>
  <si>
    <t>TOTAL ACCOUNT 111 and 119</t>
  </si>
  <si>
    <t>TOTAL:</t>
  </si>
  <si>
    <t>Salvage</t>
  </si>
  <si>
    <t>ACCUM &amp; AMORT OTHER UTILITY PLANT (119)</t>
  </si>
  <si>
    <t>SUMMARY OF RESERVE TRANSACTIONS - ACCOUNTS 108, 111, 119</t>
  </si>
  <si>
    <t>DUKE ENERGY FLORIDA</t>
  </si>
  <si>
    <t>ANNUAL STATUS REPORT</t>
  </si>
  <si>
    <t>OSPREY CC</t>
  </si>
  <si>
    <t>TOTAL OSPREY CC</t>
  </si>
  <si>
    <t>OSCEOLA-SOLAR</t>
  </si>
  <si>
    <t>344 Solar Generators</t>
  </si>
  <si>
    <t>345 Solar Accessory Elect Equip</t>
  </si>
  <si>
    <t>TOTAL OSCEOLA-SOLAR</t>
  </si>
  <si>
    <t>PERRY-SOLAR</t>
  </si>
  <si>
    <t>TOTAL PERRY-SOLAR</t>
  </si>
  <si>
    <t xml:space="preserve">SUWANNEE SOLAR
</t>
  </si>
  <si>
    <t>TOTAL SUWANNEE-SOLAR</t>
  </si>
  <si>
    <t>ENERGY CONSERVATION EQUIPMENT (111)</t>
  </si>
  <si>
    <t>303.1 INTANGIBLE PLANT - 10 YEAR</t>
  </si>
  <si>
    <t>303 INTANGIBLE PLANT - 5 YEAR</t>
  </si>
  <si>
    <t>395 LABORATORY EQUIPMENT</t>
  </si>
  <si>
    <t>Rate</t>
  </si>
  <si>
    <t>Transfer</t>
  </si>
  <si>
    <t>LIFE RESERVE</t>
  </si>
  <si>
    <t>End Reserve</t>
  </si>
  <si>
    <t>Plant</t>
  </si>
  <si>
    <t>Retired</t>
  </si>
  <si>
    <t xml:space="preserve">Depr </t>
  </si>
  <si>
    <t>Beg. Reserve</t>
  </si>
  <si>
    <t>Adj.</t>
  </si>
  <si>
    <t>Depr.</t>
  </si>
  <si>
    <t>Expense</t>
  </si>
  <si>
    <t>Removal</t>
  </si>
  <si>
    <t>Cost</t>
  </si>
  <si>
    <t xml:space="preserve">Transfer </t>
  </si>
  <si>
    <t xml:space="preserve">Total Depr </t>
  </si>
  <si>
    <t>COST OF REMOVAL RESERVE</t>
  </si>
  <si>
    <t>Total Reserve</t>
  </si>
  <si>
    <t>TOTAL RESERVE</t>
  </si>
  <si>
    <t>DECEMBER 31, 2018</t>
  </si>
  <si>
    <t>CITRUS CC</t>
  </si>
  <si>
    <t>TOTAL CITRUS CC</t>
  </si>
  <si>
    <t>HAMILTON</t>
  </si>
  <si>
    <t>INTANGIBLE PLANT (111)</t>
  </si>
  <si>
    <r>
      <t xml:space="preserve">342.9-343.9 GAS CONVERSION </t>
    </r>
    <r>
      <rPr>
        <b/>
        <sz val="10"/>
        <rFont val="Arial"/>
        <family val="2"/>
      </rPr>
      <t>(111)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</si>
</sst>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0\ ;[Red]\(#,##0.00\)"/>
    <numFmt numFmtId="167" formatCode="0.000%"/>
    <numFmt numFmtId="168" formatCode="0.000000000%"/>
    <numFmt numFmtId="169" formatCode="_(* #,##0.000000_);_(* \(#,##0.000000\);_(* &quot;-&quot;??_);_(@_)"/>
    <numFmt numFmtId="170" formatCode="_(&quot;$&quot;* #,##0_);_(&quot;$&quot;* \(#,##0\);_(&quot;$&quot;* &quot;-&quot;??_);_(@_)"/>
    <numFmt numFmtId="171" formatCode="#,##0.00&quot; $&quot;;\-#,##0.00&quot; $&quot;"/>
    <numFmt numFmtId="172" formatCode="0.000000_)"/>
    <numFmt numFmtId="173" formatCode="mm/dd/yy_)"/>
    <numFmt numFmtId="174" formatCode="0.00_)"/>
    <numFmt numFmtId="175" formatCode="[$-409]mmmm\ d\,\ yyyy;@"/>
    <numFmt numFmtId="176" formatCode="#,##0_ ;[Red]\(#,##0\)\ "/>
    <numFmt numFmtId="177" formatCode="General_)"/>
    <numFmt numFmtId="178" formatCode="0.00000000%"/>
    <numFmt numFmtId="179" formatCode="_(* #,##0.00000_);_(* \(#,##0.00000\);_(* &quot;-&quot;??_);_(@_)"/>
    <numFmt numFmtId="180" formatCode="_-* #,##0_-;\-* #,##0_-;_-* &quot;-&quot;_-;_-@_-"/>
    <numFmt numFmtId="181" formatCode="_-* #,##0.00_-;\-* #,##0.00_-;_-* &quot;-&quot;??_-;_-@_-"/>
    <numFmt numFmtId="182" formatCode="&quot;$&quot;#,##0\ ;\(&quot;$&quot;#,##0\)"/>
    <numFmt numFmtId="183" formatCode="0.0%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"/>
    </font>
    <font>
      <sz val="10"/>
      <color theme="1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0"/>
      <color indexed="8"/>
      <name val="Book Antiqua"/>
      <family val="1"/>
    </font>
    <font>
      <sz val="11"/>
      <color indexed="8"/>
      <name val="Arial"/>
      <family val="2"/>
    </font>
    <font>
      <b/>
      <sz val="12"/>
      <color indexed="9"/>
      <name val="Times New Roman"/>
      <family val="1"/>
    </font>
    <font>
      <sz val="10"/>
      <name val="Courier"/>
      <family val="3"/>
    </font>
    <font>
      <b/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Tms Rmn"/>
      <family val="1"/>
    </font>
    <font>
      <sz val="11"/>
      <name val="Times New Roman"/>
      <family val="1"/>
    </font>
    <font>
      <sz val="10"/>
      <name val="Arial Unicode MS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1"/>
      <name val="Times New Roman"/>
      <family val="1"/>
    </font>
    <font>
      <b/>
      <sz val="18"/>
      <name val="Arial"/>
      <family val="2"/>
    </font>
    <font>
      <sz val="12"/>
      <color indexed="12"/>
      <name val="SWISS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sz val="12"/>
      <color indexed="8"/>
      <name val="Arial"/>
      <family val="2"/>
    </font>
    <font>
      <b/>
      <i/>
      <sz val="12"/>
      <color indexed="57"/>
      <name val="Swiss"/>
      <family val="2"/>
    </font>
    <font>
      <sz val="11"/>
      <color indexed="32"/>
      <name val="Arial"/>
      <family val="2"/>
    </font>
    <font>
      <b/>
      <sz val="12"/>
      <name val="Swiss"/>
      <family val="2"/>
    </font>
    <font>
      <b/>
      <sz val="11"/>
      <color indexed="18"/>
      <name val="Arial"/>
      <family val="2"/>
    </font>
    <font>
      <sz val="10"/>
      <color indexed="56"/>
      <name val="Courier"/>
      <family val="3"/>
    </font>
    <font>
      <sz val="11"/>
      <color indexed="16"/>
      <name val="Arial"/>
      <family val="2"/>
    </font>
    <font>
      <i/>
      <sz val="12"/>
      <color indexed="38"/>
      <name val="Swiss"/>
      <family val="2"/>
    </font>
    <font>
      <sz val="7"/>
      <name val="Small Fonts"/>
      <family val="2"/>
    </font>
    <font>
      <b/>
      <i/>
      <sz val="16"/>
      <name val="Helv"/>
    </font>
    <font>
      <sz val="12"/>
      <name val="Arial"/>
      <family val="2"/>
    </font>
    <font>
      <sz val="10"/>
      <color indexed="24"/>
      <name val="Times New Roman"/>
      <family val="1"/>
    </font>
    <font>
      <b/>
      <sz val="11"/>
      <color indexed="16"/>
      <name val="Times New Roman"/>
      <family val="1"/>
    </font>
    <font>
      <b/>
      <sz val="10"/>
      <name val="Book Antiqua"/>
      <family val="1"/>
    </font>
    <font>
      <sz val="10"/>
      <name val="Tahoma"/>
      <family val="2"/>
    </font>
    <font>
      <sz val="10"/>
      <color indexed="18"/>
      <name val="Times New Roman"/>
      <family val="1"/>
    </font>
    <font>
      <b/>
      <i/>
      <sz val="10"/>
      <color indexed="38"/>
      <name val="Arial"/>
      <family val="2"/>
    </font>
    <font>
      <b/>
      <sz val="12"/>
      <color indexed="38"/>
      <name val="Swiss"/>
      <family val="2"/>
    </font>
    <font>
      <i/>
      <sz val="10"/>
      <name val="MS Sans Serif"/>
      <family val="2"/>
    </font>
    <font>
      <b/>
      <sz val="14"/>
      <color indexed="8"/>
      <name val="Helv"/>
    </font>
    <font>
      <b/>
      <sz val="12"/>
      <color indexed="18"/>
      <name val="Arial"/>
      <family val="2"/>
    </font>
    <font>
      <sz val="11"/>
      <name val="Book Antiqua"/>
      <family val="1"/>
    </font>
    <font>
      <i/>
      <sz val="12"/>
      <color indexed="50"/>
      <name val="Arial"/>
      <family val="2"/>
    </font>
    <font>
      <sz val="12"/>
      <color indexed="8"/>
      <name val="Arial MT"/>
    </font>
    <font>
      <sz val="8"/>
      <color indexed="12"/>
      <name val="Arial"/>
      <family val="2"/>
    </font>
    <font>
      <u/>
      <sz val="8.4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14"/>
        <bgColor indexed="1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1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dotted">
        <color indexed="50"/>
      </left>
      <right/>
      <top style="dotted">
        <color indexed="50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dotted">
        <color indexed="16"/>
      </left>
      <right style="dotted">
        <color indexed="16"/>
      </right>
      <top style="dotted">
        <color indexed="16"/>
      </top>
      <bottom style="dotted">
        <color indexed="1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60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" fillId="3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4" fillId="3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3" borderId="0" applyFont="0" applyFill="0" applyBorder="0" applyAlignment="0" applyProtection="0"/>
    <xf numFmtId="0" fontId="4" fillId="3" borderId="0" applyFont="0" applyFill="0" applyBorder="0" applyAlignment="0" applyProtection="0"/>
    <xf numFmtId="2" fontId="4" fillId="3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8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4" fillId="0" borderId="0">
      <alignment vertical="top"/>
    </xf>
    <xf numFmtId="0" fontId="1" fillId="0" borderId="0"/>
    <xf numFmtId="0" fontId="7" fillId="0" borderId="0"/>
    <xf numFmtId="0" fontId="7" fillId="0" borderId="0"/>
    <xf numFmtId="0" fontId="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2" fontId="4" fillId="0" borderId="3" applyNumberFormat="0" applyFont="0" applyFill="0" applyAlignment="0"/>
    <xf numFmtId="0" fontId="12" fillId="0" borderId="3"/>
    <xf numFmtId="166" fontId="4" fillId="17" borderId="11">
      <alignment horizontal="center" vertical="center"/>
    </xf>
    <xf numFmtId="167" fontId="13" fillId="18" borderId="12" applyNumberFormat="0"/>
    <xf numFmtId="37" fontId="13" fillId="0" borderId="13">
      <protection locked="0"/>
    </xf>
    <xf numFmtId="0" fontId="14" fillId="19" borderId="14" applyNumberFormat="0" applyFont="0" applyFill="0" applyAlignment="0"/>
    <xf numFmtId="0" fontId="15" fillId="0" borderId="15"/>
    <xf numFmtId="0" fontId="16" fillId="0" borderId="0" applyNumberFormat="0" applyFill="0" applyBorder="0" applyAlignment="0" applyProtection="0"/>
    <xf numFmtId="0" fontId="17" fillId="0" borderId="16">
      <alignment horizontal="center"/>
    </xf>
    <xf numFmtId="0" fontId="18" fillId="0" borderId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13" fillId="20" borderId="17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Border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21" borderId="0">
      <alignment horizontal="left"/>
    </xf>
    <xf numFmtId="37" fontId="13" fillId="0" borderId="0"/>
    <xf numFmtId="0" fontId="23" fillId="0" borderId="0"/>
    <xf numFmtId="0" fontId="24" fillId="0" borderId="0">
      <alignment horizontal="left"/>
    </xf>
    <xf numFmtId="0" fontId="24" fillId="0" borderId="18"/>
    <xf numFmtId="0" fontId="24" fillId="0" borderId="19">
      <alignment horizontal="center" wrapText="1"/>
    </xf>
    <xf numFmtId="0" fontId="24" fillId="0" borderId="20">
      <alignment horizontal="center"/>
    </xf>
    <xf numFmtId="0" fontId="25" fillId="0" borderId="14">
      <alignment horizontal="center"/>
    </xf>
    <xf numFmtId="170" fontId="4" fillId="0" borderId="0"/>
    <xf numFmtId="170" fontId="4" fillId="0" borderId="0"/>
    <xf numFmtId="3" fontId="15" fillId="21" borderId="21">
      <protection locked="0"/>
    </xf>
    <xf numFmtId="0" fontId="26" fillId="22" borderId="15"/>
    <xf numFmtId="38" fontId="18" fillId="21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Alignment="0" applyProtection="0">
      <alignment horizontal="left" vertical="center"/>
    </xf>
    <xf numFmtId="0" fontId="28" fillId="0" borderId="3">
      <alignment horizontal="left" vertical="center"/>
    </xf>
    <xf numFmtId="171" fontId="4" fillId="0" borderId="0">
      <protection locked="0"/>
    </xf>
    <xf numFmtId="171" fontId="4" fillId="0" borderId="0">
      <protection locked="0"/>
    </xf>
    <xf numFmtId="0" fontId="29" fillId="0" borderId="23" applyNumberFormat="0" applyFill="0" applyAlignment="0" applyProtection="0"/>
    <xf numFmtId="0" fontId="15" fillId="23" borderId="13"/>
    <xf numFmtId="0" fontId="15" fillId="24" borderId="15"/>
    <xf numFmtId="0" fontId="30" fillId="0" borderId="0" applyNumberFormat="0" applyFill="0" applyBorder="0" applyAlignment="0" applyProtection="0">
      <alignment vertical="top"/>
      <protection locked="0"/>
    </xf>
    <xf numFmtId="0" fontId="15" fillId="22" borderId="15"/>
    <xf numFmtId="0" fontId="31" fillId="25" borderId="0"/>
    <xf numFmtId="172" fontId="32" fillId="26" borderId="24" applyAlignment="0"/>
    <xf numFmtId="10" fontId="18" fillId="27" borderId="25" applyNumberFormat="0" applyBorder="0" applyAlignment="0" applyProtection="0"/>
    <xf numFmtId="10" fontId="33" fillId="0" borderId="26" applyFont="0" applyAlignment="0">
      <protection locked="0"/>
    </xf>
    <xf numFmtId="38" fontId="34" fillId="26" borderId="27" applyNumberFormat="0" applyFont="0" applyBorder="0" applyAlignment="0" applyProtection="0"/>
    <xf numFmtId="0" fontId="18" fillId="21" borderId="0"/>
    <xf numFmtId="173" fontId="35" fillId="21" borderId="13" applyNumberFormat="0"/>
    <xf numFmtId="0" fontId="36" fillId="17" borderId="28"/>
    <xf numFmtId="0" fontId="34" fillId="0" borderId="15"/>
    <xf numFmtId="0" fontId="15" fillId="26" borderId="24"/>
    <xf numFmtId="37" fontId="37" fillId="0" borderId="29"/>
    <xf numFmtId="38" fontId="38" fillId="0" borderId="0"/>
    <xf numFmtId="37" fontId="39" fillId="0" borderId="0"/>
    <xf numFmtId="174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15" fillId="0" borderId="0"/>
    <xf numFmtId="175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15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43" fillId="0" borderId="0" applyBorder="0">
      <alignment horizontal="centerContinuous"/>
    </xf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27" borderId="0" applyNumberFormat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0" fontId="45" fillId="0" borderId="0" applyNumberForma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176" fontId="46" fillId="0" borderId="30"/>
    <xf numFmtId="0" fontId="16" fillId="0" borderId="10">
      <alignment horizontal="center"/>
    </xf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3" fontId="47" fillId="0" borderId="0" applyNumberFormat="0"/>
    <xf numFmtId="3" fontId="48" fillId="0" borderId="0" applyNumberFormat="0" applyFill="0" applyBorder="0" applyAlignment="0"/>
    <xf numFmtId="0" fontId="26" fillId="0" borderId="0"/>
    <xf numFmtId="0" fontId="49" fillId="0" borderId="0" applyNumberFormat="0" applyFill="0" applyBorder="0" applyAlignment="0" applyProtection="0"/>
    <xf numFmtId="37" fontId="50" fillId="0" borderId="0"/>
    <xf numFmtId="37" fontId="50" fillId="29" borderId="13"/>
    <xf numFmtId="0" fontId="51" fillId="21" borderId="13">
      <alignment horizontal="center"/>
    </xf>
    <xf numFmtId="0" fontId="52" fillId="0" borderId="0"/>
    <xf numFmtId="9" fontId="4" fillId="0" borderId="0" applyFont="0" applyFill="0" applyBorder="0" applyAlignment="0" applyProtection="0"/>
    <xf numFmtId="0" fontId="26" fillId="0" borderId="0"/>
    <xf numFmtId="37" fontId="53" fillId="0" borderId="0" applyNumberFormat="0"/>
    <xf numFmtId="177" fontId="54" fillId="0" borderId="0"/>
    <xf numFmtId="37" fontId="18" fillId="30" borderId="0" applyNumberFormat="0" applyBorder="0" applyAlignment="0" applyProtection="0"/>
    <xf numFmtId="37" fontId="18" fillId="0" borderId="0"/>
    <xf numFmtId="3" fontId="55" fillId="0" borderId="23" applyProtection="0"/>
    <xf numFmtId="0" fontId="15" fillId="31" borderId="15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32" applyNumberFormat="0" applyFill="0" applyAlignment="0" applyProtection="0"/>
    <xf numFmtId="0" fontId="60" fillId="0" borderId="33" applyNumberFormat="0" applyFill="0" applyAlignment="0" applyProtection="0"/>
    <xf numFmtId="0" fontId="60" fillId="0" borderId="0" applyNumberFormat="0" applyFill="0" applyBorder="0" applyAlignment="0" applyProtection="0"/>
    <xf numFmtId="0" fontId="61" fillId="32" borderId="0" applyNumberFormat="0" applyBorder="0" applyAlignment="0" applyProtection="0"/>
    <xf numFmtId="0" fontId="62" fillId="33" borderId="0" applyNumberFormat="0" applyBorder="0" applyAlignment="0" applyProtection="0"/>
    <xf numFmtId="0" fontId="63" fillId="34" borderId="0" applyNumberFormat="0" applyBorder="0" applyAlignment="0" applyProtection="0"/>
    <xf numFmtId="0" fontId="64" fillId="35" borderId="34" applyNumberFormat="0" applyAlignment="0" applyProtection="0"/>
    <xf numFmtId="0" fontId="65" fillId="36" borderId="35" applyNumberFormat="0" applyAlignment="0" applyProtection="0"/>
    <xf numFmtId="0" fontId="66" fillId="36" borderId="34" applyNumberFormat="0" applyAlignment="0" applyProtection="0"/>
    <xf numFmtId="0" fontId="67" fillId="0" borderId="36" applyNumberFormat="0" applyFill="0" applyAlignment="0" applyProtection="0"/>
    <xf numFmtId="0" fontId="68" fillId="37" borderId="37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38" applyNumberFormat="0" applyFill="0" applyAlignment="0" applyProtection="0"/>
    <xf numFmtId="0" fontId="72" fillId="3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72" fillId="39" borderId="0" applyNumberFormat="0" applyBorder="0" applyAlignment="0" applyProtection="0"/>
    <xf numFmtId="0" fontId="72" fillId="40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72" fillId="41" borderId="0" applyNumberFormat="0" applyBorder="0" applyAlignment="0" applyProtection="0"/>
    <xf numFmtId="0" fontId="72" fillId="4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72" fillId="43" borderId="0" applyNumberFormat="0" applyBorder="0" applyAlignment="0" applyProtection="0"/>
    <xf numFmtId="0" fontId="72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72" fillId="45" borderId="0" applyNumberFormat="0" applyBorder="0" applyAlignment="0" applyProtection="0"/>
    <xf numFmtId="0" fontId="72" fillId="4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72" fillId="4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3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4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37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" fontId="4" fillId="3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4" fillId="3" borderId="0" applyFont="0" applyFill="0" applyBorder="0" applyAlignment="0" applyProtection="0"/>
    <xf numFmtId="5" fontId="4" fillId="3" borderId="0" applyFont="0" applyFill="0" applyBorder="0" applyAlignment="0" applyProtection="0"/>
    <xf numFmtId="0" fontId="4" fillId="3" borderId="0" applyFont="0" applyFill="0" applyBorder="0" applyAlignment="0" applyProtection="0"/>
    <xf numFmtId="2" fontId="4" fillId="3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8" fillId="0" borderId="0"/>
    <xf numFmtId="0" fontId="9" fillId="0" borderId="0"/>
    <xf numFmtId="0" fontId="10" fillId="0" borderId="0"/>
    <xf numFmtId="0" fontId="4" fillId="0" borderId="0">
      <alignment vertical="top"/>
    </xf>
    <xf numFmtId="0" fontId="1" fillId="0" borderId="0"/>
    <xf numFmtId="0" fontId="7" fillId="0" borderId="0"/>
    <xf numFmtId="0" fontId="7" fillId="0" borderId="0"/>
    <xf numFmtId="0" fontId="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/>
    <xf numFmtId="0" fontId="3" fillId="0" borderId="0" xfId="2" applyFont="1" applyFill="1"/>
    <xf numFmtId="164" fontId="4" fillId="0" borderId="1" xfId="3" applyNumberFormat="1" applyFont="1" applyFill="1" applyBorder="1"/>
    <xf numFmtId="0" fontId="4" fillId="0" borderId="0" xfId="2" applyFont="1" applyFill="1" applyBorder="1"/>
    <xf numFmtId="0" fontId="3" fillId="0" borderId="0" xfId="2" applyFont="1" applyFill="1" applyAlignment="1">
      <alignment horizontal="left"/>
    </xf>
    <xf numFmtId="0" fontId="4" fillId="0" borderId="0" xfId="2" quotePrefix="1" applyFont="1" applyFill="1" applyAlignment="1">
      <alignment horizontal="left"/>
    </xf>
    <xf numFmtId="0" fontId="4" fillId="2" borderId="0" xfId="2" applyFont="1" applyFill="1" applyBorder="1"/>
    <xf numFmtId="164" fontId="4" fillId="0" borderId="3" xfId="3" applyNumberFormat="1" applyFont="1" applyFill="1" applyBorder="1"/>
    <xf numFmtId="41" fontId="4" fillId="0" borderId="3" xfId="3" applyNumberFormat="1" applyFont="1" applyFill="1" applyBorder="1"/>
    <xf numFmtId="164" fontId="4" fillId="0" borderId="2" xfId="3" applyNumberFormat="1" applyFont="1" applyFill="1" applyBorder="1"/>
    <xf numFmtId="43" fontId="4" fillId="0" borderId="0" xfId="2" applyNumberFormat="1" applyFont="1" applyFill="1" applyBorder="1"/>
    <xf numFmtId="0" fontId="3" fillId="0" borderId="0" xfId="2" applyFont="1" applyFill="1" applyBorder="1"/>
    <xf numFmtId="164" fontId="4" fillId="0" borderId="0" xfId="2" applyNumberFormat="1" applyFont="1" applyFill="1" applyBorder="1"/>
    <xf numFmtId="40" fontId="4" fillId="0" borderId="0" xfId="2" applyNumberFormat="1" applyFont="1" applyFill="1" applyBorder="1"/>
    <xf numFmtId="0" fontId="11" fillId="0" borderId="0" xfId="2" applyFont="1" applyFill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0" fontId="4" fillId="0" borderId="0" xfId="0" applyFont="1" applyFill="1"/>
    <xf numFmtId="0" fontId="3" fillId="0" borderId="0" xfId="0" applyFont="1" applyFill="1"/>
    <xf numFmtId="164" fontId="4" fillId="0" borderId="3" xfId="2" applyNumberFormat="1" applyFont="1" applyFill="1" applyBorder="1"/>
    <xf numFmtId="43" fontId="4" fillId="0" borderId="3" xfId="1" applyFont="1" applyFill="1" applyBorder="1"/>
    <xf numFmtId="164" fontId="3" fillId="0" borderId="2" xfId="3" applyNumberFormat="1" applyFont="1" applyFill="1" applyBorder="1"/>
    <xf numFmtId="0" fontId="3" fillId="0" borderId="0" xfId="0" applyFont="1" applyFill="1" applyAlignment="1">
      <alignment horizontal="left"/>
    </xf>
    <xf numFmtId="164" fontId="4" fillId="0" borderId="3" xfId="1" applyNumberFormat="1" applyFont="1" applyFill="1" applyBorder="1"/>
    <xf numFmtId="0" fontId="3" fillId="0" borderId="0" xfId="2" applyFont="1" applyFill="1" applyBorder="1" applyAlignment="1">
      <alignment horizontal="center"/>
    </xf>
    <xf numFmtId="14" fontId="3" fillId="0" borderId="0" xfId="2" applyNumberFormat="1" applyFont="1" applyFill="1" applyBorder="1" applyAlignment="1">
      <alignment horizontal="center"/>
    </xf>
    <xf numFmtId="14" fontId="3" fillId="0" borderId="8" xfId="2" applyNumberFormat="1" applyFont="1" applyFill="1" applyBorder="1" applyAlignment="1">
      <alignment horizontal="center"/>
    </xf>
    <xf numFmtId="0" fontId="4" fillId="0" borderId="8" xfId="2" applyFont="1" applyFill="1" applyBorder="1"/>
    <xf numFmtId="164" fontId="4" fillId="0" borderId="8" xfId="1" applyNumberFormat="1" applyFont="1" applyFill="1" applyBorder="1"/>
    <xf numFmtId="164" fontId="4" fillId="0" borderId="8" xfId="3" applyNumberFormat="1" applyFont="1" applyFill="1" applyBorder="1"/>
    <xf numFmtId="164" fontId="4" fillId="0" borderId="40" xfId="3" applyNumberFormat="1" applyFont="1" applyFill="1" applyBorder="1"/>
    <xf numFmtId="164" fontId="4" fillId="0" borderId="40" xfId="1" applyNumberFormat="1" applyFont="1" applyFill="1" applyBorder="1"/>
    <xf numFmtId="164" fontId="4" fillId="0" borderId="41" xfId="3" applyNumberFormat="1" applyFont="1" applyFill="1" applyBorder="1"/>
    <xf numFmtId="43" fontId="4" fillId="0" borderId="0" xfId="3" applyNumberFormat="1" applyFont="1" applyFill="1" applyBorder="1"/>
    <xf numFmtId="165" fontId="4" fillId="0" borderId="7" xfId="3" quotePrefix="1" applyNumberFormat="1" applyFont="1" applyFill="1" applyBorder="1" applyAlignment="1">
      <alignment horizontal="center"/>
    </xf>
    <xf numFmtId="164" fontId="4" fillId="0" borderId="42" xfId="3" applyNumberFormat="1" applyFont="1" applyFill="1" applyBorder="1"/>
    <xf numFmtId="165" fontId="4" fillId="0" borderId="7" xfId="0" quotePrefix="1" applyNumberFormat="1" applyFont="1" applyFill="1" applyBorder="1" applyAlignment="1">
      <alignment horizontal="center"/>
    </xf>
    <xf numFmtId="41" fontId="4" fillId="0" borderId="0" xfId="3" applyNumberFormat="1" applyFont="1" applyFill="1" applyBorder="1"/>
    <xf numFmtId="164" fontId="4" fillId="0" borderId="42" xfId="2" applyNumberFormat="1" applyFont="1" applyFill="1" applyBorder="1"/>
    <xf numFmtId="164" fontId="4" fillId="0" borderId="42" xfId="1" applyNumberFormat="1" applyFont="1" applyFill="1" applyBorder="1"/>
    <xf numFmtId="165" fontId="4" fillId="0" borderId="7" xfId="2" applyNumberFormat="1" applyFont="1" applyFill="1" applyBorder="1" applyAlignment="1">
      <alignment horizontal="center"/>
    </xf>
    <xf numFmtId="165" fontId="4" fillId="0" borderId="7" xfId="3" applyNumberFormat="1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 wrapText="1"/>
    </xf>
    <xf numFmtId="164" fontId="3" fillId="0" borderId="41" xfId="3" applyNumberFormat="1" applyFont="1" applyFill="1" applyBorder="1"/>
    <xf numFmtId="0" fontId="3" fillId="0" borderId="8" xfId="2" applyFont="1" applyFill="1" applyBorder="1" applyAlignment="1">
      <alignment horizontal="center"/>
    </xf>
    <xf numFmtId="0" fontId="73" fillId="0" borderId="0" xfId="2" applyFont="1" applyFill="1"/>
    <xf numFmtId="164" fontId="4" fillId="0" borderId="1" xfId="1" applyNumberFormat="1" applyFont="1" applyFill="1" applyBorder="1"/>
    <xf numFmtId="164" fontId="4" fillId="0" borderId="41" xfId="1" applyNumberFormat="1" applyFont="1" applyFill="1" applyBorder="1"/>
    <xf numFmtId="10" fontId="4" fillId="0" borderId="7" xfId="675" quotePrefix="1" applyNumberFormat="1" applyFont="1" applyFill="1" applyBorder="1" applyAlignment="1">
      <alignment horizontal="center"/>
    </xf>
    <xf numFmtId="165" fontId="4" fillId="0" borderId="44" xfId="0" quotePrefix="1" applyNumberFormat="1" applyFont="1" applyFill="1" applyBorder="1" applyAlignment="1">
      <alignment horizontal="center"/>
    </xf>
    <xf numFmtId="165" fontId="4" fillId="0" borderId="43" xfId="2" applyNumberFormat="1" applyFont="1" applyFill="1" applyBorder="1" applyAlignment="1">
      <alignment horizontal="center"/>
    </xf>
    <xf numFmtId="10" fontId="4" fillId="0" borderId="44" xfId="675" quotePrefix="1" applyNumberFormat="1" applyFont="1" applyFill="1" applyBorder="1" applyAlignment="1">
      <alignment horizontal="center"/>
    </xf>
    <xf numFmtId="10" fontId="4" fillId="0" borderId="7" xfId="675" applyNumberFormat="1" applyFont="1" applyFill="1" applyBorder="1" applyAlignment="1">
      <alignment horizontal="center"/>
    </xf>
    <xf numFmtId="10" fontId="4" fillId="0" borderId="7" xfId="675" applyNumberFormat="1" applyFont="1" applyFill="1" applyBorder="1"/>
    <xf numFmtId="10" fontId="4" fillId="0" borderId="43" xfId="675" applyNumberFormat="1" applyFont="1" applyFill="1" applyBorder="1" applyAlignment="1">
      <alignment horizontal="center"/>
    </xf>
    <xf numFmtId="10" fontId="4" fillId="0" borderId="39" xfId="675" quotePrefix="1" applyNumberFormat="1" applyFont="1" applyFill="1" applyBorder="1" applyAlignment="1">
      <alignment horizontal="center"/>
    </xf>
    <xf numFmtId="0" fontId="4" fillId="0" borderId="0" xfId="0" applyFont="1" applyFill="1" applyBorder="1"/>
    <xf numFmtId="10" fontId="3" fillId="0" borderId="0" xfId="675" applyNumberFormat="1" applyFont="1" applyFill="1"/>
    <xf numFmtId="164" fontId="3" fillId="0" borderId="0" xfId="2" applyNumberFormat="1" applyFont="1" applyFill="1"/>
    <xf numFmtId="10" fontId="3" fillId="0" borderId="5" xfId="675" applyNumberFormat="1" applyFont="1" applyFill="1" applyBorder="1"/>
    <xf numFmtId="164" fontId="3" fillId="0" borderId="9" xfId="2" applyNumberFormat="1" applyFont="1" applyFill="1" applyBorder="1"/>
    <xf numFmtId="0" fontId="3" fillId="0" borderId="9" xfId="2" applyFont="1" applyFill="1" applyBorder="1"/>
    <xf numFmtId="0" fontId="3" fillId="0" borderId="9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10" fontId="3" fillId="0" borderId="7" xfId="675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wrapText="1"/>
    </xf>
    <xf numFmtId="10" fontId="4" fillId="0" borderId="39" xfId="675" applyNumberFormat="1" applyFont="1" applyFill="1" applyBorder="1" applyAlignment="1">
      <alignment horizontal="center"/>
    </xf>
    <xf numFmtId="10" fontId="4" fillId="0" borderId="43" xfId="675" applyNumberFormat="1" applyFont="1" applyFill="1" applyBorder="1"/>
    <xf numFmtId="10" fontId="4" fillId="0" borderId="44" xfId="675" applyNumberFormat="1" applyFont="1" applyFill="1" applyBorder="1"/>
    <xf numFmtId="10" fontId="4" fillId="0" borderId="0" xfId="675" applyNumberFormat="1" applyFont="1" applyFill="1" applyBorder="1"/>
    <xf numFmtId="10" fontId="4" fillId="0" borderId="0" xfId="675" applyNumberFormat="1" applyFont="1" applyFill="1" applyBorder="1" applyAlignment="1">
      <alignment horizontal="center"/>
    </xf>
    <xf numFmtId="10" fontId="4" fillId="0" borderId="0" xfId="675" applyNumberFormat="1" applyFont="1" applyFill="1"/>
    <xf numFmtId="165" fontId="3" fillId="0" borderId="0" xfId="2" applyNumberFormat="1" applyFont="1" applyFill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  <xf numFmtId="165" fontId="3" fillId="0" borderId="7" xfId="2" applyNumberFormat="1" applyFont="1" applyFill="1" applyBorder="1" applyAlignment="1">
      <alignment horizontal="center"/>
    </xf>
    <xf numFmtId="10" fontId="3" fillId="0" borderId="39" xfId="675" applyNumberFormat="1" applyFont="1" applyFill="1" applyBorder="1" applyAlignment="1">
      <alignment horizontal="center"/>
    </xf>
    <xf numFmtId="165" fontId="3" fillId="0" borderId="39" xfId="2" applyNumberFormat="1" applyFont="1" applyFill="1" applyBorder="1" applyAlignment="1">
      <alignment horizontal="center"/>
    </xf>
    <xf numFmtId="0" fontId="74" fillId="0" borderId="0" xfId="0" applyFont="1" applyFill="1" applyBorder="1"/>
    <xf numFmtId="164" fontId="74" fillId="0" borderId="3" xfId="1" applyNumberFormat="1" applyFont="1" applyFill="1" applyBorder="1"/>
    <xf numFmtId="43" fontId="74" fillId="0" borderId="0" xfId="1" applyFont="1" applyFill="1" applyBorder="1"/>
    <xf numFmtId="43" fontId="75" fillId="0" borderId="0" xfId="1" applyFont="1" applyFill="1" applyBorder="1"/>
    <xf numFmtId="43" fontId="4" fillId="0" borderId="0" xfId="0" applyNumberFormat="1" applyFont="1" applyFill="1" applyBorder="1"/>
    <xf numFmtId="43" fontId="4" fillId="0" borderId="0" xfId="1" applyFont="1" applyFill="1" applyBorder="1"/>
    <xf numFmtId="40" fontId="3" fillId="0" borderId="0" xfId="2" applyNumberFormat="1" applyFont="1" applyFill="1"/>
    <xf numFmtId="0" fontId="3" fillId="0" borderId="5" xfId="2" applyFont="1" applyFill="1" applyBorder="1"/>
    <xf numFmtId="0" fontId="3" fillId="0" borderId="6" xfId="2" applyFont="1" applyFill="1" applyBorder="1"/>
    <xf numFmtId="0" fontId="3" fillId="0" borderId="7" xfId="2" applyFont="1" applyFill="1" applyBorder="1" applyAlignment="1">
      <alignment horizontal="center"/>
    </xf>
    <xf numFmtId="14" fontId="3" fillId="0" borderId="7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183" fontId="4" fillId="0" borderId="7" xfId="675" quotePrefix="1" applyNumberFormat="1" applyFont="1" applyFill="1" applyBorder="1" applyAlignment="1">
      <alignment horizontal="center"/>
    </xf>
    <xf numFmtId="183" fontId="4" fillId="0" borderId="39" xfId="675" quotePrefix="1" applyNumberFormat="1" applyFont="1" applyFill="1" applyBorder="1" applyAlignment="1">
      <alignment horizontal="center"/>
    </xf>
    <xf numFmtId="165" fontId="4" fillId="0" borderId="39" xfId="2" applyNumberFormat="1" applyFont="1" applyFill="1" applyBorder="1" applyAlignment="1">
      <alignment horizontal="center"/>
    </xf>
    <xf numFmtId="165" fontId="4" fillId="0" borderId="43" xfId="3" applyNumberFormat="1" applyFont="1" applyFill="1" applyBorder="1"/>
    <xf numFmtId="165" fontId="4" fillId="0" borderId="39" xfId="3" quotePrefix="1" applyNumberFormat="1" applyFont="1" applyFill="1" applyBorder="1" applyAlignment="1">
      <alignment horizontal="center"/>
    </xf>
    <xf numFmtId="165" fontId="4" fillId="0" borderId="7" xfId="2" quotePrefix="1" applyNumberFormat="1" applyFont="1" applyFill="1" applyBorder="1" applyAlignment="1">
      <alignment horizontal="center"/>
    </xf>
    <xf numFmtId="165" fontId="4" fillId="0" borderId="39" xfId="2" quotePrefix="1" applyNumberFormat="1" applyFont="1" applyFill="1" applyBorder="1" applyAlignment="1">
      <alignment horizontal="center"/>
    </xf>
    <xf numFmtId="165" fontId="4" fillId="0" borderId="44" xfId="2" quotePrefix="1" applyNumberFormat="1" applyFont="1" applyFill="1" applyBorder="1" applyAlignment="1">
      <alignment horizontal="center"/>
    </xf>
    <xf numFmtId="165" fontId="4" fillId="0" borderId="44" xfId="3" quotePrefix="1" applyNumberFormat="1" applyFont="1" applyFill="1" applyBorder="1" applyAlignment="1">
      <alignment horizontal="center"/>
    </xf>
    <xf numFmtId="0" fontId="4" fillId="0" borderId="44" xfId="2" applyFont="1" applyFill="1" applyBorder="1"/>
    <xf numFmtId="0" fontId="4" fillId="0" borderId="7" xfId="2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0" fontId="3" fillId="0" borderId="0" xfId="2" quotePrefix="1" applyFont="1" applyFill="1" applyAlignment="1">
      <alignment horizontal="left"/>
    </xf>
    <xf numFmtId="15" fontId="3" fillId="0" borderId="0" xfId="2" quotePrefix="1" applyNumberFormat="1" applyFont="1" applyFill="1" applyAlignment="1">
      <alignment horizontal="left"/>
    </xf>
    <xf numFmtId="15" fontId="3" fillId="0" borderId="0" xfId="2" applyNumberFormat="1" applyFont="1" applyFill="1"/>
    <xf numFmtId="0" fontId="3" fillId="0" borderId="0" xfId="2" applyFont="1" applyFill="1" applyAlignment="1">
      <alignment horizontal="center"/>
    </xf>
    <xf numFmtId="43" fontId="4" fillId="0" borderId="0" xfId="3" applyFont="1" applyFill="1"/>
    <xf numFmtId="49" fontId="3" fillId="0" borderId="0" xfId="2" applyNumberFormat="1" applyFont="1" applyFill="1" applyBorder="1"/>
    <xf numFmtId="0" fontId="4" fillId="0" borderId="0" xfId="2" applyFont="1" applyFill="1" applyBorder="1" applyAlignment="1">
      <alignment horizontal="left"/>
    </xf>
    <xf numFmtId="165" fontId="3" fillId="0" borderId="7" xfId="2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</cellXfs>
  <cellStyles count="1608">
    <cellStyle name="_x0007__x000b_" xfId="45" xr:uid="{00000000-0005-0000-0000-000000000000}"/>
    <cellStyle name="20% - Accent1" xfId="693" builtinId="30" customBuiltin="1"/>
    <cellStyle name="20% - Accent1 2" xfId="46" xr:uid="{00000000-0005-0000-0000-000002000000}"/>
    <cellStyle name="20% - Accent1 2 2" xfId="47" xr:uid="{00000000-0005-0000-0000-000003000000}"/>
    <cellStyle name="20% - Accent1 2 2 2" xfId="857" xr:uid="{00000000-0005-0000-0000-000004000000}"/>
    <cellStyle name="20% - Accent1 2 2 3" xfId="1194" xr:uid="{00000000-0005-0000-0000-000005000000}"/>
    <cellStyle name="20% - Accent1 2 3" xfId="48" xr:uid="{00000000-0005-0000-0000-000006000000}"/>
    <cellStyle name="20% - Accent1 2 3 2" xfId="1011" xr:uid="{00000000-0005-0000-0000-000007000000}"/>
    <cellStyle name="20% - Accent1 2 3 3" xfId="1195" xr:uid="{00000000-0005-0000-0000-000008000000}"/>
    <cellStyle name="20% - Accent1 2 4" xfId="799" xr:uid="{00000000-0005-0000-0000-000009000000}"/>
    <cellStyle name="20% - Accent1 2 5" xfId="1193" xr:uid="{00000000-0005-0000-0000-00000A000000}"/>
    <cellStyle name="20% - Accent1 3" xfId="49" xr:uid="{00000000-0005-0000-0000-00000B000000}"/>
    <cellStyle name="20% - Accent1 3 2" xfId="50" xr:uid="{00000000-0005-0000-0000-00000C000000}"/>
    <cellStyle name="20% - Accent1 3 2 2" xfId="1012" xr:uid="{00000000-0005-0000-0000-00000D000000}"/>
    <cellStyle name="20% - Accent1 3 2 3" xfId="1197" xr:uid="{00000000-0005-0000-0000-00000E000000}"/>
    <cellStyle name="20% - Accent1 3 3" xfId="858" xr:uid="{00000000-0005-0000-0000-00000F000000}"/>
    <cellStyle name="20% - Accent1 3 4" xfId="1196" xr:uid="{00000000-0005-0000-0000-000010000000}"/>
    <cellStyle name="20% - Accent1 4" xfId="730" xr:uid="{00000000-0005-0000-0000-000011000000}"/>
    <cellStyle name="20% - Accent2" xfId="697" builtinId="34" customBuiltin="1"/>
    <cellStyle name="20% - Accent2 2" xfId="51" xr:uid="{00000000-0005-0000-0000-000013000000}"/>
    <cellStyle name="20% - Accent2 2 2" xfId="52" xr:uid="{00000000-0005-0000-0000-000014000000}"/>
    <cellStyle name="20% - Accent2 2 2 2" xfId="859" xr:uid="{00000000-0005-0000-0000-000015000000}"/>
    <cellStyle name="20% - Accent2 2 2 3" xfId="1199" xr:uid="{00000000-0005-0000-0000-000016000000}"/>
    <cellStyle name="20% - Accent2 2 3" xfId="53" xr:uid="{00000000-0005-0000-0000-000017000000}"/>
    <cellStyle name="20% - Accent2 2 3 2" xfId="1013" xr:uid="{00000000-0005-0000-0000-000018000000}"/>
    <cellStyle name="20% - Accent2 2 3 3" xfId="1200" xr:uid="{00000000-0005-0000-0000-000019000000}"/>
    <cellStyle name="20% - Accent2 2 4" xfId="801" xr:uid="{00000000-0005-0000-0000-00001A000000}"/>
    <cellStyle name="20% - Accent2 2 5" xfId="1198" xr:uid="{00000000-0005-0000-0000-00001B000000}"/>
    <cellStyle name="20% - Accent2 3" xfId="54" xr:uid="{00000000-0005-0000-0000-00001C000000}"/>
    <cellStyle name="20% - Accent2 3 2" xfId="55" xr:uid="{00000000-0005-0000-0000-00001D000000}"/>
    <cellStyle name="20% - Accent2 3 2 2" xfId="1014" xr:uid="{00000000-0005-0000-0000-00001E000000}"/>
    <cellStyle name="20% - Accent2 3 2 3" xfId="1202" xr:uid="{00000000-0005-0000-0000-00001F000000}"/>
    <cellStyle name="20% - Accent2 3 3" xfId="860" xr:uid="{00000000-0005-0000-0000-000020000000}"/>
    <cellStyle name="20% - Accent2 3 4" xfId="1201" xr:uid="{00000000-0005-0000-0000-000021000000}"/>
    <cellStyle name="20% - Accent2 4" xfId="732" xr:uid="{00000000-0005-0000-0000-000022000000}"/>
    <cellStyle name="20% - Accent3" xfId="701" builtinId="38" customBuiltin="1"/>
    <cellStyle name="20% - Accent3 2" xfId="56" xr:uid="{00000000-0005-0000-0000-000024000000}"/>
    <cellStyle name="20% - Accent3 2 2" xfId="57" xr:uid="{00000000-0005-0000-0000-000025000000}"/>
    <cellStyle name="20% - Accent3 2 2 2" xfId="861" xr:uid="{00000000-0005-0000-0000-000026000000}"/>
    <cellStyle name="20% - Accent3 2 2 3" xfId="1204" xr:uid="{00000000-0005-0000-0000-000027000000}"/>
    <cellStyle name="20% - Accent3 2 3" xfId="58" xr:uid="{00000000-0005-0000-0000-000028000000}"/>
    <cellStyle name="20% - Accent3 2 3 2" xfId="1015" xr:uid="{00000000-0005-0000-0000-000029000000}"/>
    <cellStyle name="20% - Accent3 2 3 3" xfId="1205" xr:uid="{00000000-0005-0000-0000-00002A000000}"/>
    <cellStyle name="20% - Accent3 2 4" xfId="803" xr:uid="{00000000-0005-0000-0000-00002B000000}"/>
    <cellStyle name="20% - Accent3 2 5" xfId="1203" xr:uid="{00000000-0005-0000-0000-00002C000000}"/>
    <cellStyle name="20% - Accent3 3" xfId="59" xr:uid="{00000000-0005-0000-0000-00002D000000}"/>
    <cellStyle name="20% - Accent3 3 2" xfId="60" xr:uid="{00000000-0005-0000-0000-00002E000000}"/>
    <cellStyle name="20% - Accent3 3 2 2" xfId="1016" xr:uid="{00000000-0005-0000-0000-00002F000000}"/>
    <cellStyle name="20% - Accent3 3 2 3" xfId="1207" xr:uid="{00000000-0005-0000-0000-000030000000}"/>
    <cellStyle name="20% - Accent3 3 3" xfId="862" xr:uid="{00000000-0005-0000-0000-000031000000}"/>
    <cellStyle name="20% - Accent3 3 4" xfId="1206" xr:uid="{00000000-0005-0000-0000-000032000000}"/>
    <cellStyle name="20% - Accent3 4" xfId="734" xr:uid="{00000000-0005-0000-0000-000033000000}"/>
    <cellStyle name="20% - Accent4" xfId="705" builtinId="42" customBuiltin="1"/>
    <cellStyle name="20% - Accent4 2" xfId="61" xr:uid="{00000000-0005-0000-0000-000035000000}"/>
    <cellStyle name="20% - Accent4 2 2" xfId="62" xr:uid="{00000000-0005-0000-0000-000036000000}"/>
    <cellStyle name="20% - Accent4 2 2 2" xfId="863" xr:uid="{00000000-0005-0000-0000-000037000000}"/>
    <cellStyle name="20% - Accent4 2 2 3" xfId="1209" xr:uid="{00000000-0005-0000-0000-000038000000}"/>
    <cellStyle name="20% - Accent4 2 3" xfId="63" xr:uid="{00000000-0005-0000-0000-000039000000}"/>
    <cellStyle name="20% - Accent4 2 3 2" xfId="1017" xr:uid="{00000000-0005-0000-0000-00003A000000}"/>
    <cellStyle name="20% - Accent4 2 3 3" xfId="1210" xr:uid="{00000000-0005-0000-0000-00003B000000}"/>
    <cellStyle name="20% - Accent4 2 4" xfId="805" xr:uid="{00000000-0005-0000-0000-00003C000000}"/>
    <cellStyle name="20% - Accent4 2 5" xfId="1208" xr:uid="{00000000-0005-0000-0000-00003D000000}"/>
    <cellStyle name="20% - Accent4 3" xfId="64" xr:uid="{00000000-0005-0000-0000-00003E000000}"/>
    <cellStyle name="20% - Accent4 3 2" xfId="65" xr:uid="{00000000-0005-0000-0000-00003F000000}"/>
    <cellStyle name="20% - Accent4 3 2 2" xfId="1018" xr:uid="{00000000-0005-0000-0000-000040000000}"/>
    <cellStyle name="20% - Accent4 3 2 3" xfId="1212" xr:uid="{00000000-0005-0000-0000-000041000000}"/>
    <cellStyle name="20% - Accent4 3 3" xfId="864" xr:uid="{00000000-0005-0000-0000-000042000000}"/>
    <cellStyle name="20% - Accent4 3 4" xfId="1211" xr:uid="{00000000-0005-0000-0000-000043000000}"/>
    <cellStyle name="20% - Accent4 4" xfId="736" xr:uid="{00000000-0005-0000-0000-000044000000}"/>
    <cellStyle name="20% - Accent5" xfId="709" builtinId="46" customBuiltin="1"/>
    <cellStyle name="20% - Accent5 2" xfId="66" xr:uid="{00000000-0005-0000-0000-000046000000}"/>
    <cellStyle name="20% - Accent5 2 2" xfId="67" xr:uid="{00000000-0005-0000-0000-000047000000}"/>
    <cellStyle name="20% - Accent5 2 2 2" xfId="865" xr:uid="{00000000-0005-0000-0000-000048000000}"/>
    <cellStyle name="20% - Accent5 2 2 3" xfId="1214" xr:uid="{00000000-0005-0000-0000-000049000000}"/>
    <cellStyle name="20% - Accent5 2 3" xfId="68" xr:uid="{00000000-0005-0000-0000-00004A000000}"/>
    <cellStyle name="20% - Accent5 2 3 2" xfId="1019" xr:uid="{00000000-0005-0000-0000-00004B000000}"/>
    <cellStyle name="20% - Accent5 2 3 3" xfId="1215" xr:uid="{00000000-0005-0000-0000-00004C000000}"/>
    <cellStyle name="20% - Accent5 2 4" xfId="807" xr:uid="{00000000-0005-0000-0000-00004D000000}"/>
    <cellStyle name="20% - Accent5 2 5" xfId="1213" xr:uid="{00000000-0005-0000-0000-00004E000000}"/>
    <cellStyle name="20% - Accent5 3" xfId="69" xr:uid="{00000000-0005-0000-0000-00004F000000}"/>
    <cellStyle name="20% - Accent5 3 2" xfId="70" xr:uid="{00000000-0005-0000-0000-000050000000}"/>
    <cellStyle name="20% - Accent5 3 2 2" xfId="1020" xr:uid="{00000000-0005-0000-0000-000051000000}"/>
    <cellStyle name="20% - Accent5 3 2 3" xfId="1217" xr:uid="{00000000-0005-0000-0000-000052000000}"/>
    <cellStyle name="20% - Accent5 3 3" xfId="866" xr:uid="{00000000-0005-0000-0000-000053000000}"/>
    <cellStyle name="20% - Accent5 3 4" xfId="1216" xr:uid="{00000000-0005-0000-0000-000054000000}"/>
    <cellStyle name="20% - Accent5 4" xfId="738" xr:uid="{00000000-0005-0000-0000-000055000000}"/>
    <cellStyle name="20% - Accent6" xfId="713" builtinId="50" customBuiltin="1"/>
    <cellStyle name="20% - Accent6 2" xfId="71" xr:uid="{00000000-0005-0000-0000-000057000000}"/>
    <cellStyle name="20% - Accent6 2 2" xfId="72" xr:uid="{00000000-0005-0000-0000-000058000000}"/>
    <cellStyle name="20% - Accent6 2 2 2" xfId="867" xr:uid="{00000000-0005-0000-0000-000059000000}"/>
    <cellStyle name="20% - Accent6 2 2 3" xfId="1219" xr:uid="{00000000-0005-0000-0000-00005A000000}"/>
    <cellStyle name="20% - Accent6 2 3" xfId="73" xr:uid="{00000000-0005-0000-0000-00005B000000}"/>
    <cellStyle name="20% - Accent6 2 3 2" xfId="1021" xr:uid="{00000000-0005-0000-0000-00005C000000}"/>
    <cellStyle name="20% - Accent6 2 3 3" xfId="1220" xr:uid="{00000000-0005-0000-0000-00005D000000}"/>
    <cellStyle name="20% - Accent6 2 4" xfId="809" xr:uid="{00000000-0005-0000-0000-00005E000000}"/>
    <cellStyle name="20% - Accent6 2 5" xfId="1218" xr:uid="{00000000-0005-0000-0000-00005F000000}"/>
    <cellStyle name="20% - Accent6 3" xfId="74" xr:uid="{00000000-0005-0000-0000-000060000000}"/>
    <cellStyle name="20% - Accent6 3 2" xfId="75" xr:uid="{00000000-0005-0000-0000-000061000000}"/>
    <cellStyle name="20% - Accent6 3 2 2" xfId="1022" xr:uid="{00000000-0005-0000-0000-000062000000}"/>
    <cellStyle name="20% - Accent6 3 2 3" xfId="1222" xr:uid="{00000000-0005-0000-0000-000063000000}"/>
    <cellStyle name="20% - Accent6 3 3" xfId="868" xr:uid="{00000000-0005-0000-0000-000064000000}"/>
    <cellStyle name="20% - Accent6 3 4" xfId="1221" xr:uid="{00000000-0005-0000-0000-000065000000}"/>
    <cellStyle name="20% - Accent6 4" xfId="740" xr:uid="{00000000-0005-0000-0000-000066000000}"/>
    <cellStyle name="40% - Accent1" xfId="694" builtinId="31" customBuiltin="1"/>
    <cellStyle name="40% - Accent1 2" xfId="76" xr:uid="{00000000-0005-0000-0000-000068000000}"/>
    <cellStyle name="40% - Accent1 2 2" xfId="77" xr:uid="{00000000-0005-0000-0000-000069000000}"/>
    <cellStyle name="40% - Accent1 2 2 2" xfId="869" xr:uid="{00000000-0005-0000-0000-00006A000000}"/>
    <cellStyle name="40% - Accent1 2 2 3" xfId="1224" xr:uid="{00000000-0005-0000-0000-00006B000000}"/>
    <cellStyle name="40% - Accent1 2 3" xfId="78" xr:uid="{00000000-0005-0000-0000-00006C000000}"/>
    <cellStyle name="40% - Accent1 2 3 2" xfId="1023" xr:uid="{00000000-0005-0000-0000-00006D000000}"/>
    <cellStyle name="40% - Accent1 2 3 3" xfId="1225" xr:uid="{00000000-0005-0000-0000-00006E000000}"/>
    <cellStyle name="40% - Accent1 2 4" xfId="800" xr:uid="{00000000-0005-0000-0000-00006F000000}"/>
    <cellStyle name="40% - Accent1 2 5" xfId="1223" xr:uid="{00000000-0005-0000-0000-000070000000}"/>
    <cellStyle name="40% - Accent1 3" xfId="79" xr:uid="{00000000-0005-0000-0000-000071000000}"/>
    <cellStyle name="40% - Accent1 3 2" xfId="80" xr:uid="{00000000-0005-0000-0000-000072000000}"/>
    <cellStyle name="40% - Accent1 3 2 2" xfId="1024" xr:uid="{00000000-0005-0000-0000-000073000000}"/>
    <cellStyle name="40% - Accent1 3 2 3" xfId="1227" xr:uid="{00000000-0005-0000-0000-000074000000}"/>
    <cellStyle name="40% - Accent1 3 3" xfId="870" xr:uid="{00000000-0005-0000-0000-000075000000}"/>
    <cellStyle name="40% - Accent1 3 4" xfId="1226" xr:uid="{00000000-0005-0000-0000-000076000000}"/>
    <cellStyle name="40% - Accent1 4" xfId="731" xr:uid="{00000000-0005-0000-0000-000077000000}"/>
    <cellStyle name="40% - Accent2" xfId="698" builtinId="35" customBuiltin="1"/>
    <cellStyle name="40% - Accent2 2" xfId="81" xr:uid="{00000000-0005-0000-0000-000079000000}"/>
    <cellStyle name="40% - Accent2 2 2" xfId="82" xr:uid="{00000000-0005-0000-0000-00007A000000}"/>
    <cellStyle name="40% - Accent2 2 2 2" xfId="871" xr:uid="{00000000-0005-0000-0000-00007B000000}"/>
    <cellStyle name="40% - Accent2 2 2 3" xfId="1229" xr:uid="{00000000-0005-0000-0000-00007C000000}"/>
    <cellStyle name="40% - Accent2 2 3" xfId="83" xr:uid="{00000000-0005-0000-0000-00007D000000}"/>
    <cellStyle name="40% - Accent2 2 3 2" xfId="1025" xr:uid="{00000000-0005-0000-0000-00007E000000}"/>
    <cellStyle name="40% - Accent2 2 3 3" xfId="1230" xr:uid="{00000000-0005-0000-0000-00007F000000}"/>
    <cellStyle name="40% - Accent2 2 4" xfId="802" xr:uid="{00000000-0005-0000-0000-000080000000}"/>
    <cellStyle name="40% - Accent2 2 5" xfId="1228" xr:uid="{00000000-0005-0000-0000-000081000000}"/>
    <cellStyle name="40% - Accent2 3" xfId="84" xr:uid="{00000000-0005-0000-0000-000082000000}"/>
    <cellStyle name="40% - Accent2 3 2" xfId="85" xr:uid="{00000000-0005-0000-0000-000083000000}"/>
    <cellStyle name="40% - Accent2 3 2 2" xfId="1026" xr:uid="{00000000-0005-0000-0000-000084000000}"/>
    <cellStyle name="40% - Accent2 3 2 3" xfId="1232" xr:uid="{00000000-0005-0000-0000-000085000000}"/>
    <cellStyle name="40% - Accent2 3 3" xfId="872" xr:uid="{00000000-0005-0000-0000-000086000000}"/>
    <cellStyle name="40% - Accent2 3 4" xfId="1231" xr:uid="{00000000-0005-0000-0000-000087000000}"/>
    <cellStyle name="40% - Accent2 4" xfId="733" xr:uid="{00000000-0005-0000-0000-000088000000}"/>
    <cellStyle name="40% - Accent3" xfId="702" builtinId="39" customBuiltin="1"/>
    <cellStyle name="40% - Accent3 2" xfId="86" xr:uid="{00000000-0005-0000-0000-00008A000000}"/>
    <cellStyle name="40% - Accent3 2 2" xfId="87" xr:uid="{00000000-0005-0000-0000-00008B000000}"/>
    <cellStyle name="40% - Accent3 2 2 2" xfId="873" xr:uid="{00000000-0005-0000-0000-00008C000000}"/>
    <cellStyle name="40% - Accent3 2 2 3" xfId="1234" xr:uid="{00000000-0005-0000-0000-00008D000000}"/>
    <cellStyle name="40% - Accent3 2 3" xfId="88" xr:uid="{00000000-0005-0000-0000-00008E000000}"/>
    <cellStyle name="40% - Accent3 2 3 2" xfId="1027" xr:uid="{00000000-0005-0000-0000-00008F000000}"/>
    <cellStyle name="40% - Accent3 2 3 3" xfId="1235" xr:uid="{00000000-0005-0000-0000-000090000000}"/>
    <cellStyle name="40% - Accent3 2 4" xfId="804" xr:uid="{00000000-0005-0000-0000-000091000000}"/>
    <cellStyle name="40% - Accent3 2 5" xfId="1233" xr:uid="{00000000-0005-0000-0000-000092000000}"/>
    <cellStyle name="40% - Accent3 3" xfId="89" xr:uid="{00000000-0005-0000-0000-000093000000}"/>
    <cellStyle name="40% - Accent3 3 2" xfId="90" xr:uid="{00000000-0005-0000-0000-000094000000}"/>
    <cellStyle name="40% - Accent3 3 2 2" xfId="1028" xr:uid="{00000000-0005-0000-0000-000095000000}"/>
    <cellStyle name="40% - Accent3 3 2 3" xfId="1237" xr:uid="{00000000-0005-0000-0000-000096000000}"/>
    <cellStyle name="40% - Accent3 3 3" xfId="874" xr:uid="{00000000-0005-0000-0000-000097000000}"/>
    <cellStyle name="40% - Accent3 3 4" xfId="1236" xr:uid="{00000000-0005-0000-0000-000098000000}"/>
    <cellStyle name="40% - Accent3 4" xfId="735" xr:uid="{00000000-0005-0000-0000-000099000000}"/>
    <cellStyle name="40% - Accent4" xfId="706" builtinId="43" customBuiltin="1"/>
    <cellStyle name="40% - Accent4 2" xfId="91" xr:uid="{00000000-0005-0000-0000-00009B000000}"/>
    <cellStyle name="40% - Accent4 2 2" xfId="92" xr:uid="{00000000-0005-0000-0000-00009C000000}"/>
    <cellStyle name="40% - Accent4 2 2 2" xfId="875" xr:uid="{00000000-0005-0000-0000-00009D000000}"/>
    <cellStyle name="40% - Accent4 2 2 3" xfId="1239" xr:uid="{00000000-0005-0000-0000-00009E000000}"/>
    <cellStyle name="40% - Accent4 2 3" xfId="93" xr:uid="{00000000-0005-0000-0000-00009F000000}"/>
    <cellStyle name="40% - Accent4 2 3 2" xfId="1029" xr:uid="{00000000-0005-0000-0000-0000A0000000}"/>
    <cellStyle name="40% - Accent4 2 3 3" xfId="1240" xr:uid="{00000000-0005-0000-0000-0000A1000000}"/>
    <cellStyle name="40% - Accent4 2 4" xfId="806" xr:uid="{00000000-0005-0000-0000-0000A2000000}"/>
    <cellStyle name="40% - Accent4 2 5" xfId="1238" xr:uid="{00000000-0005-0000-0000-0000A3000000}"/>
    <cellStyle name="40% - Accent4 3" xfId="94" xr:uid="{00000000-0005-0000-0000-0000A4000000}"/>
    <cellStyle name="40% - Accent4 3 2" xfId="95" xr:uid="{00000000-0005-0000-0000-0000A5000000}"/>
    <cellStyle name="40% - Accent4 3 2 2" xfId="1030" xr:uid="{00000000-0005-0000-0000-0000A6000000}"/>
    <cellStyle name="40% - Accent4 3 2 3" xfId="1242" xr:uid="{00000000-0005-0000-0000-0000A7000000}"/>
    <cellStyle name="40% - Accent4 3 3" xfId="876" xr:uid="{00000000-0005-0000-0000-0000A8000000}"/>
    <cellStyle name="40% - Accent4 3 4" xfId="1241" xr:uid="{00000000-0005-0000-0000-0000A9000000}"/>
    <cellStyle name="40% - Accent4 4" xfId="737" xr:uid="{00000000-0005-0000-0000-0000AA000000}"/>
    <cellStyle name="40% - Accent5" xfId="710" builtinId="47" customBuiltin="1"/>
    <cellStyle name="40% - Accent5 2" xfId="96" xr:uid="{00000000-0005-0000-0000-0000AC000000}"/>
    <cellStyle name="40% - Accent5 2 2" xfId="97" xr:uid="{00000000-0005-0000-0000-0000AD000000}"/>
    <cellStyle name="40% - Accent5 2 2 2" xfId="877" xr:uid="{00000000-0005-0000-0000-0000AE000000}"/>
    <cellStyle name="40% - Accent5 2 2 3" xfId="1244" xr:uid="{00000000-0005-0000-0000-0000AF000000}"/>
    <cellStyle name="40% - Accent5 2 3" xfId="98" xr:uid="{00000000-0005-0000-0000-0000B0000000}"/>
    <cellStyle name="40% - Accent5 2 3 2" xfId="1031" xr:uid="{00000000-0005-0000-0000-0000B1000000}"/>
    <cellStyle name="40% - Accent5 2 3 3" xfId="1245" xr:uid="{00000000-0005-0000-0000-0000B2000000}"/>
    <cellStyle name="40% - Accent5 2 4" xfId="808" xr:uid="{00000000-0005-0000-0000-0000B3000000}"/>
    <cellStyle name="40% - Accent5 2 5" xfId="1243" xr:uid="{00000000-0005-0000-0000-0000B4000000}"/>
    <cellStyle name="40% - Accent5 3" xfId="99" xr:uid="{00000000-0005-0000-0000-0000B5000000}"/>
    <cellStyle name="40% - Accent5 3 2" xfId="100" xr:uid="{00000000-0005-0000-0000-0000B6000000}"/>
    <cellStyle name="40% - Accent5 3 2 2" xfId="1032" xr:uid="{00000000-0005-0000-0000-0000B7000000}"/>
    <cellStyle name="40% - Accent5 3 2 3" xfId="1247" xr:uid="{00000000-0005-0000-0000-0000B8000000}"/>
    <cellStyle name="40% - Accent5 3 3" xfId="878" xr:uid="{00000000-0005-0000-0000-0000B9000000}"/>
    <cellStyle name="40% - Accent5 3 4" xfId="1246" xr:uid="{00000000-0005-0000-0000-0000BA000000}"/>
    <cellStyle name="40% - Accent5 4" xfId="739" xr:uid="{00000000-0005-0000-0000-0000BB000000}"/>
    <cellStyle name="40% - Accent6" xfId="714" builtinId="51" customBuiltin="1"/>
    <cellStyle name="40% - Accent6 2" xfId="101" xr:uid="{00000000-0005-0000-0000-0000BD000000}"/>
    <cellStyle name="40% - Accent6 2 2" xfId="102" xr:uid="{00000000-0005-0000-0000-0000BE000000}"/>
    <cellStyle name="40% - Accent6 2 2 2" xfId="879" xr:uid="{00000000-0005-0000-0000-0000BF000000}"/>
    <cellStyle name="40% - Accent6 2 2 3" xfId="1249" xr:uid="{00000000-0005-0000-0000-0000C0000000}"/>
    <cellStyle name="40% - Accent6 2 3" xfId="103" xr:uid="{00000000-0005-0000-0000-0000C1000000}"/>
    <cellStyle name="40% - Accent6 2 3 2" xfId="1033" xr:uid="{00000000-0005-0000-0000-0000C2000000}"/>
    <cellStyle name="40% - Accent6 2 3 3" xfId="1250" xr:uid="{00000000-0005-0000-0000-0000C3000000}"/>
    <cellStyle name="40% - Accent6 2 4" xfId="810" xr:uid="{00000000-0005-0000-0000-0000C4000000}"/>
    <cellStyle name="40% - Accent6 2 5" xfId="1248" xr:uid="{00000000-0005-0000-0000-0000C5000000}"/>
    <cellStyle name="40% - Accent6 3" xfId="104" xr:uid="{00000000-0005-0000-0000-0000C6000000}"/>
    <cellStyle name="40% - Accent6 3 2" xfId="105" xr:uid="{00000000-0005-0000-0000-0000C7000000}"/>
    <cellStyle name="40% - Accent6 3 2 2" xfId="1034" xr:uid="{00000000-0005-0000-0000-0000C8000000}"/>
    <cellStyle name="40% - Accent6 3 2 3" xfId="1252" xr:uid="{00000000-0005-0000-0000-0000C9000000}"/>
    <cellStyle name="40% - Accent6 3 3" xfId="880" xr:uid="{00000000-0005-0000-0000-0000CA000000}"/>
    <cellStyle name="40% - Accent6 3 4" xfId="1251" xr:uid="{00000000-0005-0000-0000-0000CB000000}"/>
    <cellStyle name="40% - Accent6 4" xfId="741" xr:uid="{00000000-0005-0000-0000-0000CC000000}"/>
    <cellStyle name="60% - Accent1" xfId="695" builtinId="32" customBuiltin="1"/>
    <cellStyle name="60% - Accent2" xfId="699" builtinId="36" customBuiltin="1"/>
    <cellStyle name="60% - Accent3" xfId="703" builtinId="40" customBuiltin="1"/>
    <cellStyle name="60% - Accent4" xfId="707" builtinId="44" customBuiltin="1"/>
    <cellStyle name="60% - Accent5" xfId="711" builtinId="48" customBuiltin="1"/>
    <cellStyle name="60% - Accent6" xfId="715" builtinId="52" customBuiltin="1"/>
    <cellStyle name="a125body" xfId="106" xr:uid="{00000000-0005-0000-0000-0000D3000000}"/>
    <cellStyle name="Accent1" xfId="692" builtinId="29" customBuiltin="1"/>
    <cellStyle name="Accent2" xfId="696" builtinId="33" customBuiltin="1"/>
    <cellStyle name="Accent3" xfId="700" builtinId="37" customBuiltin="1"/>
    <cellStyle name="Accent4" xfId="704" builtinId="41" customBuiltin="1"/>
    <cellStyle name="Accent5" xfId="708" builtinId="45" customBuiltin="1"/>
    <cellStyle name="Accent6" xfId="712" builtinId="49" customBuiltin="1"/>
    <cellStyle name="Activity" xfId="107" xr:uid="{00000000-0005-0000-0000-0000DA000000}"/>
    <cellStyle name="Actual Date" xfId="108" xr:uid="{00000000-0005-0000-0000-0000DB000000}"/>
    <cellStyle name="Assumption" xfId="109" xr:uid="{00000000-0005-0000-0000-0000DC000000}"/>
    <cellStyle name="Bad" xfId="682" builtinId="27" customBuiltin="1"/>
    <cellStyle name="BegBal" xfId="110" xr:uid="{00000000-0005-0000-0000-0000DE000000}"/>
    <cellStyle name="BIM" xfId="111" xr:uid="{00000000-0005-0000-0000-0000DF000000}"/>
    <cellStyle name="Calculation" xfId="686" builtinId="22" customBuiltin="1"/>
    <cellStyle name="Calculation in Model" xfId="112" xr:uid="{00000000-0005-0000-0000-0000E1000000}"/>
    <cellStyle name="Check Cell" xfId="688" builtinId="23" customBuiltin="1"/>
    <cellStyle name="ColLevel_" xfId="113" xr:uid="{00000000-0005-0000-0000-0000E3000000}"/>
    <cellStyle name="Column_Title" xfId="114" xr:uid="{00000000-0005-0000-0000-0000E4000000}"/>
    <cellStyle name="column1" xfId="115" xr:uid="{00000000-0005-0000-0000-0000E5000000}"/>
    <cellStyle name="Comma" xfId="1" builtinId="3"/>
    <cellStyle name="Comma  - Style1" xfId="116" xr:uid="{00000000-0005-0000-0000-0000E7000000}"/>
    <cellStyle name="Comma  - Style2" xfId="117" xr:uid="{00000000-0005-0000-0000-0000E8000000}"/>
    <cellStyle name="Comma  - Style3" xfId="118" xr:uid="{00000000-0005-0000-0000-0000E9000000}"/>
    <cellStyle name="Comma  - Style4" xfId="119" xr:uid="{00000000-0005-0000-0000-0000EA000000}"/>
    <cellStyle name="Comma  - Style5" xfId="120" xr:uid="{00000000-0005-0000-0000-0000EB000000}"/>
    <cellStyle name="Comma  - Style6" xfId="121" xr:uid="{00000000-0005-0000-0000-0000EC000000}"/>
    <cellStyle name="Comma  - Style7" xfId="122" xr:uid="{00000000-0005-0000-0000-0000ED000000}"/>
    <cellStyle name="Comma  - Style8" xfId="123" xr:uid="{00000000-0005-0000-0000-0000EE000000}"/>
    <cellStyle name="Comma 10" xfId="124" xr:uid="{00000000-0005-0000-0000-0000EF000000}"/>
    <cellStyle name="Comma 10 2" xfId="125" xr:uid="{00000000-0005-0000-0000-0000F0000000}"/>
    <cellStyle name="Comma 10 3" xfId="126" xr:uid="{00000000-0005-0000-0000-0000F1000000}"/>
    <cellStyle name="Comma 10 3 2" xfId="989" xr:uid="{00000000-0005-0000-0000-0000F2000000}"/>
    <cellStyle name="Comma 10 3 3" xfId="1253" xr:uid="{00000000-0005-0000-0000-0000F3000000}"/>
    <cellStyle name="Comma 10 4" xfId="127" xr:uid="{00000000-0005-0000-0000-0000F4000000}"/>
    <cellStyle name="Comma 10 4 2" xfId="1143" xr:uid="{00000000-0005-0000-0000-0000F5000000}"/>
    <cellStyle name="Comma 10 4 3" xfId="1254" xr:uid="{00000000-0005-0000-0000-0000F6000000}"/>
    <cellStyle name="Comma 11" xfId="128" xr:uid="{00000000-0005-0000-0000-0000F7000000}"/>
    <cellStyle name="Comma 11 2" xfId="129" xr:uid="{00000000-0005-0000-0000-0000F8000000}"/>
    <cellStyle name="Comma 11 3" xfId="130" xr:uid="{00000000-0005-0000-0000-0000F9000000}"/>
    <cellStyle name="Comma 11 3 2" xfId="991" xr:uid="{00000000-0005-0000-0000-0000FA000000}"/>
    <cellStyle name="Comma 11 3 3" xfId="1255" xr:uid="{00000000-0005-0000-0000-0000FB000000}"/>
    <cellStyle name="Comma 11 4" xfId="131" xr:uid="{00000000-0005-0000-0000-0000FC000000}"/>
    <cellStyle name="Comma 11 4 2" xfId="1145" xr:uid="{00000000-0005-0000-0000-0000FD000000}"/>
    <cellStyle name="Comma 11 4 3" xfId="1256" xr:uid="{00000000-0005-0000-0000-0000FE000000}"/>
    <cellStyle name="Comma 12" xfId="132" xr:uid="{00000000-0005-0000-0000-0000FF000000}"/>
    <cellStyle name="Comma 12 2" xfId="133" xr:uid="{00000000-0005-0000-0000-000000010000}"/>
    <cellStyle name="Comma 12 3" xfId="134" xr:uid="{00000000-0005-0000-0000-000001010000}"/>
    <cellStyle name="Comma 12 3 2" xfId="1008" xr:uid="{00000000-0005-0000-0000-000002010000}"/>
    <cellStyle name="Comma 12 3 3" xfId="1257" xr:uid="{00000000-0005-0000-0000-000003010000}"/>
    <cellStyle name="Comma 12 4" xfId="135" xr:uid="{00000000-0005-0000-0000-000004010000}"/>
    <cellStyle name="Comma 12 4 2" xfId="1162" xr:uid="{00000000-0005-0000-0000-000005010000}"/>
    <cellStyle name="Comma 12 4 3" xfId="1258" xr:uid="{00000000-0005-0000-0000-000006010000}"/>
    <cellStyle name="Comma 13" xfId="136" xr:uid="{00000000-0005-0000-0000-000007010000}"/>
    <cellStyle name="Comma 13 2" xfId="137" xr:uid="{00000000-0005-0000-0000-000008010000}"/>
    <cellStyle name="Comma 14" xfId="138" xr:uid="{00000000-0005-0000-0000-000009010000}"/>
    <cellStyle name="Comma 15" xfId="139" xr:uid="{00000000-0005-0000-0000-00000A010000}"/>
    <cellStyle name="Comma 16" xfId="140" xr:uid="{00000000-0005-0000-0000-00000B010000}"/>
    <cellStyle name="Comma 17" xfId="141" xr:uid="{00000000-0005-0000-0000-00000C010000}"/>
    <cellStyle name="Comma 18" xfId="142" xr:uid="{00000000-0005-0000-0000-00000D010000}"/>
    <cellStyle name="Comma 19" xfId="143" xr:uid="{00000000-0005-0000-0000-00000E010000}"/>
    <cellStyle name="Comma 2" xfId="5" xr:uid="{00000000-0005-0000-0000-00000F010000}"/>
    <cellStyle name="Comma 2 2" xfId="44" xr:uid="{00000000-0005-0000-0000-000010010000}"/>
    <cellStyle name="Comma 2 2 2" xfId="144" xr:uid="{00000000-0005-0000-0000-000011010000}"/>
    <cellStyle name="Comma 2 2 2 2" xfId="145" xr:uid="{00000000-0005-0000-0000-000012010000}"/>
    <cellStyle name="Comma 2 2 2 3" xfId="834" xr:uid="{00000000-0005-0000-0000-000013010000}"/>
    <cellStyle name="Comma 2 2 2 4" xfId="1259" xr:uid="{00000000-0005-0000-0000-000014010000}"/>
    <cellStyle name="Comma 2 2 3" xfId="146" xr:uid="{00000000-0005-0000-0000-000015010000}"/>
    <cellStyle name="Comma 2 3" xfId="147" xr:uid="{00000000-0005-0000-0000-000016010000}"/>
    <cellStyle name="Comma 2 3 2" xfId="148" xr:uid="{00000000-0005-0000-0000-000017010000}"/>
    <cellStyle name="Comma 2 3 2 2" xfId="815" xr:uid="{00000000-0005-0000-0000-000018010000}"/>
    <cellStyle name="Comma 2 3 2 3" xfId="1261" xr:uid="{00000000-0005-0000-0000-000019010000}"/>
    <cellStyle name="Comma 2 3 3" xfId="149" xr:uid="{00000000-0005-0000-0000-00001A010000}"/>
    <cellStyle name="Comma 2 3 3 2" xfId="881" xr:uid="{00000000-0005-0000-0000-00001B010000}"/>
    <cellStyle name="Comma 2 3 3 3" xfId="1262" xr:uid="{00000000-0005-0000-0000-00001C010000}"/>
    <cellStyle name="Comma 2 3 4" xfId="150" xr:uid="{00000000-0005-0000-0000-00001D010000}"/>
    <cellStyle name="Comma 2 3 4 2" xfId="1035" xr:uid="{00000000-0005-0000-0000-00001E010000}"/>
    <cellStyle name="Comma 2 3 4 3" xfId="1263" xr:uid="{00000000-0005-0000-0000-00001F010000}"/>
    <cellStyle name="Comma 2 3 5" xfId="744" xr:uid="{00000000-0005-0000-0000-000020010000}"/>
    <cellStyle name="Comma 2 3 6" xfId="1260" xr:uid="{00000000-0005-0000-0000-000021010000}"/>
    <cellStyle name="Comma 2 4" xfId="151" xr:uid="{00000000-0005-0000-0000-000022010000}"/>
    <cellStyle name="Comma 2 4 2" xfId="152" xr:uid="{00000000-0005-0000-0000-000023010000}"/>
    <cellStyle name="Comma 2 4 2 2" xfId="1036" xr:uid="{00000000-0005-0000-0000-000024010000}"/>
    <cellStyle name="Comma 2 4 2 3" xfId="1265" xr:uid="{00000000-0005-0000-0000-000025010000}"/>
    <cellStyle name="Comma 2 4 3" xfId="882" xr:uid="{00000000-0005-0000-0000-000026010000}"/>
    <cellStyle name="Comma 2 4 4" xfId="1264" xr:uid="{00000000-0005-0000-0000-000027010000}"/>
    <cellStyle name="Comma 2 5" xfId="153" xr:uid="{00000000-0005-0000-0000-000028010000}"/>
    <cellStyle name="Comma 2 5 2" xfId="154" xr:uid="{00000000-0005-0000-0000-000029010000}"/>
    <cellStyle name="Comma 2 5 2 2" xfId="1037" xr:uid="{00000000-0005-0000-0000-00002A010000}"/>
    <cellStyle name="Comma 2 5 2 3" xfId="1267" xr:uid="{00000000-0005-0000-0000-00002B010000}"/>
    <cellStyle name="Comma 2 5 3" xfId="883" xr:uid="{00000000-0005-0000-0000-00002C010000}"/>
    <cellStyle name="Comma 2 5 4" xfId="1266" xr:uid="{00000000-0005-0000-0000-00002D010000}"/>
    <cellStyle name="Comma 20" xfId="155" xr:uid="{00000000-0005-0000-0000-00002E010000}"/>
    <cellStyle name="Comma 21" xfId="156" xr:uid="{00000000-0005-0000-0000-00002F010000}"/>
    <cellStyle name="Comma 22" xfId="157" xr:uid="{00000000-0005-0000-0000-000030010000}"/>
    <cellStyle name="Comma 23" xfId="158" xr:uid="{00000000-0005-0000-0000-000031010000}"/>
    <cellStyle name="Comma 24" xfId="159" xr:uid="{00000000-0005-0000-0000-000032010000}"/>
    <cellStyle name="Comma 25" xfId="160" xr:uid="{00000000-0005-0000-0000-000033010000}"/>
    <cellStyle name="Comma 26" xfId="161" xr:uid="{00000000-0005-0000-0000-000034010000}"/>
    <cellStyle name="Comma 26 2" xfId="783" xr:uid="{00000000-0005-0000-0000-000035010000}"/>
    <cellStyle name="Comma 26 3" xfId="1268" xr:uid="{00000000-0005-0000-0000-000036010000}"/>
    <cellStyle name="Comma 27" xfId="162" xr:uid="{00000000-0005-0000-0000-000037010000}"/>
    <cellStyle name="Comma 27 2" xfId="839" xr:uid="{00000000-0005-0000-0000-000038010000}"/>
    <cellStyle name="Comma 27 3" xfId="1269" xr:uid="{00000000-0005-0000-0000-000039010000}"/>
    <cellStyle name="Comma 28" xfId="1165" xr:uid="{00000000-0005-0000-0000-00003A010000}"/>
    <cellStyle name="Comma 29" xfId="717" xr:uid="{00000000-0005-0000-0000-00003B010000}"/>
    <cellStyle name="Comma 3" xfId="6" xr:uid="{00000000-0005-0000-0000-00003C010000}"/>
    <cellStyle name="Comma 3 2" xfId="163" xr:uid="{00000000-0005-0000-0000-00003D010000}"/>
    <cellStyle name="Comma 3 3" xfId="164" xr:uid="{00000000-0005-0000-0000-00003E010000}"/>
    <cellStyle name="Comma 3 3 2" xfId="165" xr:uid="{00000000-0005-0000-0000-00003F010000}"/>
    <cellStyle name="Comma 3 3 2 2" xfId="166" xr:uid="{00000000-0005-0000-0000-000040010000}"/>
    <cellStyle name="Comma 3 3 2 2 2" xfId="885" xr:uid="{00000000-0005-0000-0000-000041010000}"/>
    <cellStyle name="Comma 3 3 2 2 3" xfId="1272" xr:uid="{00000000-0005-0000-0000-000042010000}"/>
    <cellStyle name="Comma 3 3 2 3" xfId="167" xr:uid="{00000000-0005-0000-0000-000043010000}"/>
    <cellStyle name="Comma 3 3 2 3 2" xfId="1039" xr:uid="{00000000-0005-0000-0000-000044010000}"/>
    <cellStyle name="Comma 3 3 2 3 3" xfId="1273" xr:uid="{00000000-0005-0000-0000-000045010000}"/>
    <cellStyle name="Comma 3 3 2 4" xfId="821" xr:uid="{00000000-0005-0000-0000-000046010000}"/>
    <cellStyle name="Comma 3 3 2 5" xfId="1271" xr:uid="{00000000-0005-0000-0000-000047010000}"/>
    <cellStyle name="Comma 3 3 3" xfId="168" xr:uid="{00000000-0005-0000-0000-000048010000}"/>
    <cellStyle name="Comma 3 3 3 2" xfId="884" xr:uid="{00000000-0005-0000-0000-000049010000}"/>
    <cellStyle name="Comma 3 3 3 3" xfId="1274" xr:uid="{00000000-0005-0000-0000-00004A010000}"/>
    <cellStyle name="Comma 3 3 4" xfId="169" xr:uid="{00000000-0005-0000-0000-00004B010000}"/>
    <cellStyle name="Comma 3 3 4 2" xfId="1038" xr:uid="{00000000-0005-0000-0000-00004C010000}"/>
    <cellStyle name="Comma 3 3 4 3" xfId="1275" xr:uid="{00000000-0005-0000-0000-00004D010000}"/>
    <cellStyle name="Comma 3 3 5" xfId="762" xr:uid="{00000000-0005-0000-0000-00004E010000}"/>
    <cellStyle name="Comma 3 3 6" xfId="1270" xr:uid="{00000000-0005-0000-0000-00004F010000}"/>
    <cellStyle name="Comma 3 4" xfId="170" xr:uid="{00000000-0005-0000-0000-000050010000}"/>
    <cellStyle name="Comma 3 4 2" xfId="171" xr:uid="{00000000-0005-0000-0000-000051010000}"/>
    <cellStyle name="Comma 3 4 2 2" xfId="886" xr:uid="{00000000-0005-0000-0000-000052010000}"/>
    <cellStyle name="Comma 3 4 2 3" xfId="1277" xr:uid="{00000000-0005-0000-0000-000053010000}"/>
    <cellStyle name="Comma 3 4 3" xfId="172" xr:uid="{00000000-0005-0000-0000-000054010000}"/>
    <cellStyle name="Comma 3 4 3 2" xfId="1040" xr:uid="{00000000-0005-0000-0000-000055010000}"/>
    <cellStyle name="Comma 3 4 3 3" xfId="1278" xr:uid="{00000000-0005-0000-0000-000056010000}"/>
    <cellStyle name="Comma 3 4 4" xfId="781" xr:uid="{00000000-0005-0000-0000-000057010000}"/>
    <cellStyle name="Comma 3 4 5" xfId="1276" xr:uid="{00000000-0005-0000-0000-000058010000}"/>
    <cellStyle name="Comma 3 5" xfId="173" xr:uid="{00000000-0005-0000-0000-000059010000}"/>
    <cellStyle name="Comma 3 5 2" xfId="174" xr:uid="{00000000-0005-0000-0000-00005A010000}"/>
    <cellStyle name="Comma 3 5 2 2" xfId="887" xr:uid="{00000000-0005-0000-0000-00005B010000}"/>
    <cellStyle name="Comma 3 5 2 3" xfId="1279" xr:uid="{00000000-0005-0000-0000-00005C010000}"/>
    <cellStyle name="Comma 3 5 3" xfId="175" xr:uid="{00000000-0005-0000-0000-00005D010000}"/>
    <cellStyle name="Comma 3 5 3 2" xfId="1041" xr:uid="{00000000-0005-0000-0000-00005E010000}"/>
    <cellStyle name="Comma 3 5 3 3" xfId="1280" xr:uid="{00000000-0005-0000-0000-00005F010000}"/>
    <cellStyle name="Comma 3 6" xfId="176" xr:uid="{00000000-0005-0000-0000-000060010000}"/>
    <cellStyle name="Comma 3 6 2" xfId="177" xr:uid="{00000000-0005-0000-0000-000061010000}"/>
    <cellStyle name="Comma 3 6 2 2" xfId="1042" xr:uid="{00000000-0005-0000-0000-000062010000}"/>
    <cellStyle name="Comma 3 6 2 3" xfId="1282" xr:uid="{00000000-0005-0000-0000-000063010000}"/>
    <cellStyle name="Comma 3 6 3" xfId="888" xr:uid="{00000000-0005-0000-0000-000064010000}"/>
    <cellStyle name="Comma 3 6 4" xfId="1281" xr:uid="{00000000-0005-0000-0000-000065010000}"/>
    <cellStyle name="Comma 3 7" xfId="178" xr:uid="{00000000-0005-0000-0000-000066010000}"/>
    <cellStyle name="Comma 3 7 2" xfId="179" xr:uid="{00000000-0005-0000-0000-000067010000}"/>
    <cellStyle name="Comma 3 7 2 2" xfId="1147" xr:uid="{00000000-0005-0000-0000-000068010000}"/>
    <cellStyle name="Comma 3 7 2 3" xfId="1284" xr:uid="{00000000-0005-0000-0000-000069010000}"/>
    <cellStyle name="Comma 3 7 3" xfId="993" xr:uid="{00000000-0005-0000-0000-00006A010000}"/>
    <cellStyle name="Comma 3 7 4" xfId="1283" xr:uid="{00000000-0005-0000-0000-00006B010000}"/>
    <cellStyle name="Comma 3 8" xfId="745" xr:uid="{00000000-0005-0000-0000-00006C010000}"/>
    <cellStyle name="Comma 3 9" xfId="1169" xr:uid="{00000000-0005-0000-0000-00006D010000}"/>
    <cellStyle name="Comma 30" xfId="726" xr:uid="{00000000-0005-0000-0000-00006E010000}"/>
    <cellStyle name="Comma 4" xfId="7" xr:uid="{00000000-0005-0000-0000-00006F010000}"/>
    <cellStyle name="Comma 4 10" xfId="1170" xr:uid="{00000000-0005-0000-0000-000070010000}"/>
    <cellStyle name="Comma 4 2" xfId="3" xr:uid="{00000000-0005-0000-0000-000071010000}"/>
    <cellStyle name="Comma 4 2 2" xfId="180" xr:uid="{00000000-0005-0000-0000-000072010000}"/>
    <cellStyle name="Comma 4 2 2 2" xfId="181" xr:uid="{00000000-0005-0000-0000-000073010000}"/>
    <cellStyle name="Comma 4 2 2 2 2" xfId="891" xr:uid="{00000000-0005-0000-0000-000074010000}"/>
    <cellStyle name="Comma 4 2 2 2 3" xfId="1286" xr:uid="{00000000-0005-0000-0000-000075010000}"/>
    <cellStyle name="Comma 4 2 2 3" xfId="182" xr:uid="{00000000-0005-0000-0000-000076010000}"/>
    <cellStyle name="Comma 4 2 2 3 2" xfId="1045" xr:uid="{00000000-0005-0000-0000-000077010000}"/>
    <cellStyle name="Comma 4 2 2 3 3" xfId="1287" xr:uid="{00000000-0005-0000-0000-000078010000}"/>
    <cellStyle name="Comma 4 2 2 4" xfId="822" xr:uid="{00000000-0005-0000-0000-000079010000}"/>
    <cellStyle name="Comma 4 2 2 5" xfId="1285" xr:uid="{00000000-0005-0000-0000-00007A010000}"/>
    <cellStyle name="Comma 4 2 3" xfId="183" xr:uid="{00000000-0005-0000-0000-00007B010000}"/>
    <cellStyle name="Comma 4 2 3 2" xfId="890" xr:uid="{00000000-0005-0000-0000-00007C010000}"/>
    <cellStyle name="Comma 4 2 3 3" xfId="1288" xr:uid="{00000000-0005-0000-0000-00007D010000}"/>
    <cellStyle name="Comma 4 2 4" xfId="184" xr:uid="{00000000-0005-0000-0000-00007E010000}"/>
    <cellStyle name="Comma 4 2 4 2" xfId="1044" xr:uid="{00000000-0005-0000-0000-00007F010000}"/>
    <cellStyle name="Comma 4 2 4 3" xfId="1289" xr:uid="{00000000-0005-0000-0000-000080010000}"/>
    <cellStyle name="Comma 4 2 5" xfId="763" xr:uid="{00000000-0005-0000-0000-000081010000}"/>
    <cellStyle name="Comma 4 2 6" xfId="1167" xr:uid="{00000000-0005-0000-0000-000082010000}"/>
    <cellStyle name="Comma 4 3" xfId="185" xr:uid="{00000000-0005-0000-0000-000083010000}"/>
    <cellStyle name="Comma 4 3 2" xfId="186" xr:uid="{00000000-0005-0000-0000-000084010000}"/>
    <cellStyle name="Comma 4 3 2 2" xfId="892" xr:uid="{00000000-0005-0000-0000-000085010000}"/>
    <cellStyle name="Comma 4 3 2 3" xfId="1291" xr:uid="{00000000-0005-0000-0000-000086010000}"/>
    <cellStyle name="Comma 4 3 3" xfId="187" xr:uid="{00000000-0005-0000-0000-000087010000}"/>
    <cellStyle name="Comma 4 3 3 2" xfId="1046" xr:uid="{00000000-0005-0000-0000-000088010000}"/>
    <cellStyle name="Comma 4 3 3 3" xfId="1292" xr:uid="{00000000-0005-0000-0000-000089010000}"/>
    <cellStyle name="Comma 4 3 4" xfId="785" xr:uid="{00000000-0005-0000-0000-00008A010000}"/>
    <cellStyle name="Comma 4 3 5" xfId="1290" xr:uid="{00000000-0005-0000-0000-00008B010000}"/>
    <cellStyle name="Comma 4 4" xfId="188" xr:uid="{00000000-0005-0000-0000-00008C010000}"/>
    <cellStyle name="Comma 4 4 2" xfId="189" xr:uid="{00000000-0005-0000-0000-00008D010000}"/>
    <cellStyle name="Comma 4 4 2 2" xfId="1047" xr:uid="{00000000-0005-0000-0000-00008E010000}"/>
    <cellStyle name="Comma 4 4 2 3" xfId="1294" xr:uid="{00000000-0005-0000-0000-00008F010000}"/>
    <cellStyle name="Comma 4 4 3" xfId="893" xr:uid="{00000000-0005-0000-0000-000090010000}"/>
    <cellStyle name="Comma 4 4 4" xfId="1293" xr:uid="{00000000-0005-0000-0000-000091010000}"/>
    <cellStyle name="Comma 4 5" xfId="190" xr:uid="{00000000-0005-0000-0000-000092010000}"/>
    <cellStyle name="Comma 4 5 2" xfId="191" xr:uid="{00000000-0005-0000-0000-000093010000}"/>
    <cellStyle name="Comma 4 5 2 2" xfId="1048" xr:uid="{00000000-0005-0000-0000-000094010000}"/>
    <cellStyle name="Comma 4 5 2 3" xfId="1296" xr:uid="{00000000-0005-0000-0000-000095010000}"/>
    <cellStyle name="Comma 4 5 3" xfId="894" xr:uid="{00000000-0005-0000-0000-000096010000}"/>
    <cellStyle name="Comma 4 5 4" xfId="1295" xr:uid="{00000000-0005-0000-0000-000097010000}"/>
    <cellStyle name="Comma 4 6" xfId="192" xr:uid="{00000000-0005-0000-0000-000098010000}"/>
    <cellStyle name="Comma 4 7" xfId="193" xr:uid="{00000000-0005-0000-0000-000099010000}"/>
    <cellStyle name="Comma 4 7 2" xfId="889" xr:uid="{00000000-0005-0000-0000-00009A010000}"/>
    <cellStyle name="Comma 4 7 3" xfId="1297" xr:uid="{00000000-0005-0000-0000-00009B010000}"/>
    <cellStyle name="Comma 4 8" xfId="194" xr:uid="{00000000-0005-0000-0000-00009C010000}"/>
    <cellStyle name="Comma 4 8 2" xfId="1043" xr:uid="{00000000-0005-0000-0000-00009D010000}"/>
    <cellStyle name="Comma 4 8 3" xfId="1298" xr:uid="{00000000-0005-0000-0000-00009E010000}"/>
    <cellStyle name="Comma 4 9" xfId="746" xr:uid="{00000000-0005-0000-0000-00009F010000}"/>
    <cellStyle name="Comma 5" xfId="8" xr:uid="{00000000-0005-0000-0000-0000A0010000}"/>
    <cellStyle name="Comma 5 10" xfId="1171" xr:uid="{00000000-0005-0000-0000-0000A1010000}"/>
    <cellStyle name="Comma 5 2" xfId="195" xr:uid="{00000000-0005-0000-0000-0000A2010000}"/>
    <cellStyle name="Comma 5 2 2" xfId="196" xr:uid="{00000000-0005-0000-0000-0000A3010000}"/>
    <cellStyle name="Comma 5 2 2 2" xfId="197" xr:uid="{00000000-0005-0000-0000-0000A4010000}"/>
    <cellStyle name="Comma 5 2 2 2 2" xfId="897" xr:uid="{00000000-0005-0000-0000-0000A5010000}"/>
    <cellStyle name="Comma 5 2 2 2 3" xfId="1301" xr:uid="{00000000-0005-0000-0000-0000A6010000}"/>
    <cellStyle name="Comma 5 2 2 3" xfId="198" xr:uid="{00000000-0005-0000-0000-0000A7010000}"/>
    <cellStyle name="Comma 5 2 2 3 2" xfId="1051" xr:uid="{00000000-0005-0000-0000-0000A8010000}"/>
    <cellStyle name="Comma 5 2 2 3 3" xfId="1302" xr:uid="{00000000-0005-0000-0000-0000A9010000}"/>
    <cellStyle name="Comma 5 2 2 4" xfId="823" xr:uid="{00000000-0005-0000-0000-0000AA010000}"/>
    <cellStyle name="Comma 5 2 2 5" xfId="1300" xr:uid="{00000000-0005-0000-0000-0000AB010000}"/>
    <cellStyle name="Comma 5 2 3" xfId="199" xr:uid="{00000000-0005-0000-0000-0000AC010000}"/>
    <cellStyle name="Comma 5 2 3 2" xfId="200" xr:uid="{00000000-0005-0000-0000-0000AD010000}"/>
    <cellStyle name="Comma 5 2 3 2 2" xfId="1150" xr:uid="{00000000-0005-0000-0000-0000AE010000}"/>
    <cellStyle name="Comma 5 2 3 2 3" xfId="1304" xr:uid="{00000000-0005-0000-0000-0000AF010000}"/>
    <cellStyle name="Comma 5 2 3 3" xfId="996" xr:uid="{00000000-0005-0000-0000-0000B0010000}"/>
    <cellStyle name="Comma 5 2 3 4" xfId="1303" xr:uid="{00000000-0005-0000-0000-0000B1010000}"/>
    <cellStyle name="Comma 5 2 4" xfId="201" xr:uid="{00000000-0005-0000-0000-0000B2010000}"/>
    <cellStyle name="Comma 5 2 4 2" xfId="896" xr:uid="{00000000-0005-0000-0000-0000B3010000}"/>
    <cellStyle name="Comma 5 2 4 3" xfId="1305" xr:uid="{00000000-0005-0000-0000-0000B4010000}"/>
    <cellStyle name="Comma 5 2 5" xfId="202" xr:uid="{00000000-0005-0000-0000-0000B5010000}"/>
    <cellStyle name="Comma 5 2 5 2" xfId="1050" xr:uid="{00000000-0005-0000-0000-0000B6010000}"/>
    <cellStyle name="Comma 5 2 5 3" xfId="1306" xr:uid="{00000000-0005-0000-0000-0000B7010000}"/>
    <cellStyle name="Comma 5 2 6" xfId="773" xr:uid="{00000000-0005-0000-0000-0000B8010000}"/>
    <cellStyle name="Comma 5 2 7" xfId="1299" xr:uid="{00000000-0005-0000-0000-0000B9010000}"/>
    <cellStyle name="Comma 5 3" xfId="203" xr:uid="{00000000-0005-0000-0000-0000BA010000}"/>
    <cellStyle name="Comma 5 3 2" xfId="204" xr:uid="{00000000-0005-0000-0000-0000BB010000}"/>
    <cellStyle name="Comma 5 3 2 2" xfId="898" xr:uid="{00000000-0005-0000-0000-0000BC010000}"/>
    <cellStyle name="Comma 5 3 2 3" xfId="1308" xr:uid="{00000000-0005-0000-0000-0000BD010000}"/>
    <cellStyle name="Comma 5 3 3" xfId="205" xr:uid="{00000000-0005-0000-0000-0000BE010000}"/>
    <cellStyle name="Comma 5 3 3 2" xfId="1052" xr:uid="{00000000-0005-0000-0000-0000BF010000}"/>
    <cellStyle name="Comma 5 3 3 3" xfId="1309" xr:uid="{00000000-0005-0000-0000-0000C0010000}"/>
    <cellStyle name="Comma 5 3 4" xfId="786" xr:uid="{00000000-0005-0000-0000-0000C1010000}"/>
    <cellStyle name="Comma 5 3 5" xfId="1307" xr:uid="{00000000-0005-0000-0000-0000C2010000}"/>
    <cellStyle name="Comma 5 4" xfId="206" xr:uid="{00000000-0005-0000-0000-0000C3010000}"/>
    <cellStyle name="Comma 5 4 2" xfId="207" xr:uid="{00000000-0005-0000-0000-0000C4010000}"/>
    <cellStyle name="Comma 5 4 2 2" xfId="1053" xr:uid="{00000000-0005-0000-0000-0000C5010000}"/>
    <cellStyle name="Comma 5 4 2 3" xfId="1311" xr:uid="{00000000-0005-0000-0000-0000C6010000}"/>
    <cellStyle name="Comma 5 4 3" xfId="899" xr:uid="{00000000-0005-0000-0000-0000C7010000}"/>
    <cellStyle name="Comma 5 4 4" xfId="1310" xr:uid="{00000000-0005-0000-0000-0000C8010000}"/>
    <cellStyle name="Comma 5 5" xfId="208" xr:uid="{00000000-0005-0000-0000-0000C9010000}"/>
    <cellStyle name="Comma 5 5 2" xfId="209" xr:uid="{00000000-0005-0000-0000-0000CA010000}"/>
    <cellStyle name="Comma 5 5 2 2" xfId="1054" xr:uid="{00000000-0005-0000-0000-0000CB010000}"/>
    <cellStyle name="Comma 5 5 2 3" xfId="1313" xr:uid="{00000000-0005-0000-0000-0000CC010000}"/>
    <cellStyle name="Comma 5 5 3" xfId="900" xr:uid="{00000000-0005-0000-0000-0000CD010000}"/>
    <cellStyle name="Comma 5 5 4" xfId="1312" xr:uid="{00000000-0005-0000-0000-0000CE010000}"/>
    <cellStyle name="Comma 5 6" xfId="210" xr:uid="{00000000-0005-0000-0000-0000CF010000}"/>
    <cellStyle name="Comma 5 6 2" xfId="211" xr:uid="{00000000-0005-0000-0000-0000D0010000}"/>
    <cellStyle name="Comma 5 6 2 2" xfId="1151" xr:uid="{00000000-0005-0000-0000-0000D1010000}"/>
    <cellStyle name="Comma 5 6 2 3" xfId="1315" xr:uid="{00000000-0005-0000-0000-0000D2010000}"/>
    <cellStyle name="Comma 5 6 3" xfId="997" xr:uid="{00000000-0005-0000-0000-0000D3010000}"/>
    <cellStyle name="Comma 5 6 4" xfId="1314" xr:uid="{00000000-0005-0000-0000-0000D4010000}"/>
    <cellStyle name="Comma 5 7" xfId="212" xr:uid="{00000000-0005-0000-0000-0000D5010000}"/>
    <cellStyle name="Comma 5 7 2" xfId="895" xr:uid="{00000000-0005-0000-0000-0000D6010000}"/>
    <cellStyle name="Comma 5 7 3" xfId="1316" xr:uid="{00000000-0005-0000-0000-0000D7010000}"/>
    <cellStyle name="Comma 5 8" xfId="213" xr:uid="{00000000-0005-0000-0000-0000D8010000}"/>
    <cellStyle name="Comma 5 8 2" xfId="1049" xr:uid="{00000000-0005-0000-0000-0000D9010000}"/>
    <cellStyle name="Comma 5 8 3" xfId="1317" xr:uid="{00000000-0005-0000-0000-0000DA010000}"/>
    <cellStyle name="Comma 5 9" xfId="747" xr:uid="{00000000-0005-0000-0000-0000DB010000}"/>
    <cellStyle name="Comma 6" xfId="9" xr:uid="{00000000-0005-0000-0000-0000DC010000}"/>
    <cellStyle name="Comma 6 2" xfId="214" xr:uid="{00000000-0005-0000-0000-0000DD010000}"/>
    <cellStyle name="Comma 6 2 2" xfId="215" xr:uid="{00000000-0005-0000-0000-0000DE010000}"/>
    <cellStyle name="Comma 6 2 2 2" xfId="998" xr:uid="{00000000-0005-0000-0000-0000DF010000}"/>
    <cellStyle name="Comma 6 2 2 3" xfId="1318" xr:uid="{00000000-0005-0000-0000-0000E0010000}"/>
    <cellStyle name="Comma 6 2 3" xfId="216" xr:uid="{00000000-0005-0000-0000-0000E1010000}"/>
    <cellStyle name="Comma 6 2 3 2" xfId="1152" xr:uid="{00000000-0005-0000-0000-0000E2010000}"/>
    <cellStyle name="Comma 6 2 3 3" xfId="1319" xr:uid="{00000000-0005-0000-0000-0000E3010000}"/>
    <cellStyle name="Comma 6 3" xfId="217" xr:uid="{00000000-0005-0000-0000-0000E4010000}"/>
    <cellStyle name="Comma 6 3 2" xfId="819" xr:uid="{00000000-0005-0000-0000-0000E5010000}"/>
    <cellStyle name="Comma 6 3 3" xfId="1320" xr:uid="{00000000-0005-0000-0000-0000E6010000}"/>
    <cellStyle name="Comma 6 4" xfId="1172" xr:uid="{00000000-0005-0000-0000-0000E7010000}"/>
    <cellStyle name="Comma 7" xfId="10" xr:uid="{00000000-0005-0000-0000-0000E8010000}"/>
    <cellStyle name="Comma 7 2" xfId="218" xr:uid="{00000000-0005-0000-0000-0000E9010000}"/>
    <cellStyle name="Comma 7 2 2" xfId="219" xr:uid="{00000000-0005-0000-0000-0000EA010000}"/>
    <cellStyle name="Comma 7 2 2 2" xfId="999" xr:uid="{00000000-0005-0000-0000-0000EB010000}"/>
    <cellStyle name="Comma 7 2 2 3" xfId="1321" xr:uid="{00000000-0005-0000-0000-0000EC010000}"/>
    <cellStyle name="Comma 7 2 3" xfId="220" xr:uid="{00000000-0005-0000-0000-0000ED010000}"/>
    <cellStyle name="Comma 7 2 3 2" xfId="1153" xr:uid="{00000000-0005-0000-0000-0000EE010000}"/>
    <cellStyle name="Comma 7 2 3 3" xfId="1322" xr:uid="{00000000-0005-0000-0000-0000EF010000}"/>
    <cellStyle name="Comma 7 3" xfId="1173" xr:uid="{00000000-0005-0000-0000-0000F0010000}"/>
    <cellStyle name="Comma 7 4" xfId="723" xr:uid="{00000000-0005-0000-0000-0000F1010000}"/>
    <cellStyle name="Comma 8" xfId="11" xr:uid="{00000000-0005-0000-0000-0000F2010000}"/>
    <cellStyle name="Comma 8 2" xfId="221" xr:uid="{00000000-0005-0000-0000-0000F3010000}"/>
    <cellStyle name="Comma 8 2 2" xfId="222" xr:uid="{00000000-0005-0000-0000-0000F4010000}"/>
    <cellStyle name="Comma 8 2 2 2" xfId="1000" xr:uid="{00000000-0005-0000-0000-0000F5010000}"/>
    <cellStyle name="Comma 8 2 2 3" xfId="1323" xr:uid="{00000000-0005-0000-0000-0000F6010000}"/>
    <cellStyle name="Comma 8 2 3" xfId="223" xr:uid="{00000000-0005-0000-0000-0000F7010000}"/>
    <cellStyle name="Comma 8 2 3 2" xfId="1154" xr:uid="{00000000-0005-0000-0000-0000F8010000}"/>
    <cellStyle name="Comma 8 2 3 3" xfId="1324" xr:uid="{00000000-0005-0000-0000-0000F9010000}"/>
    <cellStyle name="Comma 8 3" xfId="1174" xr:uid="{00000000-0005-0000-0000-0000FA010000}"/>
    <cellStyle name="Comma 8 4" xfId="724" xr:uid="{00000000-0005-0000-0000-0000FB010000}"/>
    <cellStyle name="Comma 9" xfId="224" xr:uid="{00000000-0005-0000-0000-0000FC010000}"/>
    <cellStyle name="Comma 9 2" xfId="225" xr:uid="{00000000-0005-0000-0000-0000FD010000}"/>
    <cellStyle name="Comma 9 2 2" xfId="226" xr:uid="{00000000-0005-0000-0000-0000FE010000}"/>
    <cellStyle name="Comma 9 2 2 2" xfId="1001" xr:uid="{00000000-0005-0000-0000-0000FF010000}"/>
    <cellStyle name="Comma 9 2 2 3" xfId="1325" xr:uid="{00000000-0005-0000-0000-000000020000}"/>
    <cellStyle name="Comma 9 2 3" xfId="227" xr:uid="{00000000-0005-0000-0000-000001020000}"/>
    <cellStyle name="Comma 9 2 3 2" xfId="1155" xr:uid="{00000000-0005-0000-0000-000002020000}"/>
    <cellStyle name="Comma 9 2 3 3" xfId="1326" xr:uid="{00000000-0005-0000-0000-000003020000}"/>
    <cellStyle name="Comma0" xfId="12" xr:uid="{00000000-0005-0000-0000-000004020000}"/>
    <cellStyle name="Comma0 2" xfId="1175" xr:uid="{00000000-0005-0000-0000-000005020000}"/>
    <cellStyle name="Comma0 3" xfId="718" xr:uid="{00000000-0005-0000-0000-000006020000}"/>
    <cellStyle name="Condition" xfId="228" xr:uid="{00000000-0005-0000-0000-000007020000}"/>
    <cellStyle name="Currency 2" xfId="13" xr:uid="{00000000-0005-0000-0000-000008020000}"/>
    <cellStyle name="Currency 2 2" xfId="229" xr:uid="{00000000-0005-0000-0000-000009020000}"/>
    <cellStyle name="Currency 2 2 2" xfId="230" xr:uid="{00000000-0005-0000-0000-00000A020000}"/>
    <cellStyle name="Currency 2 2 2 2" xfId="1156" xr:uid="{00000000-0005-0000-0000-00000B020000}"/>
    <cellStyle name="Currency 2 2 2 3" xfId="1328" xr:uid="{00000000-0005-0000-0000-00000C020000}"/>
    <cellStyle name="Currency 2 2 3" xfId="1002" xr:uid="{00000000-0005-0000-0000-00000D020000}"/>
    <cellStyle name="Currency 2 2 4" xfId="1327" xr:uid="{00000000-0005-0000-0000-00000E020000}"/>
    <cellStyle name="Currency 3" xfId="231" xr:uid="{00000000-0005-0000-0000-00000F020000}"/>
    <cellStyle name="Currency 4" xfId="232" xr:uid="{00000000-0005-0000-0000-000010020000}"/>
    <cellStyle name="Currency0" xfId="14" xr:uid="{00000000-0005-0000-0000-000011020000}"/>
    <cellStyle name="Currency0 2" xfId="1176" xr:uid="{00000000-0005-0000-0000-000012020000}"/>
    <cellStyle name="Currency0 3" xfId="719" xr:uid="{00000000-0005-0000-0000-000013020000}"/>
    <cellStyle name="Currency2" xfId="233" xr:uid="{00000000-0005-0000-0000-000014020000}"/>
    <cellStyle name="Date" xfId="15" xr:uid="{00000000-0005-0000-0000-000015020000}"/>
    <cellStyle name="Date 2" xfId="1177" xr:uid="{00000000-0005-0000-0000-000016020000}"/>
    <cellStyle name="Date 3" xfId="720" xr:uid="{00000000-0005-0000-0000-000017020000}"/>
    <cellStyle name="Dezimal [0]_fee projec" xfId="234" xr:uid="{00000000-0005-0000-0000-000018020000}"/>
    <cellStyle name="Dezimal_fee projec" xfId="235" xr:uid="{00000000-0005-0000-0000-000019020000}"/>
    <cellStyle name="Error" xfId="236" xr:uid="{00000000-0005-0000-0000-00001A020000}"/>
    <cellStyle name="Errortest" xfId="237" xr:uid="{00000000-0005-0000-0000-00001B020000}"/>
    <cellStyle name="Explanatory Text" xfId="690" builtinId="53" customBuiltin="1"/>
    <cellStyle name="Exposure Custom Header" xfId="238" xr:uid="{00000000-0005-0000-0000-00001D020000}"/>
    <cellStyle name="Exposure Template Heading" xfId="239" xr:uid="{00000000-0005-0000-0000-00001E020000}"/>
    <cellStyle name="Exposure Template Row Headings" xfId="240" xr:uid="{00000000-0005-0000-0000-00001F020000}"/>
    <cellStyle name="Exposure Template Table Heading" xfId="241" xr:uid="{00000000-0005-0000-0000-000020020000}"/>
    <cellStyle name="Exposure Template Table Summary" xfId="242" xr:uid="{00000000-0005-0000-0000-000021020000}"/>
    <cellStyle name="Exposure Template Titles" xfId="243" xr:uid="{00000000-0005-0000-0000-000022020000}"/>
    <cellStyle name="f" xfId="244" xr:uid="{00000000-0005-0000-0000-000023020000}"/>
    <cellStyle name="f_vlookup" xfId="245" xr:uid="{00000000-0005-0000-0000-000024020000}"/>
    <cellStyle name="File Input Cell" xfId="246" xr:uid="{00000000-0005-0000-0000-000025020000}"/>
    <cellStyle name="Fixed" xfId="16" xr:uid="{00000000-0005-0000-0000-000026020000}"/>
    <cellStyle name="Fixed 2" xfId="1178" xr:uid="{00000000-0005-0000-0000-000027020000}"/>
    <cellStyle name="Fixed 3" xfId="721" xr:uid="{00000000-0005-0000-0000-000028020000}"/>
    <cellStyle name="Fixed Inputs from Catawba Contracts" xfId="247" xr:uid="{00000000-0005-0000-0000-000029020000}"/>
    <cellStyle name="Good" xfId="681" builtinId="26" customBuiltin="1"/>
    <cellStyle name="Grey" xfId="248" xr:uid="{00000000-0005-0000-0000-00002B020000}"/>
    <cellStyle name="HEADER" xfId="249" xr:uid="{00000000-0005-0000-0000-00002C020000}"/>
    <cellStyle name="Header1" xfId="250" xr:uid="{00000000-0005-0000-0000-00002D020000}"/>
    <cellStyle name="Header2" xfId="251" xr:uid="{00000000-0005-0000-0000-00002E020000}"/>
    <cellStyle name="Heading 1" xfId="677" builtinId="16" customBuiltin="1"/>
    <cellStyle name="Heading 2" xfId="678" builtinId="17" customBuiltin="1"/>
    <cellStyle name="Heading 3" xfId="679" builtinId="18" customBuiltin="1"/>
    <cellStyle name="Heading 4" xfId="680" builtinId="19" customBuiltin="1"/>
    <cellStyle name="Heading1" xfId="252" xr:uid="{00000000-0005-0000-0000-000033020000}"/>
    <cellStyle name="Heading2" xfId="253" xr:uid="{00000000-0005-0000-0000-000034020000}"/>
    <cellStyle name="HIGHLIGHT" xfId="254" xr:uid="{00000000-0005-0000-0000-000035020000}"/>
    <cellStyle name="Historical Inputs" xfId="255" xr:uid="{00000000-0005-0000-0000-000036020000}"/>
    <cellStyle name="Hot Inputs" xfId="256" xr:uid="{00000000-0005-0000-0000-000037020000}"/>
    <cellStyle name="Hyperlink 2" xfId="257" xr:uid="{00000000-0005-0000-0000-000038020000}"/>
    <cellStyle name="Imported data from another worksheet" xfId="258" xr:uid="{00000000-0005-0000-0000-000039020000}"/>
    <cellStyle name="inc/dec" xfId="259" xr:uid="{00000000-0005-0000-0000-00003A020000}"/>
    <cellStyle name="IndirectReference" xfId="260" xr:uid="{00000000-0005-0000-0000-00003B020000}"/>
    <cellStyle name="Input" xfId="684" builtinId="20" customBuiltin="1"/>
    <cellStyle name="Input [yellow]" xfId="261" xr:uid="{00000000-0005-0000-0000-00003D020000}"/>
    <cellStyle name="Input Percent" xfId="262" xr:uid="{00000000-0005-0000-0000-00003E020000}"/>
    <cellStyle name="inputarea" xfId="263" xr:uid="{00000000-0005-0000-0000-00003F020000}"/>
    <cellStyle name="Lines" xfId="264" xr:uid="{00000000-0005-0000-0000-000040020000}"/>
    <cellStyle name="Linked Cell" xfId="687" builtinId="24" customBuiltin="1"/>
    <cellStyle name="Manual Input" xfId="265" xr:uid="{00000000-0005-0000-0000-000042020000}"/>
    <cellStyle name="Manual Input Cell" xfId="266" xr:uid="{00000000-0005-0000-0000-000043020000}"/>
    <cellStyle name="mennu bar" xfId="267" xr:uid="{00000000-0005-0000-0000-000044020000}"/>
    <cellStyle name="Model Generated Cell" xfId="268" xr:uid="{00000000-0005-0000-0000-000045020000}"/>
    <cellStyle name="ModGen" xfId="269" xr:uid="{00000000-0005-0000-0000-000046020000}"/>
    <cellStyle name="Names" xfId="270" xr:uid="{00000000-0005-0000-0000-000047020000}"/>
    <cellStyle name="Neutral" xfId="683" builtinId="28" customBuiltin="1"/>
    <cellStyle name="no dec" xfId="271" xr:uid="{00000000-0005-0000-0000-000049020000}"/>
    <cellStyle name="Normal" xfId="0" builtinId="0"/>
    <cellStyle name="Normal - Style1" xfId="272" xr:uid="{00000000-0005-0000-0000-00004B020000}"/>
    <cellStyle name="Normal 10" xfId="17" xr:uid="{00000000-0005-0000-0000-00004C020000}"/>
    <cellStyle name="Normal 10 10" xfId="748" xr:uid="{00000000-0005-0000-0000-00004D020000}"/>
    <cellStyle name="Normal 10 11" xfId="1179" xr:uid="{00000000-0005-0000-0000-00004E020000}"/>
    <cellStyle name="Normal 10 2" xfId="273" xr:uid="{00000000-0005-0000-0000-00004F020000}"/>
    <cellStyle name="Normal 10 2 2" xfId="36" xr:uid="{00000000-0005-0000-0000-000050020000}"/>
    <cellStyle name="Normal 10 2 2 2" xfId="274" xr:uid="{00000000-0005-0000-0000-000051020000}"/>
    <cellStyle name="Normal 10 2 2 2 2" xfId="903" xr:uid="{00000000-0005-0000-0000-000052020000}"/>
    <cellStyle name="Normal 10 2 2 2 3" xfId="1330" xr:uid="{00000000-0005-0000-0000-000053020000}"/>
    <cellStyle name="Normal 10 2 2 3" xfId="275" xr:uid="{00000000-0005-0000-0000-000054020000}"/>
    <cellStyle name="Normal 10 2 2 3 2" xfId="1057" xr:uid="{00000000-0005-0000-0000-000055020000}"/>
    <cellStyle name="Normal 10 2 2 3 3" xfId="1331" xr:uid="{00000000-0005-0000-0000-000056020000}"/>
    <cellStyle name="Normal 10 2 3" xfId="276" xr:uid="{00000000-0005-0000-0000-000057020000}"/>
    <cellStyle name="Normal 10 2 3 2" xfId="824" xr:uid="{00000000-0005-0000-0000-000058020000}"/>
    <cellStyle name="Normal 10 2 3 3" xfId="1332" xr:uid="{00000000-0005-0000-0000-000059020000}"/>
    <cellStyle name="Normal 10 2 4" xfId="277" xr:uid="{00000000-0005-0000-0000-00005A020000}"/>
    <cellStyle name="Normal 10 2 4 2" xfId="902" xr:uid="{00000000-0005-0000-0000-00005B020000}"/>
    <cellStyle name="Normal 10 2 4 3" xfId="1333" xr:uid="{00000000-0005-0000-0000-00005C020000}"/>
    <cellStyle name="Normal 10 2 5" xfId="278" xr:uid="{00000000-0005-0000-0000-00005D020000}"/>
    <cellStyle name="Normal 10 2 5 2" xfId="1056" xr:uid="{00000000-0005-0000-0000-00005E020000}"/>
    <cellStyle name="Normal 10 2 5 3" xfId="1334" xr:uid="{00000000-0005-0000-0000-00005F020000}"/>
    <cellStyle name="Normal 10 2 6" xfId="764" xr:uid="{00000000-0005-0000-0000-000060020000}"/>
    <cellStyle name="Normal 10 2 7" xfId="1329" xr:uid="{00000000-0005-0000-0000-000061020000}"/>
    <cellStyle name="Normal 10 3" xfId="279" xr:uid="{00000000-0005-0000-0000-000062020000}"/>
    <cellStyle name="Normal 10 3 2" xfId="280" xr:uid="{00000000-0005-0000-0000-000063020000}"/>
    <cellStyle name="Normal 10 3 3" xfId="281" xr:uid="{00000000-0005-0000-0000-000064020000}"/>
    <cellStyle name="Normal 10 3 3 2" xfId="904" xr:uid="{00000000-0005-0000-0000-000065020000}"/>
    <cellStyle name="Normal 10 3 3 3" xfId="1335" xr:uid="{00000000-0005-0000-0000-000066020000}"/>
    <cellStyle name="Normal 10 3 4" xfId="282" xr:uid="{00000000-0005-0000-0000-000067020000}"/>
    <cellStyle name="Normal 10 3 4 2" xfId="1058" xr:uid="{00000000-0005-0000-0000-000068020000}"/>
    <cellStyle name="Normal 10 3 4 3" xfId="1336" xr:uid="{00000000-0005-0000-0000-000069020000}"/>
    <cellStyle name="Normal 10 4" xfId="283" xr:uid="{00000000-0005-0000-0000-00006A020000}"/>
    <cellStyle name="Normal 10 4 2" xfId="284" xr:uid="{00000000-0005-0000-0000-00006B020000}"/>
    <cellStyle name="Normal 10 4 2 2" xfId="905" xr:uid="{00000000-0005-0000-0000-00006C020000}"/>
    <cellStyle name="Normal 10 4 2 3" xfId="1337" xr:uid="{00000000-0005-0000-0000-00006D020000}"/>
    <cellStyle name="Normal 10 4 3" xfId="285" xr:uid="{00000000-0005-0000-0000-00006E020000}"/>
    <cellStyle name="Normal 10 4 3 2" xfId="1059" xr:uid="{00000000-0005-0000-0000-00006F020000}"/>
    <cellStyle name="Normal 10 4 3 3" xfId="1338" xr:uid="{00000000-0005-0000-0000-000070020000}"/>
    <cellStyle name="Normal 10 5" xfId="286" xr:uid="{00000000-0005-0000-0000-000071020000}"/>
    <cellStyle name="Normal 10 5 2" xfId="287" xr:uid="{00000000-0005-0000-0000-000072020000}"/>
    <cellStyle name="Normal 10 5 3" xfId="288" xr:uid="{00000000-0005-0000-0000-000073020000}"/>
    <cellStyle name="Normal 10 5 3 2" xfId="906" xr:uid="{00000000-0005-0000-0000-000074020000}"/>
    <cellStyle name="Normal 10 5 3 3" xfId="1339" xr:uid="{00000000-0005-0000-0000-000075020000}"/>
    <cellStyle name="Normal 10 5 4" xfId="289" xr:uid="{00000000-0005-0000-0000-000076020000}"/>
    <cellStyle name="Normal 10 5 4 2" xfId="1060" xr:uid="{00000000-0005-0000-0000-000077020000}"/>
    <cellStyle name="Normal 10 5 4 3" xfId="1340" xr:uid="{00000000-0005-0000-0000-000078020000}"/>
    <cellStyle name="Normal 10 6" xfId="290" xr:uid="{00000000-0005-0000-0000-000079020000}"/>
    <cellStyle name="Normal 10 6 2" xfId="291" xr:uid="{00000000-0005-0000-0000-00007A020000}"/>
    <cellStyle name="Normal 10 6 2 2" xfId="1003" xr:uid="{00000000-0005-0000-0000-00007B020000}"/>
    <cellStyle name="Normal 10 6 2 3" xfId="1341" xr:uid="{00000000-0005-0000-0000-00007C020000}"/>
    <cellStyle name="Normal 10 6 3" xfId="292" xr:uid="{00000000-0005-0000-0000-00007D020000}"/>
    <cellStyle name="Normal 10 6 3 2" xfId="1157" xr:uid="{00000000-0005-0000-0000-00007E020000}"/>
    <cellStyle name="Normal 10 6 3 3" xfId="1342" xr:uid="{00000000-0005-0000-0000-00007F020000}"/>
    <cellStyle name="Normal 10 7" xfId="293" xr:uid="{00000000-0005-0000-0000-000080020000}"/>
    <cellStyle name="Normal 10 7 2" xfId="787" xr:uid="{00000000-0005-0000-0000-000081020000}"/>
    <cellStyle name="Normal 10 7 3" xfId="1343" xr:uid="{00000000-0005-0000-0000-000082020000}"/>
    <cellStyle name="Normal 10 8" xfId="294" xr:uid="{00000000-0005-0000-0000-000083020000}"/>
    <cellStyle name="Normal 10 8 2" xfId="901" xr:uid="{00000000-0005-0000-0000-000084020000}"/>
    <cellStyle name="Normal 10 8 3" xfId="1344" xr:uid="{00000000-0005-0000-0000-000085020000}"/>
    <cellStyle name="Normal 10 9" xfId="295" xr:uid="{00000000-0005-0000-0000-000086020000}"/>
    <cellStyle name="Normal 10 9 2" xfId="1055" xr:uid="{00000000-0005-0000-0000-000087020000}"/>
    <cellStyle name="Normal 10 9 3" xfId="1345" xr:uid="{00000000-0005-0000-0000-000088020000}"/>
    <cellStyle name="Normal 11" xfId="18" xr:uid="{00000000-0005-0000-0000-000089020000}"/>
    <cellStyle name="Normal 11 10" xfId="749" xr:uid="{00000000-0005-0000-0000-00008A020000}"/>
    <cellStyle name="Normal 11 11" xfId="1180" xr:uid="{00000000-0005-0000-0000-00008B020000}"/>
    <cellStyle name="Normal 11 2" xfId="19" xr:uid="{00000000-0005-0000-0000-00008C020000}"/>
    <cellStyle name="Normal 11 2 2" xfId="296" xr:uid="{00000000-0005-0000-0000-00008D020000}"/>
    <cellStyle name="Normal 11 2 2 2" xfId="297" xr:uid="{00000000-0005-0000-0000-00008E020000}"/>
    <cellStyle name="Normal 11 2 2 2 2" xfId="298" xr:uid="{00000000-0005-0000-0000-00008F020000}"/>
    <cellStyle name="Normal 11 2 2 2 2 2" xfId="910" xr:uid="{00000000-0005-0000-0000-000090020000}"/>
    <cellStyle name="Normal 11 2 2 2 2 3" xfId="1348" xr:uid="{00000000-0005-0000-0000-000091020000}"/>
    <cellStyle name="Normal 11 2 2 2 3" xfId="299" xr:uid="{00000000-0005-0000-0000-000092020000}"/>
    <cellStyle name="Normal 11 2 2 2 3 2" xfId="1064" xr:uid="{00000000-0005-0000-0000-000093020000}"/>
    <cellStyle name="Normal 11 2 2 2 3 3" xfId="1349" xr:uid="{00000000-0005-0000-0000-000094020000}"/>
    <cellStyle name="Normal 11 2 2 2 4" xfId="826" xr:uid="{00000000-0005-0000-0000-000095020000}"/>
    <cellStyle name="Normal 11 2 2 2 5" xfId="1347" xr:uid="{00000000-0005-0000-0000-000096020000}"/>
    <cellStyle name="Normal 11 2 2 3" xfId="300" xr:uid="{00000000-0005-0000-0000-000097020000}"/>
    <cellStyle name="Normal 11 2 2 3 2" xfId="909" xr:uid="{00000000-0005-0000-0000-000098020000}"/>
    <cellStyle name="Normal 11 2 2 3 3" xfId="1350" xr:uid="{00000000-0005-0000-0000-000099020000}"/>
    <cellStyle name="Normal 11 2 2 4" xfId="301" xr:uid="{00000000-0005-0000-0000-00009A020000}"/>
    <cellStyle name="Normal 11 2 2 4 2" xfId="1063" xr:uid="{00000000-0005-0000-0000-00009B020000}"/>
    <cellStyle name="Normal 11 2 2 4 3" xfId="1351" xr:uid="{00000000-0005-0000-0000-00009C020000}"/>
    <cellStyle name="Normal 11 2 2 5" xfId="774" xr:uid="{00000000-0005-0000-0000-00009D020000}"/>
    <cellStyle name="Normal 11 2 2 6" xfId="1346" xr:uid="{00000000-0005-0000-0000-00009E020000}"/>
    <cellStyle name="Normal 11 2 3" xfId="302" xr:uid="{00000000-0005-0000-0000-00009F020000}"/>
    <cellStyle name="Normal 11 2 3 2" xfId="303" xr:uid="{00000000-0005-0000-0000-0000A0020000}"/>
    <cellStyle name="Normal 11 2 3 2 2" xfId="911" xr:uid="{00000000-0005-0000-0000-0000A1020000}"/>
    <cellStyle name="Normal 11 2 3 2 3" xfId="1352" xr:uid="{00000000-0005-0000-0000-0000A2020000}"/>
    <cellStyle name="Normal 11 2 3 3" xfId="304" xr:uid="{00000000-0005-0000-0000-0000A3020000}"/>
    <cellStyle name="Normal 11 2 3 3 2" xfId="1065" xr:uid="{00000000-0005-0000-0000-0000A4020000}"/>
    <cellStyle name="Normal 11 2 3 3 3" xfId="1353" xr:uid="{00000000-0005-0000-0000-0000A5020000}"/>
    <cellStyle name="Normal 11 2 4" xfId="305" xr:uid="{00000000-0005-0000-0000-0000A6020000}"/>
    <cellStyle name="Normal 11 2 4 2" xfId="306" xr:uid="{00000000-0005-0000-0000-0000A7020000}"/>
    <cellStyle name="Normal 11 2 4 2 2" xfId="912" xr:uid="{00000000-0005-0000-0000-0000A8020000}"/>
    <cellStyle name="Normal 11 2 4 2 3" xfId="1355" xr:uid="{00000000-0005-0000-0000-0000A9020000}"/>
    <cellStyle name="Normal 11 2 4 3" xfId="307" xr:uid="{00000000-0005-0000-0000-0000AA020000}"/>
    <cellStyle name="Normal 11 2 4 3 2" xfId="1066" xr:uid="{00000000-0005-0000-0000-0000AB020000}"/>
    <cellStyle name="Normal 11 2 4 3 3" xfId="1356" xr:uid="{00000000-0005-0000-0000-0000AC020000}"/>
    <cellStyle name="Normal 11 2 4 4" xfId="789" xr:uid="{00000000-0005-0000-0000-0000AD020000}"/>
    <cellStyle name="Normal 11 2 4 5" xfId="1354" xr:uid="{00000000-0005-0000-0000-0000AE020000}"/>
    <cellStyle name="Normal 11 2 5" xfId="308" xr:uid="{00000000-0005-0000-0000-0000AF020000}"/>
    <cellStyle name="Normal 11 2 5 2" xfId="309" xr:uid="{00000000-0005-0000-0000-0000B0020000}"/>
    <cellStyle name="Normal 11 2 5 2 2" xfId="1067" xr:uid="{00000000-0005-0000-0000-0000B1020000}"/>
    <cellStyle name="Normal 11 2 5 2 3" xfId="1358" xr:uid="{00000000-0005-0000-0000-0000B2020000}"/>
    <cellStyle name="Normal 11 2 5 3" xfId="913" xr:uid="{00000000-0005-0000-0000-0000B3020000}"/>
    <cellStyle name="Normal 11 2 5 4" xfId="1357" xr:uid="{00000000-0005-0000-0000-0000B4020000}"/>
    <cellStyle name="Normal 11 2 6" xfId="310" xr:uid="{00000000-0005-0000-0000-0000B5020000}"/>
    <cellStyle name="Normal 11 2 6 2" xfId="908" xr:uid="{00000000-0005-0000-0000-0000B6020000}"/>
    <cellStyle name="Normal 11 2 6 3" xfId="1359" xr:uid="{00000000-0005-0000-0000-0000B7020000}"/>
    <cellStyle name="Normal 11 2 7" xfId="311" xr:uid="{00000000-0005-0000-0000-0000B8020000}"/>
    <cellStyle name="Normal 11 2 7 2" xfId="1062" xr:uid="{00000000-0005-0000-0000-0000B9020000}"/>
    <cellStyle name="Normal 11 2 7 3" xfId="1360" xr:uid="{00000000-0005-0000-0000-0000BA020000}"/>
    <cellStyle name="Normal 11 2 8" xfId="750" xr:uid="{00000000-0005-0000-0000-0000BB020000}"/>
    <cellStyle name="Normal 11 2 9" xfId="1181" xr:uid="{00000000-0005-0000-0000-0000BC020000}"/>
    <cellStyle name="Normal 11 3" xfId="312" xr:uid="{00000000-0005-0000-0000-0000BD020000}"/>
    <cellStyle name="Normal 11 3 2" xfId="313" xr:uid="{00000000-0005-0000-0000-0000BE020000}"/>
    <cellStyle name="Normal 11 3 2 2" xfId="314" xr:uid="{00000000-0005-0000-0000-0000BF020000}"/>
    <cellStyle name="Normal 11 3 2 2 2" xfId="915" xr:uid="{00000000-0005-0000-0000-0000C0020000}"/>
    <cellStyle name="Normal 11 3 2 2 3" xfId="1363" xr:uid="{00000000-0005-0000-0000-0000C1020000}"/>
    <cellStyle name="Normal 11 3 2 3" xfId="315" xr:uid="{00000000-0005-0000-0000-0000C2020000}"/>
    <cellStyle name="Normal 11 3 2 3 2" xfId="1069" xr:uid="{00000000-0005-0000-0000-0000C3020000}"/>
    <cellStyle name="Normal 11 3 2 3 3" xfId="1364" xr:uid="{00000000-0005-0000-0000-0000C4020000}"/>
    <cellStyle name="Normal 11 3 2 4" xfId="825" xr:uid="{00000000-0005-0000-0000-0000C5020000}"/>
    <cellStyle name="Normal 11 3 2 5" xfId="1362" xr:uid="{00000000-0005-0000-0000-0000C6020000}"/>
    <cellStyle name="Normal 11 3 3" xfId="316" xr:uid="{00000000-0005-0000-0000-0000C7020000}"/>
    <cellStyle name="Normal 11 3 3 2" xfId="914" xr:uid="{00000000-0005-0000-0000-0000C8020000}"/>
    <cellStyle name="Normal 11 3 3 3" xfId="1365" xr:uid="{00000000-0005-0000-0000-0000C9020000}"/>
    <cellStyle name="Normal 11 3 4" xfId="317" xr:uid="{00000000-0005-0000-0000-0000CA020000}"/>
    <cellStyle name="Normal 11 3 4 2" xfId="1068" xr:uid="{00000000-0005-0000-0000-0000CB020000}"/>
    <cellStyle name="Normal 11 3 4 3" xfId="1366" xr:uid="{00000000-0005-0000-0000-0000CC020000}"/>
    <cellStyle name="Normal 11 3 5" xfId="765" xr:uid="{00000000-0005-0000-0000-0000CD020000}"/>
    <cellStyle name="Normal 11 3 6" xfId="1361" xr:uid="{00000000-0005-0000-0000-0000CE020000}"/>
    <cellStyle name="Normal 11 4" xfId="318" xr:uid="{00000000-0005-0000-0000-0000CF020000}"/>
    <cellStyle name="Normal 11 4 2" xfId="319" xr:uid="{00000000-0005-0000-0000-0000D0020000}"/>
    <cellStyle name="Normal 11 4 2 2" xfId="916" xr:uid="{00000000-0005-0000-0000-0000D1020000}"/>
    <cellStyle name="Normal 11 4 2 3" xfId="1367" xr:uid="{00000000-0005-0000-0000-0000D2020000}"/>
    <cellStyle name="Normal 11 4 3" xfId="320" xr:uid="{00000000-0005-0000-0000-0000D3020000}"/>
    <cellStyle name="Normal 11 4 3 2" xfId="1070" xr:uid="{00000000-0005-0000-0000-0000D4020000}"/>
    <cellStyle name="Normal 11 4 3 3" xfId="1368" xr:uid="{00000000-0005-0000-0000-0000D5020000}"/>
    <cellStyle name="Normal 11 5" xfId="321" xr:uid="{00000000-0005-0000-0000-0000D6020000}"/>
    <cellStyle name="Normal 11 5 2" xfId="322" xr:uid="{00000000-0005-0000-0000-0000D7020000}"/>
    <cellStyle name="Normal 11 5 2 2" xfId="917" xr:uid="{00000000-0005-0000-0000-0000D8020000}"/>
    <cellStyle name="Normal 11 5 2 3" xfId="1370" xr:uid="{00000000-0005-0000-0000-0000D9020000}"/>
    <cellStyle name="Normal 11 5 3" xfId="323" xr:uid="{00000000-0005-0000-0000-0000DA020000}"/>
    <cellStyle name="Normal 11 5 3 2" xfId="1071" xr:uid="{00000000-0005-0000-0000-0000DB020000}"/>
    <cellStyle name="Normal 11 5 3 3" xfId="1371" xr:uid="{00000000-0005-0000-0000-0000DC020000}"/>
    <cellStyle name="Normal 11 5 4" xfId="788" xr:uid="{00000000-0005-0000-0000-0000DD020000}"/>
    <cellStyle name="Normal 11 5 5" xfId="1369" xr:uid="{00000000-0005-0000-0000-0000DE020000}"/>
    <cellStyle name="Normal 11 6" xfId="324" xr:uid="{00000000-0005-0000-0000-0000DF020000}"/>
    <cellStyle name="Normal 11 6 2" xfId="325" xr:uid="{00000000-0005-0000-0000-0000E0020000}"/>
    <cellStyle name="Normal 11 6 2 2" xfId="1072" xr:uid="{00000000-0005-0000-0000-0000E1020000}"/>
    <cellStyle name="Normal 11 6 2 3" xfId="1373" xr:uid="{00000000-0005-0000-0000-0000E2020000}"/>
    <cellStyle name="Normal 11 6 3" xfId="918" xr:uid="{00000000-0005-0000-0000-0000E3020000}"/>
    <cellStyle name="Normal 11 6 4" xfId="1372" xr:uid="{00000000-0005-0000-0000-0000E4020000}"/>
    <cellStyle name="Normal 11 7" xfId="326" xr:uid="{00000000-0005-0000-0000-0000E5020000}"/>
    <cellStyle name="Normal 11 7 2" xfId="327" xr:uid="{00000000-0005-0000-0000-0000E6020000}"/>
    <cellStyle name="Normal 11 7 2 2" xfId="1158" xr:uid="{00000000-0005-0000-0000-0000E7020000}"/>
    <cellStyle name="Normal 11 7 2 3" xfId="1375" xr:uid="{00000000-0005-0000-0000-0000E8020000}"/>
    <cellStyle name="Normal 11 7 3" xfId="1004" xr:uid="{00000000-0005-0000-0000-0000E9020000}"/>
    <cellStyle name="Normal 11 7 4" xfId="1374" xr:uid="{00000000-0005-0000-0000-0000EA020000}"/>
    <cellStyle name="Normal 11 8" xfId="328" xr:uid="{00000000-0005-0000-0000-0000EB020000}"/>
    <cellStyle name="Normal 11 8 2" xfId="907" xr:uid="{00000000-0005-0000-0000-0000EC020000}"/>
    <cellStyle name="Normal 11 8 3" xfId="1376" xr:uid="{00000000-0005-0000-0000-0000ED020000}"/>
    <cellStyle name="Normal 11 9" xfId="329" xr:uid="{00000000-0005-0000-0000-0000EE020000}"/>
    <cellStyle name="Normal 11 9 2" xfId="1061" xr:uid="{00000000-0005-0000-0000-0000EF020000}"/>
    <cellStyle name="Normal 11 9 3" xfId="1377" xr:uid="{00000000-0005-0000-0000-0000F0020000}"/>
    <cellStyle name="Normal 12" xfId="20" xr:uid="{00000000-0005-0000-0000-0000F1020000}"/>
    <cellStyle name="Normal 12 10" xfId="1182" xr:uid="{00000000-0005-0000-0000-0000F2020000}"/>
    <cellStyle name="Normal 12 2" xfId="330" xr:uid="{00000000-0005-0000-0000-0000F3020000}"/>
    <cellStyle name="Normal 12 2 2" xfId="331" xr:uid="{00000000-0005-0000-0000-0000F4020000}"/>
    <cellStyle name="Normal 12 2 2 2" xfId="332" xr:uid="{00000000-0005-0000-0000-0000F5020000}"/>
    <cellStyle name="Normal 12 2 2 2 2" xfId="921" xr:uid="{00000000-0005-0000-0000-0000F6020000}"/>
    <cellStyle name="Normal 12 2 2 2 3" xfId="1380" xr:uid="{00000000-0005-0000-0000-0000F7020000}"/>
    <cellStyle name="Normal 12 2 2 3" xfId="333" xr:uid="{00000000-0005-0000-0000-0000F8020000}"/>
    <cellStyle name="Normal 12 2 2 3 2" xfId="1075" xr:uid="{00000000-0005-0000-0000-0000F9020000}"/>
    <cellStyle name="Normal 12 2 2 3 3" xfId="1381" xr:uid="{00000000-0005-0000-0000-0000FA020000}"/>
    <cellStyle name="Normal 12 2 2 4" xfId="827" xr:uid="{00000000-0005-0000-0000-0000FB020000}"/>
    <cellStyle name="Normal 12 2 2 5" xfId="1379" xr:uid="{00000000-0005-0000-0000-0000FC020000}"/>
    <cellStyle name="Normal 12 2 3" xfId="334" xr:uid="{00000000-0005-0000-0000-0000FD020000}"/>
    <cellStyle name="Normal 12 2 3 2" xfId="920" xr:uid="{00000000-0005-0000-0000-0000FE020000}"/>
    <cellStyle name="Normal 12 2 3 3" xfId="1382" xr:uid="{00000000-0005-0000-0000-0000FF020000}"/>
    <cellStyle name="Normal 12 2 4" xfId="335" xr:uid="{00000000-0005-0000-0000-000000030000}"/>
    <cellStyle name="Normal 12 2 4 2" xfId="1074" xr:uid="{00000000-0005-0000-0000-000001030000}"/>
    <cellStyle name="Normal 12 2 4 3" xfId="1383" xr:uid="{00000000-0005-0000-0000-000002030000}"/>
    <cellStyle name="Normal 12 2 5" xfId="766" xr:uid="{00000000-0005-0000-0000-000003030000}"/>
    <cellStyle name="Normal 12 2 6" xfId="1378" xr:uid="{00000000-0005-0000-0000-000004030000}"/>
    <cellStyle name="Normal 12 3" xfId="336" xr:uid="{00000000-0005-0000-0000-000005030000}"/>
    <cellStyle name="Normal 12 3 2" xfId="337" xr:uid="{00000000-0005-0000-0000-000006030000}"/>
    <cellStyle name="Normal 12 3 2 2" xfId="922" xr:uid="{00000000-0005-0000-0000-000007030000}"/>
    <cellStyle name="Normal 12 3 2 3" xfId="1384" xr:uid="{00000000-0005-0000-0000-000008030000}"/>
    <cellStyle name="Normal 12 3 3" xfId="338" xr:uid="{00000000-0005-0000-0000-000009030000}"/>
    <cellStyle name="Normal 12 3 3 2" xfId="1076" xr:uid="{00000000-0005-0000-0000-00000A030000}"/>
    <cellStyle name="Normal 12 3 3 3" xfId="1385" xr:uid="{00000000-0005-0000-0000-00000B030000}"/>
    <cellStyle name="Normal 12 4" xfId="339" xr:uid="{00000000-0005-0000-0000-00000C030000}"/>
    <cellStyle name="Normal 12 4 2" xfId="340" xr:uid="{00000000-0005-0000-0000-00000D030000}"/>
    <cellStyle name="Normal 12 4 2 2" xfId="923" xr:uid="{00000000-0005-0000-0000-00000E030000}"/>
    <cellStyle name="Normal 12 4 2 3" xfId="1387" xr:uid="{00000000-0005-0000-0000-00000F030000}"/>
    <cellStyle name="Normal 12 4 3" xfId="341" xr:uid="{00000000-0005-0000-0000-000010030000}"/>
    <cellStyle name="Normal 12 4 3 2" xfId="1077" xr:uid="{00000000-0005-0000-0000-000011030000}"/>
    <cellStyle name="Normal 12 4 3 3" xfId="1388" xr:uid="{00000000-0005-0000-0000-000012030000}"/>
    <cellStyle name="Normal 12 4 4" xfId="790" xr:uid="{00000000-0005-0000-0000-000013030000}"/>
    <cellStyle name="Normal 12 4 5" xfId="1386" xr:uid="{00000000-0005-0000-0000-000014030000}"/>
    <cellStyle name="Normal 12 5" xfId="342" xr:uid="{00000000-0005-0000-0000-000015030000}"/>
    <cellStyle name="Normal 12 5 2" xfId="343" xr:uid="{00000000-0005-0000-0000-000016030000}"/>
    <cellStyle name="Normal 12 5 2 2" xfId="1078" xr:uid="{00000000-0005-0000-0000-000017030000}"/>
    <cellStyle name="Normal 12 5 2 3" xfId="1390" xr:uid="{00000000-0005-0000-0000-000018030000}"/>
    <cellStyle name="Normal 12 5 3" xfId="924" xr:uid="{00000000-0005-0000-0000-000019030000}"/>
    <cellStyle name="Normal 12 5 4" xfId="1389" xr:uid="{00000000-0005-0000-0000-00001A030000}"/>
    <cellStyle name="Normal 12 6" xfId="344" xr:uid="{00000000-0005-0000-0000-00001B030000}"/>
    <cellStyle name="Normal 12 7" xfId="345" xr:uid="{00000000-0005-0000-0000-00001C030000}"/>
    <cellStyle name="Normal 12 7 2" xfId="919" xr:uid="{00000000-0005-0000-0000-00001D030000}"/>
    <cellStyle name="Normal 12 7 3" xfId="1391" xr:uid="{00000000-0005-0000-0000-00001E030000}"/>
    <cellStyle name="Normal 12 8" xfId="346" xr:uid="{00000000-0005-0000-0000-00001F030000}"/>
    <cellStyle name="Normal 12 8 2" xfId="1073" xr:uid="{00000000-0005-0000-0000-000020030000}"/>
    <cellStyle name="Normal 12 8 3" xfId="1392" xr:uid="{00000000-0005-0000-0000-000021030000}"/>
    <cellStyle name="Normal 12 9" xfId="751" xr:uid="{00000000-0005-0000-0000-000022030000}"/>
    <cellStyle name="Normal 13" xfId="21" xr:uid="{00000000-0005-0000-0000-000023030000}"/>
    <cellStyle name="Normal 13 2" xfId="347" xr:uid="{00000000-0005-0000-0000-000024030000}"/>
    <cellStyle name="Normal 13 2 2" xfId="348" xr:uid="{00000000-0005-0000-0000-000025030000}"/>
    <cellStyle name="Normal 13 3" xfId="349" xr:uid="{00000000-0005-0000-0000-000026030000}"/>
    <cellStyle name="Normal 131" xfId="1602" xr:uid="{00000000-0005-0000-0000-000027030000}"/>
    <cellStyle name="Normal 133" xfId="1603" xr:uid="{00000000-0005-0000-0000-000028030000}"/>
    <cellStyle name="Normal 14" xfId="350" xr:uid="{00000000-0005-0000-0000-000029030000}"/>
    <cellStyle name="Normal 14 2" xfId="351" xr:uid="{00000000-0005-0000-0000-00002A030000}"/>
    <cellStyle name="Normal 14 2 2" xfId="352" xr:uid="{00000000-0005-0000-0000-00002B030000}"/>
    <cellStyle name="Normal 14 2 3" xfId="353" xr:uid="{00000000-0005-0000-0000-00002C030000}"/>
    <cellStyle name="Normal 14 2 3 2" xfId="816" xr:uid="{00000000-0005-0000-0000-00002D030000}"/>
    <cellStyle name="Normal 14 2 3 3" xfId="1394" xr:uid="{00000000-0005-0000-0000-00002E030000}"/>
    <cellStyle name="Normal 14 3" xfId="354" xr:uid="{00000000-0005-0000-0000-00002F030000}"/>
    <cellStyle name="Normal 14 4" xfId="355" xr:uid="{00000000-0005-0000-0000-000030030000}"/>
    <cellStyle name="Normal 14 4 2" xfId="356" xr:uid="{00000000-0005-0000-0000-000031030000}"/>
    <cellStyle name="Normal 14 4 2 2" xfId="926" xr:uid="{00000000-0005-0000-0000-000032030000}"/>
    <cellStyle name="Normal 14 4 2 3" xfId="1396" xr:uid="{00000000-0005-0000-0000-000033030000}"/>
    <cellStyle name="Normal 14 4 3" xfId="357" xr:uid="{00000000-0005-0000-0000-000034030000}"/>
    <cellStyle name="Normal 14 4 3 2" xfId="1080" xr:uid="{00000000-0005-0000-0000-000035030000}"/>
    <cellStyle name="Normal 14 4 3 3" xfId="1397" xr:uid="{00000000-0005-0000-0000-000036030000}"/>
    <cellStyle name="Normal 14 4 4" xfId="791" xr:uid="{00000000-0005-0000-0000-000037030000}"/>
    <cellStyle name="Normal 14 4 5" xfId="1395" xr:uid="{00000000-0005-0000-0000-000038030000}"/>
    <cellStyle name="Normal 14 5" xfId="358" xr:uid="{00000000-0005-0000-0000-000039030000}"/>
    <cellStyle name="Normal 14 5 2" xfId="359" xr:uid="{00000000-0005-0000-0000-00003A030000}"/>
    <cellStyle name="Normal 14 5 2 2" xfId="1081" xr:uid="{00000000-0005-0000-0000-00003B030000}"/>
    <cellStyle name="Normal 14 5 2 3" xfId="1399" xr:uid="{00000000-0005-0000-0000-00003C030000}"/>
    <cellStyle name="Normal 14 5 3" xfId="927" xr:uid="{00000000-0005-0000-0000-00003D030000}"/>
    <cellStyle name="Normal 14 5 4" xfId="1398" xr:uid="{00000000-0005-0000-0000-00003E030000}"/>
    <cellStyle name="Normal 14 6" xfId="360" xr:uid="{00000000-0005-0000-0000-00003F030000}"/>
    <cellStyle name="Normal 14 6 2" xfId="925" xr:uid="{00000000-0005-0000-0000-000040030000}"/>
    <cellStyle name="Normal 14 6 3" xfId="1400" xr:uid="{00000000-0005-0000-0000-000041030000}"/>
    <cellStyle name="Normal 14 7" xfId="361" xr:uid="{00000000-0005-0000-0000-000042030000}"/>
    <cellStyle name="Normal 14 7 2" xfId="1079" xr:uid="{00000000-0005-0000-0000-000043030000}"/>
    <cellStyle name="Normal 14 7 3" xfId="1401" xr:uid="{00000000-0005-0000-0000-000044030000}"/>
    <cellStyle name="Normal 14 8" xfId="752" xr:uid="{00000000-0005-0000-0000-000045030000}"/>
    <cellStyle name="Normal 14 9" xfId="1393" xr:uid="{00000000-0005-0000-0000-000046030000}"/>
    <cellStyle name="Normal 15" xfId="362" xr:uid="{00000000-0005-0000-0000-000047030000}"/>
    <cellStyle name="Normal 15 2" xfId="363" xr:uid="{00000000-0005-0000-0000-000048030000}"/>
    <cellStyle name="Normal 15 2 2" xfId="364" xr:uid="{00000000-0005-0000-0000-000049030000}"/>
    <cellStyle name="Normal 15 2 2 2" xfId="365" xr:uid="{00000000-0005-0000-0000-00004A030000}"/>
    <cellStyle name="Normal 15 2 2 2 2" xfId="930" xr:uid="{00000000-0005-0000-0000-00004B030000}"/>
    <cellStyle name="Normal 15 2 2 2 3" xfId="1404" xr:uid="{00000000-0005-0000-0000-00004C030000}"/>
    <cellStyle name="Normal 15 2 2 3" xfId="366" xr:uid="{00000000-0005-0000-0000-00004D030000}"/>
    <cellStyle name="Normal 15 2 2 3 2" xfId="1084" xr:uid="{00000000-0005-0000-0000-00004E030000}"/>
    <cellStyle name="Normal 15 2 2 3 3" xfId="1405" xr:uid="{00000000-0005-0000-0000-00004F030000}"/>
    <cellStyle name="Normal 15 2 3" xfId="367" xr:uid="{00000000-0005-0000-0000-000050030000}"/>
    <cellStyle name="Normal 15 2 3 2" xfId="828" xr:uid="{00000000-0005-0000-0000-000051030000}"/>
    <cellStyle name="Normal 15 2 3 3" xfId="1406" xr:uid="{00000000-0005-0000-0000-000052030000}"/>
    <cellStyle name="Normal 15 2 4" xfId="368" xr:uid="{00000000-0005-0000-0000-000053030000}"/>
    <cellStyle name="Normal 15 2 4 2" xfId="929" xr:uid="{00000000-0005-0000-0000-000054030000}"/>
    <cellStyle name="Normal 15 2 4 3" xfId="1407" xr:uid="{00000000-0005-0000-0000-000055030000}"/>
    <cellStyle name="Normal 15 2 5" xfId="369" xr:uid="{00000000-0005-0000-0000-000056030000}"/>
    <cellStyle name="Normal 15 2 5 2" xfId="1083" xr:uid="{00000000-0005-0000-0000-000057030000}"/>
    <cellStyle name="Normal 15 2 5 3" xfId="1408" xr:uid="{00000000-0005-0000-0000-000058030000}"/>
    <cellStyle name="Normal 15 2 6" xfId="775" xr:uid="{00000000-0005-0000-0000-000059030000}"/>
    <cellStyle name="Normal 15 2 7" xfId="1403" xr:uid="{00000000-0005-0000-0000-00005A030000}"/>
    <cellStyle name="Normal 15 3" xfId="370" xr:uid="{00000000-0005-0000-0000-00005B030000}"/>
    <cellStyle name="Normal 15 3 2" xfId="371" xr:uid="{00000000-0005-0000-0000-00005C030000}"/>
    <cellStyle name="Normal 15 3 2 2" xfId="931" xr:uid="{00000000-0005-0000-0000-00005D030000}"/>
    <cellStyle name="Normal 15 3 2 3" xfId="1409" xr:uid="{00000000-0005-0000-0000-00005E030000}"/>
    <cellStyle name="Normal 15 3 3" xfId="372" xr:uid="{00000000-0005-0000-0000-00005F030000}"/>
    <cellStyle name="Normal 15 3 3 2" xfId="1085" xr:uid="{00000000-0005-0000-0000-000060030000}"/>
    <cellStyle name="Normal 15 3 3 3" xfId="1410" xr:uid="{00000000-0005-0000-0000-000061030000}"/>
    <cellStyle name="Normal 15 4" xfId="373" xr:uid="{00000000-0005-0000-0000-000062030000}"/>
    <cellStyle name="Normal 15 4 2" xfId="374" xr:uid="{00000000-0005-0000-0000-000063030000}"/>
    <cellStyle name="Normal 15 4 2 2" xfId="932" xr:uid="{00000000-0005-0000-0000-000064030000}"/>
    <cellStyle name="Normal 15 4 2 3" xfId="1412" xr:uid="{00000000-0005-0000-0000-000065030000}"/>
    <cellStyle name="Normal 15 4 3" xfId="375" xr:uid="{00000000-0005-0000-0000-000066030000}"/>
    <cellStyle name="Normal 15 4 3 2" xfId="1086" xr:uid="{00000000-0005-0000-0000-000067030000}"/>
    <cellStyle name="Normal 15 4 3 3" xfId="1413" xr:uid="{00000000-0005-0000-0000-000068030000}"/>
    <cellStyle name="Normal 15 4 4" xfId="792" xr:uid="{00000000-0005-0000-0000-000069030000}"/>
    <cellStyle name="Normal 15 4 5" xfId="1411" xr:uid="{00000000-0005-0000-0000-00006A030000}"/>
    <cellStyle name="Normal 15 5" xfId="376" xr:uid="{00000000-0005-0000-0000-00006B030000}"/>
    <cellStyle name="Normal 15 5 2" xfId="377" xr:uid="{00000000-0005-0000-0000-00006C030000}"/>
    <cellStyle name="Normal 15 5 2 2" xfId="1087" xr:uid="{00000000-0005-0000-0000-00006D030000}"/>
    <cellStyle name="Normal 15 5 2 3" xfId="1415" xr:uid="{00000000-0005-0000-0000-00006E030000}"/>
    <cellStyle name="Normal 15 5 3" xfId="933" xr:uid="{00000000-0005-0000-0000-00006F030000}"/>
    <cellStyle name="Normal 15 5 4" xfId="1414" xr:uid="{00000000-0005-0000-0000-000070030000}"/>
    <cellStyle name="Normal 15 6" xfId="378" xr:uid="{00000000-0005-0000-0000-000071030000}"/>
    <cellStyle name="Normal 15 6 2" xfId="928" xr:uid="{00000000-0005-0000-0000-000072030000}"/>
    <cellStyle name="Normal 15 6 3" xfId="1416" xr:uid="{00000000-0005-0000-0000-000073030000}"/>
    <cellStyle name="Normal 15 7" xfId="379" xr:uid="{00000000-0005-0000-0000-000074030000}"/>
    <cellStyle name="Normal 15 7 2" xfId="1082" xr:uid="{00000000-0005-0000-0000-000075030000}"/>
    <cellStyle name="Normal 15 7 3" xfId="1417" xr:uid="{00000000-0005-0000-0000-000076030000}"/>
    <cellStyle name="Normal 15 8" xfId="753" xr:uid="{00000000-0005-0000-0000-000077030000}"/>
    <cellStyle name="Normal 15 9" xfId="1402" xr:uid="{00000000-0005-0000-0000-000078030000}"/>
    <cellStyle name="Normal 16" xfId="380" xr:uid="{00000000-0005-0000-0000-000079030000}"/>
    <cellStyle name="Normal 16 2" xfId="38" xr:uid="{00000000-0005-0000-0000-00007A030000}"/>
    <cellStyle name="Normal 16 2 2" xfId="381" xr:uid="{00000000-0005-0000-0000-00007B030000}"/>
    <cellStyle name="Normal 16 2 2 2" xfId="817" xr:uid="{00000000-0005-0000-0000-00007C030000}"/>
    <cellStyle name="Normal 16 2 2 3" xfId="1419" xr:uid="{00000000-0005-0000-0000-00007D030000}"/>
    <cellStyle name="Normal 16 2 3" xfId="382" xr:uid="{00000000-0005-0000-0000-00007E030000}"/>
    <cellStyle name="Normal 16 2 3 2" xfId="934" xr:uid="{00000000-0005-0000-0000-00007F030000}"/>
    <cellStyle name="Normal 16 2 3 3" xfId="1420" xr:uid="{00000000-0005-0000-0000-000080030000}"/>
    <cellStyle name="Normal 16 2 4" xfId="383" xr:uid="{00000000-0005-0000-0000-000081030000}"/>
    <cellStyle name="Normal 16 2 4 2" xfId="1088" xr:uid="{00000000-0005-0000-0000-000082030000}"/>
    <cellStyle name="Normal 16 2 4 3" xfId="1421" xr:uid="{00000000-0005-0000-0000-000083030000}"/>
    <cellStyle name="Normal 16 3" xfId="384" xr:uid="{00000000-0005-0000-0000-000084030000}"/>
    <cellStyle name="Normal 16 3 2" xfId="385" xr:uid="{00000000-0005-0000-0000-000085030000}"/>
    <cellStyle name="Normal 16 3 2 2" xfId="935" xr:uid="{00000000-0005-0000-0000-000086030000}"/>
    <cellStyle name="Normal 16 3 2 3" xfId="1422" xr:uid="{00000000-0005-0000-0000-000087030000}"/>
    <cellStyle name="Normal 16 3 3" xfId="386" xr:uid="{00000000-0005-0000-0000-000088030000}"/>
    <cellStyle name="Normal 16 3 3 2" xfId="1089" xr:uid="{00000000-0005-0000-0000-000089030000}"/>
    <cellStyle name="Normal 16 3 3 3" xfId="1423" xr:uid="{00000000-0005-0000-0000-00008A030000}"/>
    <cellStyle name="Normal 16 4" xfId="387" xr:uid="{00000000-0005-0000-0000-00008B030000}"/>
    <cellStyle name="Normal 16 4 2" xfId="388" xr:uid="{00000000-0005-0000-0000-00008C030000}"/>
    <cellStyle name="Normal 16 4 2 2" xfId="936" xr:uid="{00000000-0005-0000-0000-00008D030000}"/>
    <cellStyle name="Normal 16 4 2 3" xfId="1424" xr:uid="{00000000-0005-0000-0000-00008E030000}"/>
    <cellStyle name="Normal 16 4 3" xfId="389" xr:uid="{00000000-0005-0000-0000-00008F030000}"/>
    <cellStyle name="Normal 16 4 3 2" xfId="1090" xr:uid="{00000000-0005-0000-0000-000090030000}"/>
    <cellStyle name="Normal 16 4 3 3" xfId="1425" xr:uid="{00000000-0005-0000-0000-000091030000}"/>
    <cellStyle name="Normal 16 5" xfId="390" xr:uid="{00000000-0005-0000-0000-000092030000}"/>
    <cellStyle name="Normal 16 6" xfId="759" xr:uid="{00000000-0005-0000-0000-000093030000}"/>
    <cellStyle name="Normal 16 7" xfId="1418" xr:uid="{00000000-0005-0000-0000-000094030000}"/>
    <cellStyle name="Normal 17" xfId="391" xr:uid="{00000000-0005-0000-0000-000095030000}"/>
    <cellStyle name="Normal 17 2" xfId="39" xr:uid="{00000000-0005-0000-0000-000096030000}"/>
    <cellStyle name="Normal 17 2 2" xfId="392" xr:uid="{00000000-0005-0000-0000-000097030000}"/>
    <cellStyle name="Normal 17 2 2 2" xfId="937" xr:uid="{00000000-0005-0000-0000-000098030000}"/>
    <cellStyle name="Normal 17 2 2 3" xfId="1427" xr:uid="{00000000-0005-0000-0000-000099030000}"/>
    <cellStyle name="Normal 17 2 3" xfId="393" xr:uid="{00000000-0005-0000-0000-00009A030000}"/>
    <cellStyle name="Normal 17 2 3 2" xfId="1091" xr:uid="{00000000-0005-0000-0000-00009B030000}"/>
    <cellStyle name="Normal 17 2 3 3" xfId="1428" xr:uid="{00000000-0005-0000-0000-00009C030000}"/>
    <cellStyle name="Normal 17 3" xfId="394" xr:uid="{00000000-0005-0000-0000-00009D030000}"/>
    <cellStyle name="Normal 17 3 2" xfId="818" xr:uid="{00000000-0005-0000-0000-00009E030000}"/>
    <cellStyle name="Normal 17 3 3" xfId="1429" xr:uid="{00000000-0005-0000-0000-00009F030000}"/>
    <cellStyle name="Normal 17 4" xfId="760" xr:uid="{00000000-0005-0000-0000-0000A0030000}"/>
    <cellStyle name="Normal 17 5" xfId="1426" xr:uid="{00000000-0005-0000-0000-0000A1030000}"/>
    <cellStyle name="Normal 18" xfId="37" xr:uid="{00000000-0005-0000-0000-0000A2030000}"/>
    <cellStyle name="Normal 18 2" xfId="395" xr:uid="{00000000-0005-0000-0000-0000A3030000}"/>
    <cellStyle name="Normal 18 3" xfId="396" xr:uid="{00000000-0005-0000-0000-0000A4030000}"/>
    <cellStyle name="Normal 19" xfId="397" xr:uid="{00000000-0005-0000-0000-0000A5030000}"/>
    <cellStyle name="Normal 19 2" xfId="398" xr:uid="{00000000-0005-0000-0000-0000A6030000}"/>
    <cellStyle name="Normal 2" xfId="22" xr:uid="{00000000-0005-0000-0000-0000A7030000}"/>
    <cellStyle name="Normal 2 2" xfId="23" xr:uid="{00000000-0005-0000-0000-0000A8030000}"/>
    <cellStyle name="Normal 2 2 2" xfId="24" xr:uid="{00000000-0005-0000-0000-0000A9030000}"/>
    <cellStyle name="Normal 2 2 2 2" xfId="399" xr:uid="{00000000-0005-0000-0000-0000AA030000}"/>
    <cellStyle name="Normal 2 2 2 3" xfId="835" xr:uid="{00000000-0005-0000-0000-0000AB030000}"/>
    <cellStyle name="Normal 2 2 2 4" xfId="725" xr:uid="{00000000-0005-0000-0000-0000AC030000}"/>
    <cellStyle name="Normal 2 2 3" xfId="400" xr:uid="{00000000-0005-0000-0000-0000AD030000}"/>
    <cellStyle name="Normal 2 2 3 2" xfId="401" xr:uid="{00000000-0005-0000-0000-0000AE030000}"/>
    <cellStyle name="Normal 2 2 3 2 2" xfId="1148" xr:uid="{00000000-0005-0000-0000-0000AF030000}"/>
    <cellStyle name="Normal 2 2 3 2 3" xfId="1431" xr:uid="{00000000-0005-0000-0000-0000B0030000}"/>
    <cellStyle name="Normal 2 2 3 3" xfId="994" xr:uid="{00000000-0005-0000-0000-0000B1030000}"/>
    <cellStyle name="Normal 2 2 3 4" xfId="1430" xr:uid="{00000000-0005-0000-0000-0000B2030000}"/>
    <cellStyle name="Normal 2 2 4" xfId="1183" xr:uid="{00000000-0005-0000-0000-0000B3030000}"/>
    <cellStyle name="Normal 2 3" xfId="4" xr:uid="{00000000-0005-0000-0000-0000B4030000}"/>
    <cellStyle name="Normal 2 3 2" xfId="402" xr:uid="{00000000-0005-0000-0000-0000B5030000}"/>
    <cellStyle name="Normal 2 3 3" xfId="1168" xr:uid="{00000000-0005-0000-0000-0000B6030000}"/>
    <cellStyle name="Normal 2 3 4" xfId="722" xr:uid="{00000000-0005-0000-0000-0000B7030000}"/>
    <cellStyle name="Normal 2 4" xfId="403" xr:uid="{00000000-0005-0000-0000-0000B8030000}"/>
    <cellStyle name="Normal 2 4 2" xfId="404" xr:uid="{00000000-0005-0000-0000-0000B9030000}"/>
    <cellStyle name="Normal 2 4 2 2" xfId="405" xr:uid="{00000000-0005-0000-0000-0000BA030000}"/>
    <cellStyle name="Normal 2 4 2 2 2" xfId="406" xr:uid="{00000000-0005-0000-0000-0000BB030000}"/>
    <cellStyle name="Normal 2 4 2 2 2 2" xfId="940" xr:uid="{00000000-0005-0000-0000-0000BC030000}"/>
    <cellStyle name="Normal 2 4 2 2 2 3" xfId="1435" xr:uid="{00000000-0005-0000-0000-0000BD030000}"/>
    <cellStyle name="Normal 2 4 2 2 3" xfId="407" xr:uid="{00000000-0005-0000-0000-0000BE030000}"/>
    <cellStyle name="Normal 2 4 2 2 3 2" xfId="1094" xr:uid="{00000000-0005-0000-0000-0000BF030000}"/>
    <cellStyle name="Normal 2 4 2 2 3 3" xfId="1436" xr:uid="{00000000-0005-0000-0000-0000C0030000}"/>
    <cellStyle name="Normal 2 4 2 2 4" xfId="829" xr:uid="{00000000-0005-0000-0000-0000C1030000}"/>
    <cellStyle name="Normal 2 4 2 2 5" xfId="1434" xr:uid="{00000000-0005-0000-0000-0000C2030000}"/>
    <cellStyle name="Normal 2 4 2 3" xfId="408" xr:uid="{00000000-0005-0000-0000-0000C3030000}"/>
    <cellStyle name="Normal 2 4 2 3 2" xfId="939" xr:uid="{00000000-0005-0000-0000-0000C4030000}"/>
    <cellStyle name="Normal 2 4 2 3 3" xfId="1437" xr:uid="{00000000-0005-0000-0000-0000C5030000}"/>
    <cellStyle name="Normal 2 4 2 4" xfId="409" xr:uid="{00000000-0005-0000-0000-0000C6030000}"/>
    <cellStyle name="Normal 2 4 2 4 2" xfId="1093" xr:uid="{00000000-0005-0000-0000-0000C7030000}"/>
    <cellStyle name="Normal 2 4 2 4 3" xfId="1438" xr:uid="{00000000-0005-0000-0000-0000C8030000}"/>
    <cellStyle name="Normal 2 4 2 5" xfId="776" xr:uid="{00000000-0005-0000-0000-0000C9030000}"/>
    <cellStyle name="Normal 2 4 2 6" xfId="1433" xr:uid="{00000000-0005-0000-0000-0000CA030000}"/>
    <cellStyle name="Normal 2 4 3" xfId="410" xr:uid="{00000000-0005-0000-0000-0000CB030000}"/>
    <cellStyle name="Normal 2 4 3 2" xfId="411" xr:uid="{00000000-0005-0000-0000-0000CC030000}"/>
    <cellStyle name="Normal 2 4 3 2 2" xfId="941" xr:uid="{00000000-0005-0000-0000-0000CD030000}"/>
    <cellStyle name="Normal 2 4 3 2 3" xfId="1440" xr:uid="{00000000-0005-0000-0000-0000CE030000}"/>
    <cellStyle name="Normal 2 4 3 3" xfId="412" xr:uid="{00000000-0005-0000-0000-0000CF030000}"/>
    <cellStyle name="Normal 2 4 3 3 2" xfId="1095" xr:uid="{00000000-0005-0000-0000-0000D0030000}"/>
    <cellStyle name="Normal 2 4 3 3 3" xfId="1441" xr:uid="{00000000-0005-0000-0000-0000D1030000}"/>
    <cellStyle name="Normal 2 4 3 4" xfId="793" xr:uid="{00000000-0005-0000-0000-0000D2030000}"/>
    <cellStyle name="Normal 2 4 3 5" xfId="1439" xr:uid="{00000000-0005-0000-0000-0000D3030000}"/>
    <cellStyle name="Normal 2 4 4" xfId="413" xr:uid="{00000000-0005-0000-0000-0000D4030000}"/>
    <cellStyle name="Normal 2 4 4 2" xfId="414" xr:uid="{00000000-0005-0000-0000-0000D5030000}"/>
    <cellStyle name="Normal 2 4 4 2 2" xfId="1096" xr:uid="{00000000-0005-0000-0000-0000D6030000}"/>
    <cellStyle name="Normal 2 4 4 2 3" xfId="1443" xr:uid="{00000000-0005-0000-0000-0000D7030000}"/>
    <cellStyle name="Normal 2 4 4 3" xfId="942" xr:uid="{00000000-0005-0000-0000-0000D8030000}"/>
    <cellStyle name="Normal 2 4 4 4" xfId="1442" xr:uid="{00000000-0005-0000-0000-0000D9030000}"/>
    <cellStyle name="Normal 2 4 5" xfId="415" xr:uid="{00000000-0005-0000-0000-0000DA030000}"/>
    <cellStyle name="Normal 2 4 5 2" xfId="416" xr:uid="{00000000-0005-0000-0000-0000DB030000}"/>
    <cellStyle name="Normal 2 4 5 2 2" xfId="1097" xr:uid="{00000000-0005-0000-0000-0000DC030000}"/>
    <cellStyle name="Normal 2 4 5 2 3" xfId="1445" xr:uid="{00000000-0005-0000-0000-0000DD030000}"/>
    <cellStyle name="Normal 2 4 5 3" xfId="943" xr:uid="{00000000-0005-0000-0000-0000DE030000}"/>
    <cellStyle name="Normal 2 4 5 4" xfId="1444" xr:uid="{00000000-0005-0000-0000-0000DF030000}"/>
    <cellStyle name="Normal 2 4 6" xfId="417" xr:uid="{00000000-0005-0000-0000-0000E0030000}"/>
    <cellStyle name="Normal 2 4 6 2" xfId="938" xr:uid="{00000000-0005-0000-0000-0000E1030000}"/>
    <cellStyle name="Normal 2 4 6 3" xfId="1446" xr:uid="{00000000-0005-0000-0000-0000E2030000}"/>
    <cellStyle name="Normal 2 4 7" xfId="418" xr:uid="{00000000-0005-0000-0000-0000E3030000}"/>
    <cellStyle name="Normal 2 4 7 2" xfId="1092" xr:uid="{00000000-0005-0000-0000-0000E4030000}"/>
    <cellStyle name="Normal 2 4 7 3" xfId="1447" xr:uid="{00000000-0005-0000-0000-0000E5030000}"/>
    <cellStyle name="Normal 2 4 8" xfId="754" xr:uid="{00000000-0005-0000-0000-0000E6030000}"/>
    <cellStyle name="Normal 2 4 9" xfId="1432" xr:uid="{00000000-0005-0000-0000-0000E7030000}"/>
    <cellStyle name="Normal 20" xfId="42" xr:uid="{00000000-0005-0000-0000-0000E8030000}"/>
    <cellStyle name="Normal 20 2" xfId="419" xr:uid="{00000000-0005-0000-0000-0000E9030000}"/>
    <cellStyle name="Normal 20 3" xfId="420" xr:uid="{00000000-0005-0000-0000-0000EA030000}"/>
    <cellStyle name="Normal 21" xfId="43" xr:uid="{00000000-0005-0000-0000-0000EB030000}"/>
    <cellStyle name="Normal 21 2" xfId="421" xr:uid="{00000000-0005-0000-0000-0000EC030000}"/>
    <cellStyle name="Normal 21 3" xfId="422" xr:uid="{00000000-0005-0000-0000-0000ED030000}"/>
    <cellStyle name="Normal 22" xfId="40" xr:uid="{00000000-0005-0000-0000-0000EE030000}"/>
    <cellStyle name="Normal 22 2" xfId="423" xr:uid="{00000000-0005-0000-0000-0000EF030000}"/>
    <cellStyle name="Normal 22 3" xfId="424" xr:uid="{00000000-0005-0000-0000-0000F0030000}"/>
    <cellStyle name="Normal 23" xfId="41" xr:uid="{00000000-0005-0000-0000-0000F1030000}"/>
    <cellStyle name="Normal 23 2" xfId="425" xr:uid="{00000000-0005-0000-0000-0000F2030000}"/>
    <cellStyle name="Normal 23 3" xfId="426" xr:uid="{00000000-0005-0000-0000-0000F3030000}"/>
    <cellStyle name="Normal 24" xfId="427" xr:uid="{00000000-0005-0000-0000-0000F4030000}"/>
    <cellStyle name="Normal 24 2" xfId="428" xr:uid="{00000000-0005-0000-0000-0000F5030000}"/>
    <cellStyle name="Normal 25" xfId="429" xr:uid="{00000000-0005-0000-0000-0000F6030000}"/>
    <cellStyle name="Normal 25 2" xfId="430" xr:uid="{00000000-0005-0000-0000-0000F7030000}"/>
    <cellStyle name="Normal 25 2 2" xfId="431" xr:uid="{00000000-0005-0000-0000-0000F8030000}"/>
    <cellStyle name="Normal 25 2 2 2" xfId="945" xr:uid="{00000000-0005-0000-0000-0000F9030000}"/>
    <cellStyle name="Normal 25 2 2 3" xfId="1449" xr:uid="{00000000-0005-0000-0000-0000FA030000}"/>
    <cellStyle name="Normal 25 2 3" xfId="432" xr:uid="{00000000-0005-0000-0000-0000FB030000}"/>
    <cellStyle name="Normal 25 2 3 2" xfId="1099" xr:uid="{00000000-0005-0000-0000-0000FC030000}"/>
    <cellStyle name="Normal 25 2 3 3" xfId="1450" xr:uid="{00000000-0005-0000-0000-0000FD030000}"/>
    <cellStyle name="Normal 25 3" xfId="433" xr:uid="{00000000-0005-0000-0000-0000FE030000}"/>
    <cellStyle name="Normal 25 3 2" xfId="944" xr:uid="{00000000-0005-0000-0000-0000FF030000}"/>
    <cellStyle name="Normal 25 3 3" xfId="1451" xr:uid="{00000000-0005-0000-0000-000000040000}"/>
    <cellStyle name="Normal 25 4" xfId="434" xr:uid="{00000000-0005-0000-0000-000001040000}"/>
    <cellStyle name="Normal 25 4 2" xfId="1098" xr:uid="{00000000-0005-0000-0000-000002040000}"/>
    <cellStyle name="Normal 25 4 3" xfId="1452" xr:uid="{00000000-0005-0000-0000-000003040000}"/>
    <cellStyle name="Normal 25 5" xfId="761" xr:uid="{00000000-0005-0000-0000-000004040000}"/>
    <cellStyle name="Normal 25 6" xfId="1448" xr:uid="{00000000-0005-0000-0000-000005040000}"/>
    <cellStyle name="Normal 26" xfId="435" xr:uid="{00000000-0005-0000-0000-000006040000}"/>
    <cellStyle name="Normal 26 2" xfId="436" xr:uid="{00000000-0005-0000-0000-000007040000}"/>
    <cellStyle name="Normal 26 2 2" xfId="437" xr:uid="{00000000-0005-0000-0000-000008040000}"/>
    <cellStyle name="Normal 26 2 2 2" xfId="947" xr:uid="{00000000-0005-0000-0000-000009040000}"/>
    <cellStyle name="Normal 26 2 2 3" xfId="1454" xr:uid="{00000000-0005-0000-0000-00000A040000}"/>
    <cellStyle name="Normal 26 2 3" xfId="438" xr:uid="{00000000-0005-0000-0000-00000B040000}"/>
    <cellStyle name="Normal 26 2 3 2" xfId="1101" xr:uid="{00000000-0005-0000-0000-00000C040000}"/>
    <cellStyle name="Normal 26 2 3 3" xfId="1455" xr:uid="{00000000-0005-0000-0000-00000D040000}"/>
    <cellStyle name="Normal 26 3" xfId="439" xr:uid="{00000000-0005-0000-0000-00000E040000}"/>
    <cellStyle name="Normal 26 3 2" xfId="946" xr:uid="{00000000-0005-0000-0000-00000F040000}"/>
    <cellStyle name="Normal 26 3 3" xfId="1456" xr:uid="{00000000-0005-0000-0000-000010040000}"/>
    <cellStyle name="Normal 26 4" xfId="440" xr:uid="{00000000-0005-0000-0000-000011040000}"/>
    <cellStyle name="Normal 26 4 2" xfId="1100" xr:uid="{00000000-0005-0000-0000-000012040000}"/>
    <cellStyle name="Normal 26 4 3" xfId="1457" xr:uid="{00000000-0005-0000-0000-000013040000}"/>
    <cellStyle name="Normal 26 5" xfId="778" xr:uid="{00000000-0005-0000-0000-000014040000}"/>
    <cellStyle name="Normal 26 6" xfId="1453" xr:uid="{00000000-0005-0000-0000-000015040000}"/>
    <cellStyle name="Normal 27" xfId="441" xr:uid="{00000000-0005-0000-0000-000016040000}"/>
    <cellStyle name="Normal 27 2" xfId="442" xr:uid="{00000000-0005-0000-0000-000017040000}"/>
    <cellStyle name="Normal 27 2 2" xfId="443" xr:uid="{00000000-0005-0000-0000-000018040000}"/>
    <cellStyle name="Normal 27 2 2 2" xfId="949" xr:uid="{00000000-0005-0000-0000-000019040000}"/>
    <cellStyle name="Normal 27 2 2 3" xfId="1459" xr:uid="{00000000-0005-0000-0000-00001A040000}"/>
    <cellStyle name="Normal 27 2 3" xfId="444" xr:uid="{00000000-0005-0000-0000-00001B040000}"/>
    <cellStyle name="Normal 27 2 3 2" xfId="1103" xr:uid="{00000000-0005-0000-0000-00001C040000}"/>
    <cellStyle name="Normal 27 2 3 3" xfId="1460" xr:uid="{00000000-0005-0000-0000-00001D040000}"/>
    <cellStyle name="Normal 27 3" xfId="445" xr:uid="{00000000-0005-0000-0000-00001E040000}"/>
    <cellStyle name="Normal 27 3 2" xfId="948" xr:uid="{00000000-0005-0000-0000-00001F040000}"/>
    <cellStyle name="Normal 27 3 3" xfId="1461" xr:uid="{00000000-0005-0000-0000-000020040000}"/>
    <cellStyle name="Normal 27 4" xfId="446" xr:uid="{00000000-0005-0000-0000-000021040000}"/>
    <cellStyle name="Normal 27 4 2" xfId="1102" xr:uid="{00000000-0005-0000-0000-000022040000}"/>
    <cellStyle name="Normal 27 4 3" xfId="1462" xr:uid="{00000000-0005-0000-0000-000023040000}"/>
    <cellStyle name="Normal 27 5" xfId="772" xr:uid="{00000000-0005-0000-0000-000024040000}"/>
    <cellStyle name="Normal 27 6" xfId="1458" xr:uid="{00000000-0005-0000-0000-000025040000}"/>
    <cellStyle name="Normal 28" xfId="447" xr:uid="{00000000-0005-0000-0000-000026040000}"/>
    <cellStyle name="Normal 29" xfId="448" xr:uid="{00000000-0005-0000-0000-000027040000}"/>
    <cellStyle name="Normal 3" xfId="25" xr:uid="{00000000-0005-0000-0000-000028040000}"/>
    <cellStyle name="Normal 3 2" xfId="2" xr:uid="{00000000-0005-0000-0000-000029040000}"/>
    <cellStyle name="Normal 3 2 2" xfId="449" xr:uid="{00000000-0005-0000-0000-00002A040000}"/>
    <cellStyle name="Normal 3 2 3" xfId="450" xr:uid="{00000000-0005-0000-0000-00002B040000}"/>
    <cellStyle name="Normal 3 2 4" xfId="451" xr:uid="{00000000-0005-0000-0000-00002C040000}"/>
    <cellStyle name="Normal 3 2 5" xfId="1166" xr:uid="{00000000-0005-0000-0000-00002D040000}"/>
    <cellStyle name="Normal 3 3" xfId="452" xr:uid="{00000000-0005-0000-0000-00002E040000}"/>
    <cellStyle name="Normal 3 3 2" xfId="453" xr:uid="{00000000-0005-0000-0000-00002F040000}"/>
    <cellStyle name="Normal 3 4" xfId="454" xr:uid="{00000000-0005-0000-0000-000030040000}"/>
    <cellStyle name="Normal 3 4 2" xfId="455" xr:uid="{00000000-0005-0000-0000-000031040000}"/>
    <cellStyle name="Normal 3 4 3" xfId="780" xr:uid="{00000000-0005-0000-0000-000032040000}"/>
    <cellStyle name="Normal 3 4 4" xfId="1463" xr:uid="{00000000-0005-0000-0000-000033040000}"/>
    <cellStyle name="Normal 3 5" xfId="456" xr:uid="{00000000-0005-0000-0000-000034040000}"/>
    <cellStyle name="Normal 3 6" xfId="457" xr:uid="{00000000-0005-0000-0000-000035040000}"/>
    <cellStyle name="Normal 3 7" xfId="1184" xr:uid="{00000000-0005-0000-0000-000036040000}"/>
    <cellStyle name="Normal 30" xfId="458" xr:uid="{00000000-0005-0000-0000-000037040000}"/>
    <cellStyle name="Normal 31" xfId="459" xr:uid="{00000000-0005-0000-0000-000038040000}"/>
    <cellStyle name="Normal 32" xfId="460" xr:uid="{00000000-0005-0000-0000-000039040000}"/>
    <cellStyle name="Normal 33" xfId="461" xr:uid="{00000000-0005-0000-0000-00003A040000}"/>
    <cellStyle name="Normal 34" xfId="462" xr:uid="{00000000-0005-0000-0000-00003B040000}"/>
    <cellStyle name="Normal 35" xfId="463" xr:uid="{00000000-0005-0000-0000-00003C040000}"/>
    <cellStyle name="Normal 36" xfId="464" xr:uid="{00000000-0005-0000-0000-00003D040000}"/>
    <cellStyle name="Normal 37" xfId="465" xr:uid="{00000000-0005-0000-0000-00003E040000}"/>
    <cellStyle name="Normal 38" xfId="466" xr:uid="{00000000-0005-0000-0000-00003F040000}"/>
    <cellStyle name="Normal 39" xfId="467" xr:uid="{00000000-0005-0000-0000-000040040000}"/>
    <cellStyle name="Normal 4" xfId="26" xr:uid="{00000000-0005-0000-0000-000041040000}"/>
    <cellStyle name="Normal 4 2" xfId="468" xr:uid="{00000000-0005-0000-0000-000042040000}"/>
    <cellStyle name="Normal 4 2 2" xfId="469" xr:uid="{00000000-0005-0000-0000-000043040000}"/>
    <cellStyle name="Normal 4 2 2 2" xfId="470" xr:uid="{00000000-0005-0000-0000-000044040000}"/>
    <cellStyle name="Normal 4 2 3" xfId="471" xr:uid="{00000000-0005-0000-0000-000045040000}"/>
    <cellStyle name="Normal 4 2 3 2" xfId="841" xr:uid="{00000000-0005-0000-0000-000046040000}"/>
    <cellStyle name="Normal 4 2 3 3" xfId="1464" xr:uid="{00000000-0005-0000-0000-000047040000}"/>
    <cellStyle name="Normal 4 3" xfId="472" xr:uid="{00000000-0005-0000-0000-000048040000}"/>
    <cellStyle name="Normal 4 3 2" xfId="473" xr:uid="{00000000-0005-0000-0000-000049040000}"/>
    <cellStyle name="Normal 4 3 2 2" xfId="474" xr:uid="{00000000-0005-0000-0000-00004A040000}"/>
    <cellStyle name="Normal 4 3 2 2 2" xfId="842" xr:uid="{00000000-0005-0000-0000-00004B040000}"/>
    <cellStyle name="Normal 4 3 2 2 3" xfId="1465" xr:uid="{00000000-0005-0000-0000-00004C040000}"/>
    <cellStyle name="Normal 4 3 3" xfId="475" xr:uid="{00000000-0005-0000-0000-00004D040000}"/>
    <cellStyle name="Normal 4 3 3 2" xfId="814" xr:uid="{00000000-0005-0000-0000-00004E040000}"/>
    <cellStyle name="Normal 4 3 3 3" xfId="1466" xr:uid="{00000000-0005-0000-0000-00004F040000}"/>
    <cellStyle name="Normal 4 3 4" xfId="476" xr:uid="{00000000-0005-0000-0000-000050040000}"/>
    <cellStyle name="Normal 4 3 4 2" xfId="950" xr:uid="{00000000-0005-0000-0000-000051040000}"/>
    <cellStyle name="Normal 4 3 4 3" xfId="1467" xr:uid="{00000000-0005-0000-0000-000052040000}"/>
    <cellStyle name="Normal 4 3 5" xfId="477" xr:uid="{00000000-0005-0000-0000-000053040000}"/>
    <cellStyle name="Normal 4 3 5 2" xfId="1104" xr:uid="{00000000-0005-0000-0000-000054040000}"/>
    <cellStyle name="Normal 4 3 5 3" xfId="1468" xr:uid="{00000000-0005-0000-0000-000055040000}"/>
    <cellStyle name="Normal 4 4" xfId="478" xr:uid="{00000000-0005-0000-0000-000056040000}"/>
    <cellStyle name="Normal 4 4 2" xfId="479" xr:uid="{00000000-0005-0000-0000-000057040000}"/>
    <cellStyle name="Normal 4 4 2 2" xfId="844" xr:uid="{00000000-0005-0000-0000-000058040000}"/>
    <cellStyle name="Normal 4 4 2 3" xfId="1470" xr:uid="{00000000-0005-0000-0000-000059040000}"/>
    <cellStyle name="Normal 4 4 3" xfId="480" xr:uid="{00000000-0005-0000-0000-00005A040000}"/>
    <cellStyle name="Normal 4 4 3 2" xfId="951" xr:uid="{00000000-0005-0000-0000-00005B040000}"/>
    <cellStyle name="Normal 4 4 3 3" xfId="1471" xr:uid="{00000000-0005-0000-0000-00005C040000}"/>
    <cellStyle name="Normal 4 4 4" xfId="481" xr:uid="{00000000-0005-0000-0000-00005D040000}"/>
    <cellStyle name="Normal 4 4 4 2" xfId="1105" xr:uid="{00000000-0005-0000-0000-00005E040000}"/>
    <cellStyle name="Normal 4 4 4 3" xfId="1472" xr:uid="{00000000-0005-0000-0000-00005F040000}"/>
    <cellStyle name="Normal 4 4 5" xfId="843" xr:uid="{00000000-0005-0000-0000-000060040000}"/>
    <cellStyle name="Normal 4 4 6" xfId="1469" xr:uid="{00000000-0005-0000-0000-000061040000}"/>
    <cellStyle name="Normal 4 5" xfId="482" xr:uid="{00000000-0005-0000-0000-000062040000}"/>
    <cellStyle name="Normal 4 5 2" xfId="483" xr:uid="{00000000-0005-0000-0000-000063040000}"/>
    <cellStyle name="Normal 4 5 2 2" xfId="846" xr:uid="{00000000-0005-0000-0000-000064040000}"/>
    <cellStyle name="Normal 4 5 2 3" xfId="1474" xr:uid="{00000000-0005-0000-0000-000065040000}"/>
    <cellStyle name="Normal 4 5 3" xfId="484" xr:uid="{00000000-0005-0000-0000-000066040000}"/>
    <cellStyle name="Normal 4 5 3 2" xfId="952" xr:uid="{00000000-0005-0000-0000-000067040000}"/>
    <cellStyle name="Normal 4 5 3 3" xfId="1475" xr:uid="{00000000-0005-0000-0000-000068040000}"/>
    <cellStyle name="Normal 4 5 4" xfId="485" xr:uid="{00000000-0005-0000-0000-000069040000}"/>
    <cellStyle name="Normal 4 5 4 2" xfId="1106" xr:uid="{00000000-0005-0000-0000-00006A040000}"/>
    <cellStyle name="Normal 4 5 4 3" xfId="1476" xr:uid="{00000000-0005-0000-0000-00006B040000}"/>
    <cellStyle name="Normal 4 5 5" xfId="845" xr:uid="{00000000-0005-0000-0000-00006C040000}"/>
    <cellStyle name="Normal 4 5 6" xfId="1473" xr:uid="{00000000-0005-0000-0000-00006D040000}"/>
    <cellStyle name="Normal 4 6" xfId="486" xr:uid="{00000000-0005-0000-0000-00006E040000}"/>
    <cellStyle name="Normal 4 6 2" xfId="847" xr:uid="{00000000-0005-0000-0000-00006F040000}"/>
    <cellStyle name="Normal 4 6 3" xfId="1477" xr:uid="{00000000-0005-0000-0000-000070040000}"/>
    <cellStyle name="Normal 4 7" xfId="487" xr:uid="{00000000-0005-0000-0000-000071040000}"/>
    <cellStyle name="Normal 4 8" xfId="742" xr:uid="{00000000-0005-0000-0000-000072040000}"/>
    <cellStyle name="Normal 40" xfId="488" xr:uid="{00000000-0005-0000-0000-000073040000}"/>
    <cellStyle name="Normal 41" xfId="489" xr:uid="{00000000-0005-0000-0000-000074040000}"/>
    <cellStyle name="Normal 41 2" xfId="490" xr:uid="{00000000-0005-0000-0000-000075040000}"/>
    <cellStyle name="Normal 42" xfId="491" xr:uid="{00000000-0005-0000-0000-000076040000}"/>
    <cellStyle name="Normal 42 2" xfId="492" xr:uid="{00000000-0005-0000-0000-000077040000}"/>
    <cellStyle name="Normal 43" xfId="493" xr:uid="{00000000-0005-0000-0000-000078040000}"/>
    <cellStyle name="Normal 43 2" xfId="494" xr:uid="{00000000-0005-0000-0000-000079040000}"/>
    <cellStyle name="Normal 44" xfId="495" xr:uid="{00000000-0005-0000-0000-00007A040000}"/>
    <cellStyle name="Normal 44 2" xfId="496" xr:uid="{00000000-0005-0000-0000-00007B040000}"/>
    <cellStyle name="Normal 45" xfId="497" xr:uid="{00000000-0005-0000-0000-00007C040000}"/>
    <cellStyle name="Normal 45 2" xfId="498" xr:uid="{00000000-0005-0000-0000-00007D040000}"/>
    <cellStyle name="Normal 46" xfId="499" xr:uid="{00000000-0005-0000-0000-00007E040000}"/>
    <cellStyle name="Normal 47" xfId="500" xr:uid="{00000000-0005-0000-0000-00007F040000}"/>
    <cellStyle name="Normal 47 2" xfId="501" xr:uid="{00000000-0005-0000-0000-000080040000}"/>
    <cellStyle name="Normal 47 3" xfId="782" xr:uid="{00000000-0005-0000-0000-000081040000}"/>
    <cellStyle name="Normal 47 4" xfId="1478" xr:uid="{00000000-0005-0000-0000-000082040000}"/>
    <cellStyle name="Normal 48" xfId="502" xr:uid="{00000000-0005-0000-0000-000083040000}"/>
    <cellStyle name="Normal 49" xfId="503" xr:uid="{00000000-0005-0000-0000-000084040000}"/>
    <cellStyle name="Normal 5" xfId="27" xr:uid="{00000000-0005-0000-0000-000085040000}"/>
    <cellStyle name="Normal 5 2" xfId="504" xr:uid="{00000000-0005-0000-0000-000086040000}"/>
    <cellStyle name="Normal 5 2 2" xfId="505" xr:uid="{00000000-0005-0000-0000-000087040000}"/>
    <cellStyle name="Normal 5 2 2 2" xfId="506" xr:uid="{00000000-0005-0000-0000-000088040000}"/>
    <cellStyle name="Normal 5 2 2 2 2" xfId="848" xr:uid="{00000000-0005-0000-0000-000089040000}"/>
    <cellStyle name="Normal 5 2 2 2 3" xfId="1480" xr:uid="{00000000-0005-0000-0000-00008A040000}"/>
    <cellStyle name="Normal 5 2 2 3" xfId="507" xr:uid="{00000000-0005-0000-0000-00008B040000}"/>
    <cellStyle name="Normal 5 2 2 3 2" xfId="953" xr:uid="{00000000-0005-0000-0000-00008C040000}"/>
    <cellStyle name="Normal 5 2 2 3 3" xfId="1481" xr:uid="{00000000-0005-0000-0000-00008D040000}"/>
    <cellStyle name="Normal 5 2 2 4" xfId="508" xr:uid="{00000000-0005-0000-0000-00008E040000}"/>
    <cellStyle name="Normal 5 2 2 4 2" xfId="1107" xr:uid="{00000000-0005-0000-0000-00008F040000}"/>
    <cellStyle name="Normal 5 2 2 4 3" xfId="1482" xr:uid="{00000000-0005-0000-0000-000090040000}"/>
    <cellStyle name="Normal 5 2 3" xfId="509" xr:uid="{00000000-0005-0000-0000-000091040000}"/>
    <cellStyle name="Normal 5 2 3 2" xfId="820" xr:uid="{00000000-0005-0000-0000-000092040000}"/>
    <cellStyle name="Normal 5 2 3 3" xfId="1483" xr:uid="{00000000-0005-0000-0000-000093040000}"/>
    <cellStyle name="Normal 5 2 4" xfId="510" xr:uid="{00000000-0005-0000-0000-000094040000}"/>
    <cellStyle name="Normal 5 2 4 2" xfId="856" xr:uid="{00000000-0005-0000-0000-000095040000}"/>
    <cellStyle name="Normal 5 2 4 3" xfId="1484" xr:uid="{00000000-0005-0000-0000-000096040000}"/>
    <cellStyle name="Normal 5 2 5" xfId="511" xr:uid="{00000000-0005-0000-0000-000097040000}"/>
    <cellStyle name="Normal 5 2 5 2" xfId="1010" xr:uid="{00000000-0005-0000-0000-000098040000}"/>
    <cellStyle name="Normal 5 2 5 3" xfId="1485" xr:uid="{00000000-0005-0000-0000-000099040000}"/>
    <cellStyle name="Normal 5 2 6" xfId="767" xr:uid="{00000000-0005-0000-0000-00009A040000}"/>
    <cellStyle name="Normal 5 2 7" xfId="1479" xr:uid="{00000000-0005-0000-0000-00009B040000}"/>
    <cellStyle name="Normal 5 3" xfId="512" xr:uid="{00000000-0005-0000-0000-00009C040000}"/>
    <cellStyle name="Normal 5 3 2" xfId="513" xr:uid="{00000000-0005-0000-0000-00009D040000}"/>
    <cellStyle name="Normal 5 3 2 2" xfId="514" xr:uid="{00000000-0005-0000-0000-00009E040000}"/>
    <cellStyle name="Normal 5 3 2 2 2" xfId="850" xr:uid="{00000000-0005-0000-0000-00009F040000}"/>
    <cellStyle name="Normal 5 3 2 2 3" xfId="1488" xr:uid="{00000000-0005-0000-0000-0000A0040000}"/>
    <cellStyle name="Normal 5 3 2 3" xfId="849" xr:uid="{00000000-0005-0000-0000-0000A1040000}"/>
    <cellStyle name="Normal 5 3 2 4" xfId="1487" xr:uid="{00000000-0005-0000-0000-0000A2040000}"/>
    <cellStyle name="Normal 5 3 3" xfId="515" xr:uid="{00000000-0005-0000-0000-0000A3040000}"/>
    <cellStyle name="Normal 5 3 3 2" xfId="851" xr:uid="{00000000-0005-0000-0000-0000A4040000}"/>
    <cellStyle name="Normal 5 3 3 3" xfId="1489" xr:uid="{00000000-0005-0000-0000-0000A5040000}"/>
    <cellStyle name="Normal 5 3 4" xfId="516" xr:uid="{00000000-0005-0000-0000-0000A6040000}"/>
    <cellStyle name="Normal 5 3 4 2" xfId="954" xr:uid="{00000000-0005-0000-0000-0000A7040000}"/>
    <cellStyle name="Normal 5 3 4 3" xfId="1490" xr:uid="{00000000-0005-0000-0000-0000A8040000}"/>
    <cellStyle name="Normal 5 3 5" xfId="517" xr:uid="{00000000-0005-0000-0000-0000A9040000}"/>
    <cellStyle name="Normal 5 3 5 2" xfId="1108" xr:uid="{00000000-0005-0000-0000-0000AA040000}"/>
    <cellStyle name="Normal 5 3 5 3" xfId="1491" xr:uid="{00000000-0005-0000-0000-0000AB040000}"/>
    <cellStyle name="Normal 5 3 6" xfId="811" xr:uid="{00000000-0005-0000-0000-0000AC040000}"/>
    <cellStyle name="Normal 5 3 7" xfId="1486" xr:uid="{00000000-0005-0000-0000-0000AD040000}"/>
    <cellStyle name="Normal 5 4" xfId="518" xr:uid="{00000000-0005-0000-0000-0000AE040000}"/>
    <cellStyle name="Normal 5 4 2" xfId="519" xr:uid="{00000000-0005-0000-0000-0000AF040000}"/>
    <cellStyle name="Normal 5 4 2 2" xfId="852" xr:uid="{00000000-0005-0000-0000-0000B0040000}"/>
    <cellStyle name="Normal 5 4 2 3" xfId="1492" xr:uid="{00000000-0005-0000-0000-0000B1040000}"/>
    <cellStyle name="Normal 5 4 3" xfId="520" xr:uid="{00000000-0005-0000-0000-0000B2040000}"/>
    <cellStyle name="Normal 5 4 3 2" xfId="955" xr:uid="{00000000-0005-0000-0000-0000B3040000}"/>
    <cellStyle name="Normal 5 4 3 3" xfId="1493" xr:uid="{00000000-0005-0000-0000-0000B4040000}"/>
    <cellStyle name="Normal 5 4 4" xfId="521" xr:uid="{00000000-0005-0000-0000-0000B5040000}"/>
    <cellStyle name="Normal 5 4 4 2" xfId="1109" xr:uid="{00000000-0005-0000-0000-0000B6040000}"/>
    <cellStyle name="Normal 5 4 4 3" xfId="1494" xr:uid="{00000000-0005-0000-0000-0000B7040000}"/>
    <cellStyle name="Normal 5 5" xfId="35" xr:uid="{00000000-0005-0000-0000-0000B8040000}"/>
    <cellStyle name="Normal 5 5 2" xfId="522" xr:uid="{00000000-0005-0000-0000-0000B9040000}"/>
    <cellStyle name="Normal 5 5 2 2" xfId="853" xr:uid="{00000000-0005-0000-0000-0000BA040000}"/>
    <cellStyle name="Normal 5 5 2 3" xfId="1495" xr:uid="{00000000-0005-0000-0000-0000BB040000}"/>
    <cellStyle name="Normal 5 5 3" xfId="523" xr:uid="{00000000-0005-0000-0000-0000BC040000}"/>
    <cellStyle name="Normal 5 5 3 2" xfId="956" xr:uid="{00000000-0005-0000-0000-0000BD040000}"/>
    <cellStyle name="Normal 5 5 3 3" xfId="1496" xr:uid="{00000000-0005-0000-0000-0000BE040000}"/>
    <cellStyle name="Normal 5 5 4" xfId="524" xr:uid="{00000000-0005-0000-0000-0000BF040000}"/>
    <cellStyle name="Normal 5 5 4 2" xfId="1110" xr:uid="{00000000-0005-0000-0000-0000C0040000}"/>
    <cellStyle name="Normal 5 5 4 3" xfId="1497" xr:uid="{00000000-0005-0000-0000-0000C1040000}"/>
    <cellStyle name="Normal 5 5 5" xfId="840" xr:uid="{00000000-0005-0000-0000-0000C2040000}"/>
    <cellStyle name="Normal 5 5 6" xfId="1192" xr:uid="{00000000-0005-0000-0000-0000C3040000}"/>
    <cellStyle name="Normal 5 6" xfId="525" xr:uid="{00000000-0005-0000-0000-0000C4040000}"/>
    <cellStyle name="Normal 5 6 2" xfId="854" xr:uid="{00000000-0005-0000-0000-0000C5040000}"/>
    <cellStyle name="Normal 5 6 3" xfId="1498" xr:uid="{00000000-0005-0000-0000-0000C6040000}"/>
    <cellStyle name="Normal 5 7" xfId="743" xr:uid="{00000000-0005-0000-0000-0000C7040000}"/>
    <cellStyle name="Normal 5 8" xfId="1185" xr:uid="{00000000-0005-0000-0000-0000C8040000}"/>
    <cellStyle name="Normal 50" xfId="526" xr:uid="{00000000-0005-0000-0000-0000C9040000}"/>
    <cellStyle name="Normal 50 2" xfId="527" xr:uid="{00000000-0005-0000-0000-0000CA040000}"/>
    <cellStyle name="Normal 50 3" xfId="837" xr:uid="{00000000-0005-0000-0000-0000CB040000}"/>
    <cellStyle name="Normal 51" xfId="528" xr:uid="{00000000-0005-0000-0000-0000CC040000}"/>
    <cellStyle name="Normal 51 2" xfId="529" xr:uid="{00000000-0005-0000-0000-0000CD040000}"/>
    <cellStyle name="Normal 51 3" xfId="838" xr:uid="{00000000-0005-0000-0000-0000CE040000}"/>
    <cellStyle name="Normal 51 4" xfId="1499" xr:uid="{00000000-0005-0000-0000-0000CF040000}"/>
    <cellStyle name="Normal 52" xfId="530" xr:uid="{00000000-0005-0000-0000-0000D0040000}"/>
    <cellStyle name="Normal 52 2" xfId="531" xr:uid="{00000000-0005-0000-0000-0000D1040000}"/>
    <cellStyle name="Normal 52 2 2" xfId="957" xr:uid="{00000000-0005-0000-0000-0000D2040000}"/>
    <cellStyle name="Normal 52 2 3" xfId="1501" xr:uid="{00000000-0005-0000-0000-0000D3040000}"/>
    <cellStyle name="Normal 52 3" xfId="532" xr:uid="{00000000-0005-0000-0000-0000D4040000}"/>
    <cellStyle name="Normal 52 3 2" xfId="1111" xr:uid="{00000000-0005-0000-0000-0000D5040000}"/>
    <cellStyle name="Normal 52 3 3" xfId="1502" xr:uid="{00000000-0005-0000-0000-0000D6040000}"/>
    <cellStyle name="Normal 52 4" xfId="855" xr:uid="{00000000-0005-0000-0000-0000D7040000}"/>
    <cellStyle name="Normal 52 5" xfId="1500" xr:uid="{00000000-0005-0000-0000-0000D8040000}"/>
    <cellStyle name="Normal 53" xfId="533" xr:uid="{00000000-0005-0000-0000-0000D9040000}"/>
    <cellStyle name="Normal 53 2" xfId="534" xr:uid="{00000000-0005-0000-0000-0000DA040000}"/>
    <cellStyle name="Normal 53 2 2" xfId="1112" xr:uid="{00000000-0005-0000-0000-0000DB040000}"/>
    <cellStyle name="Normal 53 2 3" xfId="1504" xr:uid="{00000000-0005-0000-0000-0000DC040000}"/>
    <cellStyle name="Normal 53 3" xfId="958" xr:uid="{00000000-0005-0000-0000-0000DD040000}"/>
    <cellStyle name="Normal 53 4" xfId="1503" xr:uid="{00000000-0005-0000-0000-0000DE040000}"/>
    <cellStyle name="Normal 54" xfId="535" xr:uid="{00000000-0005-0000-0000-0000DF040000}"/>
    <cellStyle name="Normal 54 2" xfId="536" xr:uid="{00000000-0005-0000-0000-0000E0040000}"/>
    <cellStyle name="Normal 54 2 2" xfId="1113" xr:uid="{00000000-0005-0000-0000-0000E1040000}"/>
    <cellStyle name="Normal 54 2 3" xfId="1506" xr:uid="{00000000-0005-0000-0000-0000E2040000}"/>
    <cellStyle name="Normal 54 3" xfId="959" xr:uid="{00000000-0005-0000-0000-0000E3040000}"/>
    <cellStyle name="Normal 54 4" xfId="1505" xr:uid="{00000000-0005-0000-0000-0000E4040000}"/>
    <cellStyle name="Normal 55" xfId="537" xr:uid="{00000000-0005-0000-0000-0000E5040000}"/>
    <cellStyle name="Normal 55 2" xfId="538" xr:uid="{00000000-0005-0000-0000-0000E6040000}"/>
    <cellStyle name="Normal 55 2 2" xfId="1142" xr:uid="{00000000-0005-0000-0000-0000E7040000}"/>
    <cellStyle name="Normal 55 2 3" xfId="1508" xr:uid="{00000000-0005-0000-0000-0000E8040000}"/>
    <cellStyle name="Normal 55 3" xfId="988" xr:uid="{00000000-0005-0000-0000-0000E9040000}"/>
    <cellStyle name="Normal 55 4" xfId="1507" xr:uid="{00000000-0005-0000-0000-0000EA040000}"/>
    <cellStyle name="Normal 56" xfId="539" xr:uid="{00000000-0005-0000-0000-0000EB040000}"/>
    <cellStyle name="Normal 56 2" xfId="540" xr:uid="{00000000-0005-0000-0000-0000EC040000}"/>
    <cellStyle name="Normal 56 2 2" xfId="1144" xr:uid="{00000000-0005-0000-0000-0000ED040000}"/>
    <cellStyle name="Normal 56 2 3" xfId="1510" xr:uid="{00000000-0005-0000-0000-0000EE040000}"/>
    <cellStyle name="Normal 56 3" xfId="990" xr:uid="{00000000-0005-0000-0000-0000EF040000}"/>
    <cellStyle name="Normal 56 4" xfId="1509" xr:uid="{00000000-0005-0000-0000-0000F0040000}"/>
    <cellStyle name="Normal 57" xfId="541" xr:uid="{00000000-0005-0000-0000-0000F1040000}"/>
    <cellStyle name="Normal 57 2" xfId="542" xr:uid="{00000000-0005-0000-0000-0000F2040000}"/>
    <cellStyle name="Normal 57 2 2" xfId="1161" xr:uid="{00000000-0005-0000-0000-0000F3040000}"/>
    <cellStyle name="Normal 57 2 3" xfId="1512" xr:uid="{00000000-0005-0000-0000-0000F4040000}"/>
    <cellStyle name="Normal 57 3" xfId="1007" xr:uid="{00000000-0005-0000-0000-0000F5040000}"/>
    <cellStyle name="Normal 57 4" xfId="1511" xr:uid="{00000000-0005-0000-0000-0000F6040000}"/>
    <cellStyle name="Normal 58" xfId="543" xr:uid="{00000000-0005-0000-0000-0000F7040000}"/>
    <cellStyle name="Normal 59" xfId="544" xr:uid="{00000000-0005-0000-0000-0000F8040000}"/>
    <cellStyle name="Normal 6" xfId="28" xr:uid="{00000000-0005-0000-0000-0000F9040000}"/>
    <cellStyle name="Normal 6 2" xfId="545" xr:uid="{00000000-0005-0000-0000-0000FA040000}"/>
    <cellStyle name="Normal 6 2 10" xfId="1513" xr:uid="{00000000-0005-0000-0000-0000FB040000}"/>
    <cellStyle name="Normal 6 2 2" xfId="546" xr:uid="{00000000-0005-0000-0000-0000FC040000}"/>
    <cellStyle name="Normal 6 2 2 2" xfId="547" xr:uid="{00000000-0005-0000-0000-0000FD040000}"/>
    <cellStyle name="Normal 6 2 2 2 2" xfId="548" xr:uid="{00000000-0005-0000-0000-0000FE040000}"/>
    <cellStyle name="Normal 6 2 2 2 2 2" xfId="962" xr:uid="{00000000-0005-0000-0000-0000FF040000}"/>
    <cellStyle name="Normal 6 2 2 2 2 3" xfId="1516" xr:uid="{00000000-0005-0000-0000-000000050000}"/>
    <cellStyle name="Normal 6 2 2 2 3" xfId="549" xr:uid="{00000000-0005-0000-0000-000001050000}"/>
    <cellStyle name="Normal 6 2 2 2 3 2" xfId="1116" xr:uid="{00000000-0005-0000-0000-000002050000}"/>
    <cellStyle name="Normal 6 2 2 2 3 3" xfId="1517" xr:uid="{00000000-0005-0000-0000-000003050000}"/>
    <cellStyle name="Normal 6 2 2 2 4" xfId="831" xr:uid="{00000000-0005-0000-0000-000004050000}"/>
    <cellStyle name="Normal 6 2 2 2 5" xfId="1515" xr:uid="{00000000-0005-0000-0000-000005050000}"/>
    <cellStyle name="Normal 6 2 2 3" xfId="550" xr:uid="{00000000-0005-0000-0000-000006050000}"/>
    <cellStyle name="Normal 6 2 2 3 2" xfId="961" xr:uid="{00000000-0005-0000-0000-000007050000}"/>
    <cellStyle name="Normal 6 2 2 3 3" xfId="1518" xr:uid="{00000000-0005-0000-0000-000008050000}"/>
    <cellStyle name="Normal 6 2 2 4" xfId="551" xr:uid="{00000000-0005-0000-0000-000009050000}"/>
    <cellStyle name="Normal 6 2 2 4 2" xfId="1115" xr:uid="{00000000-0005-0000-0000-00000A050000}"/>
    <cellStyle name="Normal 6 2 2 4 3" xfId="1519" xr:uid="{00000000-0005-0000-0000-00000B050000}"/>
    <cellStyle name="Normal 6 2 2 5" xfId="777" xr:uid="{00000000-0005-0000-0000-00000C050000}"/>
    <cellStyle name="Normal 6 2 2 6" xfId="1514" xr:uid="{00000000-0005-0000-0000-00000D050000}"/>
    <cellStyle name="Normal 6 2 3" xfId="552" xr:uid="{00000000-0005-0000-0000-00000E050000}"/>
    <cellStyle name="Normal 6 2 3 2" xfId="553" xr:uid="{00000000-0005-0000-0000-00000F050000}"/>
    <cellStyle name="Normal 6 2 3 2 2" xfId="963" xr:uid="{00000000-0005-0000-0000-000010050000}"/>
    <cellStyle name="Normal 6 2 3 2 3" xfId="1520" xr:uid="{00000000-0005-0000-0000-000011050000}"/>
    <cellStyle name="Normal 6 2 3 3" xfId="554" xr:uid="{00000000-0005-0000-0000-000012050000}"/>
    <cellStyle name="Normal 6 2 3 3 2" xfId="1117" xr:uid="{00000000-0005-0000-0000-000013050000}"/>
    <cellStyle name="Normal 6 2 3 3 3" xfId="1521" xr:uid="{00000000-0005-0000-0000-000014050000}"/>
    <cellStyle name="Normal 6 2 4" xfId="555" xr:uid="{00000000-0005-0000-0000-000015050000}"/>
    <cellStyle name="Normal 6 2 4 2" xfId="556" xr:uid="{00000000-0005-0000-0000-000016050000}"/>
    <cellStyle name="Normal 6 2 4 2 2" xfId="964" xr:uid="{00000000-0005-0000-0000-000017050000}"/>
    <cellStyle name="Normal 6 2 4 2 3" xfId="1523" xr:uid="{00000000-0005-0000-0000-000018050000}"/>
    <cellStyle name="Normal 6 2 4 3" xfId="557" xr:uid="{00000000-0005-0000-0000-000019050000}"/>
    <cellStyle name="Normal 6 2 4 3 2" xfId="1118" xr:uid="{00000000-0005-0000-0000-00001A050000}"/>
    <cellStyle name="Normal 6 2 4 3 3" xfId="1524" xr:uid="{00000000-0005-0000-0000-00001B050000}"/>
    <cellStyle name="Normal 6 2 4 4" xfId="795" xr:uid="{00000000-0005-0000-0000-00001C050000}"/>
    <cellStyle name="Normal 6 2 4 5" xfId="1522" xr:uid="{00000000-0005-0000-0000-00001D050000}"/>
    <cellStyle name="Normal 6 2 5" xfId="558" xr:uid="{00000000-0005-0000-0000-00001E050000}"/>
    <cellStyle name="Normal 6 2 5 2" xfId="559" xr:uid="{00000000-0005-0000-0000-00001F050000}"/>
    <cellStyle name="Normal 6 2 5 2 2" xfId="1119" xr:uid="{00000000-0005-0000-0000-000020050000}"/>
    <cellStyle name="Normal 6 2 5 2 3" xfId="1526" xr:uid="{00000000-0005-0000-0000-000021050000}"/>
    <cellStyle name="Normal 6 2 5 3" xfId="965" xr:uid="{00000000-0005-0000-0000-000022050000}"/>
    <cellStyle name="Normal 6 2 5 4" xfId="1525" xr:uid="{00000000-0005-0000-0000-000023050000}"/>
    <cellStyle name="Normal 6 2 6" xfId="560" xr:uid="{00000000-0005-0000-0000-000024050000}"/>
    <cellStyle name="Normal 6 2 6 2" xfId="561" xr:uid="{00000000-0005-0000-0000-000025050000}"/>
    <cellStyle name="Normal 6 2 6 2 2" xfId="1149" xr:uid="{00000000-0005-0000-0000-000026050000}"/>
    <cellStyle name="Normal 6 2 6 2 3" xfId="1528" xr:uid="{00000000-0005-0000-0000-000027050000}"/>
    <cellStyle name="Normal 6 2 6 3" xfId="995" xr:uid="{00000000-0005-0000-0000-000028050000}"/>
    <cellStyle name="Normal 6 2 6 4" xfId="1527" xr:uid="{00000000-0005-0000-0000-000029050000}"/>
    <cellStyle name="Normal 6 2 7" xfId="562" xr:uid="{00000000-0005-0000-0000-00002A050000}"/>
    <cellStyle name="Normal 6 2 7 2" xfId="960" xr:uid="{00000000-0005-0000-0000-00002B050000}"/>
    <cellStyle name="Normal 6 2 7 3" xfId="1529" xr:uid="{00000000-0005-0000-0000-00002C050000}"/>
    <cellStyle name="Normal 6 2 8" xfId="563" xr:uid="{00000000-0005-0000-0000-00002D050000}"/>
    <cellStyle name="Normal 6 2 8 2" xfId="1114" xr:uid="{00000000-0005-0000-0000-00002E050000}"/>
    <cellStyle name="Normal 6 2 8 3" xfId="1530" xr:uid="{00000000-0005-0000-0000-00002F050000}"/>
    <cellStyle name="Normal 6 2 9" xfId="756" xr:uid="{00000000-0005-0000-0000-000030050000}"/>
    <cellStyle name="Normal 6 3" xfId="564" xr:uid="{00000000-0005-0000-0000-000031050000}"/>
    <cellStyle name="Normal 6 3 2" xfId="565" xr:uid="{00000000-0005-0000-0000-000032050000}"/>
    <cellStyle name="Normal 6 3 2 2" xfId="566" xr:uid="{00000000-0005-0000-0000-000033050000}"/>
    <cellStyle name="Normal 6 3 2 2 2" xfId="967" xr:uid="{00000000-0005-0000-0000-000034050000}"/>
    <cellStyle name="Normal 6 3 2 2 3" xfId="1533" xr:uid="{00000000-0005-0000-0000-000035050000}"/>
    <cellStyle name="Normal 6 3 2 3" xfId="567" xr:uid="{00000000-0005-0000-0000-000036050000}"/>
    <cellStyle name="Normal 6 3 2 3 2" xfId="1121" xr:uid="{00000000-0005-0000-0000-000037050000}"/>
    <cellStyle name="Normal 6 3 2 3 3" xfId="1534" xr:uid="{00000000-0005-0000-0000-000038050000}"/>
    <cellStyle name="Normal 6 3 2 4" xfId="830" xr:uid="{00000000-0005-0000-0000-000039050000}"/>
    <cellStyle name="Normal 6 3 2 5" xfId="1532" xr:uid="{00000000-0005-0000-0000-00003A050000}"/>
    <cellStyle name="Normal 6 3 3" xfId="568" xr:uid="{00000000-0005-0000-0000-00003B050000}"/>
    <cellStyle name="Normal 6 3 3 2" xfId="966" xr:uid="{00000000-0005-0000-0000-00003C050000}"/>
    <cellStyle name="Normal 6 3 3 3" xfId="1535" xr:uid="{00000000-0005-0000-0000-00003D050000}"/>
    <cellStyle name="Normal 6 3 4" xfId="569" xr:uid="{00000000-0005-0000-0000-00003E050000}"/>
    <cellStyle name="Normal 6 3 4 2" xfId="1120" xr:uid="{00000000-0005-0000-0000-00003F050000}"/>
    <cellStyle name="Normal 6 3 4 3" xfId="1536" xr:uid="{00000000-0005-0000-0000-000040050000}"/>
    <cellStyle name="Normal 6 3 5" xfId="768" xr:uid="{00000000-0005-0000-0000-000041050000}"/>
    <cellStyle name="Normal 6 3 6" xfId="1531" xr:uid="{00000000-0005-0000-0000-000042050000}"/>
    <cellStyle name="Normal 6 4" xfId="570" xr:uid="{00000000-0005-0000-0000-000043050000}"/>
    <cellStyle name="Normal 6 4 2" xfId="571" xr:uid="{00000000-0005-0000-0000-000044050000}"/>
    <cellStyle name="Normal 6 4 2 2" xfId="968" xr:uid="{00000000-0005-0000-0000-000045050000}"/>
    <cellStyle name="Normal 6 4 2 3" xfId="1537" xr:uid="{00000000-0005-0000-0000-000046050000}"/>
    <cellStyle name="Normal 6 4 3" xfId="572" xr:uid="{00000000-0005-0000-0000-000047050000}"/>
    <cellStyle name="Normal 6 4 3 2" xfId="1122" xr:uid="{00000000-0005-0000-0000-000048050000}"/>
    <cellStyle name="Normal 6 4 3 3" xfId="1538" xr:uid="{00000000-0005-0000-0000-000049050000}"/>
    <cellStyle name="Normal 6 5" xfId="573" xr:uid="{00000000-0005-0000-0000-00004A050000}"/>
    <cellStyle name="Normal 6 5 2" xfId="574" xr:uid="{00000000-0005-0000-0000-00004B050000}"/>
    <cellStyle name="Normal 6 5 2 2" xfId="969" xr:uid="{00000000-0005-0000-0000-00004C050000}"/>
    <cellStyle name="Normal 6 5 2 3" xfId="1540" xr:uid="{00000000-0005-0000-0000-00004D050000}"/>
    <cellStyle name="Normal 6 5 3" xfId="575" xr:uid="{00000000-0005-0000-0000-00004E050000}"/>
    <cellStyle name="Normal 6 5 3 2" xfId="1123" xr:uid="{00000000-0005-0000-0000-00004F050000}"/>
    <cellStyle name="Normal 6 5 3 3" xfId="1541" xr:uid="{00000000-0005-0000-0000-000050050000}"/>
    <cellStyle name="Normal 6 5 4" xfId="794" xr:uid="{00000000-0005-0000-0000-000051050000}"/>
    <cellStyle name="Normal 6 5 5" xfId="1539" xr:uid="{00000000-0005-0000-0000-000052050000}"/>
    <cellStyle name="Normal 6 6" xfId="576" xr:uid="{00000000-0005-0000-0000-000053050000}"/>
    <cellStyle name="Normal 6 6 2" xfId="577" xr:uid="{00000000-0005-0000-0000-000054050000}"/>
    <cellStyle name="Normal 6 6 2 2" xfId="1124" xr:uid="{00000000-0005-0000-0000-000055050000}"/>
    <cellStyle name="Normal 6 6 2 3" xfId="1543" xr:uid="{00000000-0005-0000-0000-000056050000}"/>
    <cellStyle name="Normal 6 6 3" xfId="970" xr:uid="{00000000-0005-0000-0000-000057050000}"/>
    <cellStyle name="Normal 6 6 4" xfId="1542" xr:uid="{00000000-0005-0000-0000-000058050000}"/>
    <cellStyle name="Normal 6 7" xfId="578" xr:uid="{00000000-0005-0000-0000-000059050000}"/>
    <cellStyle name="Normal 6 7 2" xfId="579" xr:uid="{00000000-0005-0000-0000-00005A050000}"/>
    <cellStyle name="Normal 6 7 2 2" xfId="1159" xr:uid="{00000000-0005-0000-0000-00005B050000}"/>
    <cellStyle name="Normal 6 7 2 3" xfId="1545" xr:uid="{00000000-0005-0000-0000-00005C050000}"/>
    <cellStyle name="Normal 6 7 3" xfId="1005" xr:uid="{00000000-0005-0000-0000-00005D050000}"/>
    <cellStyle name="Normal 6 7 4" xfId="1544" xr:uid="{00000000-0005-0000-0000-00005E050000}"/>
    <cellStyle name="Normal 6 8" xfId="755" xr:uid="{00000000-0005-0000-0000-00005F050000}"/>
    <cellStyle name="Normal 6 9" xfId="1186" xr:uid="{00000000-0005-0000-0000-000060050000}"/>
    <cellStyle name="Normal 60" xfId="580" xr:uid="{00000000-0005-0000-0000-000061050000}"/>
    <cellStyle name="Normal 61" xfId="729" xr:uid="{00000000-0005-0000-0000-000062050000}"/>
    <cellStyle name="Normal 62" xfId="1164" xr:uid="{00000000-0005-0000-0000-000063050000}"/>
    <cellStyle name="Normal 62 2" xfId="1604" xr:uid="{00000000-0005-0000-0000-000064050000}"/>
    <cellStyle name="Normal 63" xfId="716" xr:uid="{00000000-0005-0000-0000-000065050000}"/>
    <cellStyle name="Normal 64" xfId="727" xr:uid="{00000000-0005-0000-0000-000066050000}"/>
    <cellStyle name="Normal 7" xfId="29" xr:uid="{00000000-0005-0000-0000-000067050000}"/>
    <cellStyle name="Normal 7 10" xfId="1187" xr:uid="{00000000-0005-0000-0000-000068050000}"/>
    <cellStyle name="Normal 7 2" xfId="581" xr:uid="{00000000-0005-0000-0000-000069050000}"/>
    <cellStyle name="Normal 7 2 2" xfId="582" xr:uid="{00000000-0005-0000-0000-00006A050000}"/>
    <cellStyle name="Normal 7 2 2 2" xfId="583" xr:uid="{00000000-0005-0000-0000-00006B050000}"/>
    <cellStyle name="Normal 7 2 2 2 2" xfId="973" xr:uid="{00000000-0005-0000-0000-00006C050000}"/>
    <cellStyle name="Normal 7 2 2 2 3" xfId="1547" xr:uid="{00000000-0005-0000-0000-00006D050000}"/>
    <cellStyle name="Normal 7 2 2 3" xfId="584" xr:uid="{00000000-0005-0000-0000-00006E050000}"/>
    <cellStyle name="Normal 7 2 2 3 2" xfId="1127" xr:uid="{00000000-0005-0000-0000-00006F050000}"/>
    <cellStyle name="Normal 7 2 2 3 3" xfId="1548" xr:uid="{00000000-0005-0000-0000-000070050000}"/>
    <cellStyle name="Normal 7 2 3" xfId="585" xr:uid="{00000000-0005-0000-0000-000071050000}"/>
    <cellStyle name="Normal 7 2 3 2" xfId="832" xr:uid="{00000000-0005-0000-0000-000072050000}"/>
    <cellStyle name="Normal 7 2 3 3" xfId="1549" xr:uid="{00000000-0005-0000-0000-000073050000}"/>
    <cellStyle name="Normal 7 2 4" xfId="586" xr:uid="{00000000-0005-0000-0000-000074050000}"/>
    <cellStyle name="Normal 7 2 4 2" xfId="972" xr:uid="{00000000-0005-0000-0000-000075050000}"/>
    <cellStyle name="Normal 7 2 4 3" xfId="1550" xr:uid="{00000000-0005-0000-0000-000076050000}"/>
    <cellStyle name="Normal 7 2 5" xfId="587" xr:uid="{00000000-0005-0000-0000-000077050000}"/>
    <cellStyle name="Normal 7 2 5 2" xfId="1126" xr:uid="{00000000-0005-0000-0000-000078050000}"/>
    <cellStyle name="Normal 7 2 5 3" xfId="1551" xr:uid="{00000000-0005-0000-0000-000079050000}"/>
    <cellStyle name="Normal 7 2 6" xfId="769" xr:uid="{00000000-0005-0000-0000-00007A050000}"/>
    <cellStyle name="Normal 7 2 7" xfId="1546" xr:uid="{00000000-0005-0000-0000-00007B050000}"/>
    <cellStyle name="Normal 7 3" xfId="588" xr:uid="{00000000-0005-0000-0000-00007C050000}"/>
    <cellStyle name="Normal 7 3 2" xfId="589" xr:uid="{00000000-0005-0000-0000-00007D050000}"/>
    <cellStyle name="Normal 7 3 2 2" xfId="974" xr:uid="{00000000-0005-0000-0000-00007E050000}"/>
    <cellStyle name="Normal 7 3 2 3" xfId="1553" xr:uid="{00000000-0005-0000-0000-00007F050000}"/>
    <cellStyle name="Normal 7 3 3" xfId="590" xr:uid="{00000000-0005-0000-0000-000080050000}"/>
    <cellStyle name="Normal 7 3 3 2" xfId="1128" xr:uid="{00000000-0005-0000-0000-000081050000}"/>
    <cellStyle name="Normal 7 3 3 3" xfId="1554" xr:uid="{00000000-0005-0000-0000-000082050000}"/>
    <cellStyle name="Normal 7 3 4" xfId="812" xr:uid="{00000000-0005-0000-0000-000083050000}"/>
    <cellStyle name="Normal 7 3 5" xfId="1552" xr:uid="{00000000-0005-0000-0000-000084050000}"/>
    <cellStyle name="Normal 7 4" xfId="591" xr:uid="{00000000-0005-0000-0000-000085050000}"/>
    <cellStyle name="Normal 7 4 2" xfId="592" xr:uid="{00000000-0005-0000-0000-000086050000}"/>
    <cellStyle name="Normal 7 4 2 2" xfId="975" xr:uid="{00000000-0005-0000-0000-000087050000}"/>
    <cellStyle name="Normal 7 4 2 3" xfId="1555" xr:uid="{00000000-0005-0000-0000-000088050000}"/>
    <cellStyle name="Normal 7 4 3" xfId="593" xr:uid="{00000000-0005-0000-0000-000089050000}"/>
    <cellStyle name="Normal 7 4 3 2" xfId="1129" xr:uid="{00000000-0005-0000-0000-00008A050000}"/>
    <cellStyle name="Normal 7 4 3 3" xfId="1556" xr:uid="{00000000-0005-0000-0000-00008B050000}"/>
    <cellStyle name="Normal 7 5" xfId="594" xr:uid="{00000000-0005-0000-0000-00008C050000}"/>
    <cellStyle name="Normal 7 5 2" xfId="595" xr:uid="{00000000-0005-0000-0000-00008D050000}"/>
    <cellStyle name="Normal 7 5 2 2" xfId="1130" xr:uid="{00000000-0005-0000-0000-00008E050000}"/>
    <cellStyle name="Normal 7 5 2 3" xfId="1558" xr:uid="{00000000-0005-0000-0000-00008F050000}"/>
    <cellStyle name="Normal 7 5 3" xfId="976" xr:uid="{00000000-0005-0000-0000-000090050000}"/>
    <cellStyle name="Normal 7 5 4" xfId="1557" xr:uid="{00000000-0005-0000-0000-000091050000}"/>
    <cellStyle name="Normal 7 6" xfId="596" xr:uid="{00000000-0005-0000-0000-000092050000}"/>
    <cellStyle name="Normal 7 6 2" xfId="597" xr:uid="{00000000-0005-0000-0000-000093050000}"/>
    <cellStyle name="Normal 7 6 2 2" xfId="1160" xr:uid="{00000000-0005-0000-0000-000094050000}"/>
    <cellStyle name="Normal 7 6 2 3" xfId="1560" xr:uid="{00000000-0005-0000-0000-000095050000}"/>
    <cellStyle name="Normal 7 6 3" xfId="1006" xr:uid="{00000000-0005-0000-0000-000096050000}"/>
    <cellStyle name="Normal 7 6 4" xfId="1559" xr:uid="{00000000-0005-0000-0000-000097050000}"/>
    <cellStyle name="Normal 7 7" xfId="598" xr:uid="{00000000-0005-0000-0000-000098050000}"/>
    <cellStyle name="Normal 7 7 2" xfId="971" xr:uid="{00000000-0005-0000-0000-000099050000}"/>
    <cellStyle name="Normal 7 7 3" xfId="1561" xr:uid="{00000000-0005-0000-0000-00009A050000}"/>
    <cellStyle name="Normal 7 8" xfId="599" xr:uid="{00000000-0005-0000-0000-00009B050000}"/>
    <cellStyle name="Normal 7 8 2" xfId="1125" xr:uid="{00000000-0005-0000-0000-00009C050000}"/>
    <cellStyle name="Normal 7 8 3" xfId="1562" xr:uid="{00000000-0005-0000-0000-00009D050000}"/>
    <cellStyle name="Normal 7 9" xfId="757" xr:uid="{00000000-0005-0000-0000-00009E050000}"/>
    <cellStyle name="Normal 72" xfId="1605" xr:uid="{00000000-0005-0000-0000-00009F050000}"/>
    <cellStyle name="Normal 8" xfId="30" xr:uid="{00000000-0005-0000-0000-0000A0050000}"/>
    <cellStyle name="Normal 8 2" xfId="600" xr:uid="{00000000-0005-0000-0000-0000A1050000}"/>
    <cellStyle name="Normal 8 3" xfId="601" xr:uid="{00000000-0005-0000-0000-0000A2050000}"/>
    <cellStyle name="Normal 8 3 2" xfId="602" xr:uid="{00000000-0005-0000-0000-0000A3050000}"/>
    <cellStyle name="Normal 8 3 2 2" xfId="992" xr:uid="{00000000-0005-0000-0000-0000A4050000}"/>
    <cellStyle name="Normal 8 3 2 3" xfId="1564" xr:uid="{00000000-0005-0000-0000-0000A5050000}"/>
    <cellStyle name="Normal 8 3 3" xfId="603" xr:uid="{00000000-0005-0000-0000-0000A6050000}"/>
    <cellStyle name="Normal 8 3 3 2" xfId="1146" xr:uid="{00000000-0005-0000-0000-0000A7050000}"/>
    <cellStyle name="Normal 8 3 3 3" xfId="1565" xr:uid="{00000000-0005-0000-0000-0000A8050000}"/>
    <cellStyle name="Normal 8 3 4" xfId="796" xr:uid="{00000000-0005-0000-0000-0000A9050000}"/>
    <cellStyle name="Normal 8 3 5" xfId="1563" xr:uid="{00000000-0005-0000-0000-0000AA050000}"/>
    <cellStyle name="Normal 8 4" xfId="1188" xr:uid="{00000000-0005-0000-0000-0000AB050000}"/>
    <cellStyle name="Normal 9" xfId="31" xr:uid="{00000000-0005-0000-0000-0000AC050000}"/>
    <cellStyle name="Normal 9 2" xfId="604" xr:uid="{00000000-0005-0000-0000-0000AD050000}"/>
    <cellStyle name="Normal 9 2 2" xfId="605" xr:uid="{00000000-0005-0000-0000-0000AE050000}"/>
    <cellStyle name="Normal 9 2 2 2" xfId="606" xr:uid="{00000000-0005-0000-0000-0000AF050000}"/>
    <cellStyle name="Normal 9 2 2 2 2" xfId="978" xr:uid="{00000000-0005-0000-0000-0000B0050000}"/>
    <cellStyle name="Normal 9 2 2 2 3" xfId="1567" xr:uid="{00000000-0005-0000-0000-0000B1050000}"/>
    <cellStyle name="Normal 9 2 2 3" xfId="607" xr:uid="{00000000-0005-0000-0000-0000B2050000}"/>
    <cellStyle name="Normal 9 2 2 3 2" xfId="1132" xr:uid="{00000000-0005-0000-0000-0000B3050000}"/>
    <cellStyle name="Normal 9 2 2 3 3" xfId="1568" xr:uid="{00000000-0005-0000-0000-0000B4050000}"/>
    <cellStyle name="Normal 9 2 3" xfId="608" xr:uid="{00000000-0005-0000-0000-0000B5050000}"/>
    <cellStyle name="Normal 9 2 3 2" xfId="977" xr:uid="{00000000-0005-0000-0000-0000B6050000}"/>
    <cellStyle name="Normal 9 2 3 3" xfId="1569" xr:uid="{00000000-0005-0000-0000-0000B7050000}"/>
    <cellStyle name="Normal 9 2 4" xfId="609" xr:uid="{00000000-0005-0000-0000-0000B8050000}"/>
    <cellStyle name="Normal 9 2 4 2" xfId="1131" xr:uid="{00000000-0005-0000-0000-0000B9050000}"/>
    <cellStyle name="Normal 9 2 4 3" xfId="1570" xr:uid="{00000000-0005-0000-0000-0000BA050000}"/>
    <cellStyle name="Normal 9 2 5" xfId="770" xr:uid="{00000000-0005-0000-0000-0000BB050000}"/>
    <cellStyle name="Normal 9 2 6" xfId="1566" xr:uid="{00000000-0005-0000-0000-0000BC050000}"/>
    <cellStyle name="Normal 9 3" xfId="610" xr:uid="{00000000-0005-0000-0000-0000BD050000}"/>
    <cellStyle name="Normal 9 3 2" xfId="797" xr:uid="{00000000-0005-0000-0000-0000BE050000}"/>
    <cellStyle name="Normal 9 3 3" xfId="1571" xr:uid="{00000000-0005-0000-0000-0000BF050000}"/>
    <cellStyle name="Normal 9 4" xfId="1189" xr:uid="{00000000-0005-0000-0000-0000C0050000}"/>
    <cellStyle name="Normal 98" xfId="1606" xr:uid="{00000000-0005-0000-0000-0000C1050000}"/>
    <cellStyle name="Note 2" xfId="611" xr:uid="{00000000-0005-0000-0000-0000C2050000}"/>
    <cellStyle name="Note 2 2" xfId="612" xr:uid="{00000000-0005-0000-0000-0000C3050000}"/>
    <cellStyle name="Note 2 2 2" xfId="613" xr:uid="{00000000-0005-0000-0000-0000C4050000}"/>
    <cellStyle name="Note 2 2 2 2" xfId="1134" xr:uid="{00000000-0005-0000-0000-0000C5050000}"/>
    <cellStyle name="Note 2 2 2 3" xfId="1574" xr:uid="{00000000-0005-0000-0000-0000C6050000}"/>
    <cellStyle name="Note 2 2 3" xfId="980" xr:uid="{00000000-0005-0000-0000-0000C7050000}"/>
    <cellStyle name="Note 2 2 4" xfId="1573" xr:uid="{00000000-0005-0000-0000-0000C8050000}"/>
    <cellStyle name="Note 2 3" xfId="614" xr:uid="{00000000-0005-0000-0000-0000C9050000}"/>
    <cellStyle name="Note 2 3 2" xfId="979" xr:uid="{00000000-0005-0000-0000-0000CA050000}"/>
    <cellStyle name="Note 2 3 3" xfId="1575" xr:uid="{00000000-0005-0000-0000-0000CB050000}"/>
    <cellStyle name="Note 2 4" xfId="615" xr:uid="{00000000-0005-0000-0000-0000CC050000}"/>
    <cellStyle name="Note 2 4 2" xfId="1133" xr:uid="{00000000-0005-0000-0000-0000CD050000}"/>
    <cellStyle name="Note 2 4 3" xfId="1576" xr:uid="{00000000-0005-0000-0000-0000CE050000}"/>
    <cellStyle name="Note 2 5" xfId="779" xr:uid="{00000000-0005-0000-0000-0000CF050000}"/>
    <cellStyle name="Note 2 6" xfId="1572" xr:uid="{00000000-0005-0000-0000-0000D0050000}"/>
    <cellStyle name="Note 3" xfId="616" xr:uid="{00000000-0005-0000-0000-0000D1050000}"/>
    <cellStyle name="Note 3 2" xfId="617" xr:uid="{00000000-0005-0000-0000-0000D2050000}"/>
    <cellStyle name="Note 3 2 2" xfId="981" xr:uid="{00000000-0005-0000-0000-0000D3050000}"/>
    <cellStyle name="Note 3 2 3" xfId="1578" xr:uid="{00000000-0005-0000-0000-0000D4050000}"/>
    <cellStyle name="Note 3 3" xfId="618" xr:uid="{00000000-0005-0000-0000-0000D5050000}"/>
    <cellStyle name="Note 3 3 2" xfId="1135" xr:uid="{00000000-0005-0000-0000-0000D6050000}"/>
    <cellStyle name="Note 3 3 3" xfId="1579" xr:uid="{00000000-0005-0000-0000-0000D7050000}"/>
    <cellStyle name="Note 3 4" xfId="798" xr:uid="{00000000-0005-0000-0000-0000D8050000}"/>
    <cellStyle name="Note 3 5" xfId="1577" xr:uid="{00000000-0005-0000-0000-0000D9050000}"/>
    <cellStyle name="Output" xfId="685" builtinId="21" customBuiltin="1"/>
    <cellStyle name="Output Report Heading_C_BS5_D_C_YTD_CONSG_ALL_U" xfId="619" xr:uid="{00000000-0005-0000-0000-0000DB050000}"/>
    <cellStyle name="Percent" xfId="675" builtinId="5"/>
    <cellStyle name="Percent [2]" xfId="620" xr:uid="{00000000-0005-0000-0000-0000DD050000}"/>
    <cellStyle name="Percent 2" xfId="32" xr:uid="{00000000-0005-0000-0000-0000DE050000}"/>
    <cellStyle name="Percent 2 10" xfId="1607" xr:uid="{00000000-0005-0000-0000-0000DF050000}"/>
    <cellStyle name="Percent 2 2" xfId="33" xr:uid="{00000000-0005-0000-0000-0000E0050000}"/>
    <cellStyle name="Percent 2 2 2" xfId="621" xr:uid="{00000000-0005-0000-0000-0000E1050000}"/>
    <cellStyle name="Percent 2 2 3" xfId="622" xr:uid="{00000000-0005-0000-0000-0000E2050000}"/>
    <cellStyle name="Percent 2 2 3 2" xfId="836" xr:uid="{00000000-0005-0000-0000-0000E3050000}"/>
    <cellStyle name="Percent 2 2 3 3" xfId="1580" xr:uid="{00000000-0005-0000-0000-0000E4050000}"/>
    <cellStyle name="Percent 2 2 4" xfId="623" xr:uid="{00000000-0005-0000-0000-0000E5050000}"/>
    <cellStyle name="Percent 2 2 5" xfId="1191" xr:uid="{00000000-0005-0000-0000-0000E6050000}"/>
    <cellStyle name="Percent 2 3" xfId="1190" xr:uid="{00000000-0005-0000-0000-0000E7050000}"/>
    <cellStyle name="Percent 3" xfId="34" xr:uid="{00000000-0005-0000-0000-0000E8050000}"/>
    <cellStyle name="Percent 3 2" xfId="624" xr:uid="{00000000-0005-0000-0000-0000E9050000}"/>
    <cellStyle name="Percent 4" xfId="625" xr:uid="{00000000-0005-0000-0000-0000EA050000}"/>
    <cellStyle name="Percent 4 2" xfId="626" xr:uid="{00000000-0005-0000-0000-0000EB050000}"/>
    <cellStyle name="Percent 4 2 2" xfId="627" xr:uid="{00000000-0005-0000-0000-0000EC050000}"/>
    <cellStyle name="Percent 4 2 2 2" xfId="628" xr:uid="{00000000-0005-0000-0000-0000ED050000}"/>
    <cellStyle name="Percent 4 2 2 2 2" xfId="984" xr:uid="{00000000-0005-0000-0000-0000EE050000}"/>
    <cellStyle name="Percent 4 2 2 2 3" xfId="1584" xr:uid="{00000000-0005-0000-0000-0000EF050000}"/>
    <cellStyle name="Percent 4 2 2 3" xfId="629" xr:uid="{00000000-0005-0000-0000-0000F0050000}"/>
    <cellStyle name="Percent 4 2 2 3 2" xfId="1138" xr:uid="{00000000-0005-0000-0000-0000F1050000}"/>
    <cellStyle name="Percent 4 2 2 3 3" xfId="1585" xr:uid="{00000000-0005-0000-0000-0000F2050000}"/>
    <cellStyle name="Percent 4 2 2 4" xfId="833" xr:uid="{00000000-0005-0000-0000-0000F3050000}"/>
    <cellStyle name="Percent 4 2 2 5" xfId="1583" xr:uid="{00000000-0005-0000-0000-0000F4050000}"/>
    <cellStyle name="Percent 4 2 3" xfId="630" xr:uid="{00000000-0005-0000-0000-0000F5050000}"/>
    <cellStyle name="Percent 4 2 3 2" xfId="983" xr:uid="{00000000-0005-0000-0000-0000F6050000}"/>
    <cellStyle name="Percent 4 2 3 3" xfId="1586" xr:uid="{00000000-0005-0000-0000-0000F7050000}"/>
    <cellStyle name="Percent 4 2 4" xfId="631" xr:uid="{00000000-0005-0000-0000-0000F8050000}"/>
    <cellStyle name="Percent 4 2 4 2" xfId="1137" xr:uid="{00000000-0005-0000-0000-0000F9050000}"/>
    <cellStyle name="Percent 4 2 4 3" xfId="1587" xr:uid="{00000000-0005-0000-0000-0000FA050000}"/>
    <cellStyle name="Percent 4 2 5" xfId="771" xr:uid="{00000000-0005-0000-0000-0000FB050000}"/>
    <cellStyle name="Percent 4 2 6" xfId="1582" xr:uid="{00000000-0005-0000-0000-0000FC050000}"/>
    <cellStyle name="Percent 4 3" xfId="632" xr:uid="{00000000-0005-0000-0000-0000FD050000}"/>
    <cellStyle name="Percent 4 3 2" xfId="633" xr:uid="{00000000-0005-0000-0000-0000FE050000}"/>
    <cellStyle name="Percent 4 3 2 2" xfId="985" xr:uid="{00000000-0005-0000-0000-0000FF050000}"/>
    <cellStyle name="Percent 4 3 2 3" xfId="1589" xr:uid="{00000000-0005-0000-0000-000000060000}"/>
    <cellStyle name="Percent 4 3 3" xfId="634" xr:uid="{00000000-0005-0000-0000-000001060000}"/>
    <cellStyle name="Percent 4 3 3 2" xfId="1139" xr:uid="{00000000-0005-0000-0000-000002060000}"/>
    <cellStyle name="Percent 4 3 3 3" xfId="1590" xr:uid="{00000000-0005-0000-0000-000003060000}"/>
    <cellStyle name="Percent 4 3 4" xfId="813" xr:uid="{00000000-0005-0000-0000-000004060000}"/>
    <cellStyle name="Percent 4 3 5" xfId="1588" xr:uid="{00000000-0005-0000-0000-000005060000}"/>
    <cellStyle name="Percent 4 4" xfId="635" xr:uid="{00000000-0005-0000-0000-000006060000}"/>
    <cellStyle name="Percent 4 4 2" xfId="636" xr:uid="{00000000-0005-0000-0000-000007060000}"/>
    <cellStyle name="Percent 4 4 2 2" xfId="986" xr:uid="{00000000-0005-0000-0000-000008060000}"/>
    <cellStyle name="Percent 4 4 2 3" xfId="1591" xr:uid="{00000000-0005-0000-0000-000009060000}"/>
    <cellStyle name="Percent 4 4 3" xfId="637" xr:uid="{00000000-0005-0000-0000-00000A060000}"/>
    <cellStyle name="Percent 4 4 3 2" xfId="1140" xr:uid="{00000000-0005-0000-0000-00000B060000}"/>
    <cellStyle name="Percent 4 4 3 3" xfId="1592" xr:uid="{00000000-0005-0000-0000-00000C060000}"/>
    <cellStyle name="Percent 4 5" xfId="638" xr:uid="{00000000-0005-0000-0000-00000D060000}"/>
    <cellStyle name="Percent 4 5 2" xfId="639" xr:uid="{00000000-0005-0000-0000-00000E060000}"/>
    <cellStyle name="Percent 4 5 2 2" xfId="1141" xr:uid="{00000000-0005-0000-0000-00000F060000}"/>
    <cellStyle name="Percent 4 5 2 3" xfId="1594" xr:uid="{00000000-0005-0000-0000-000010060000}"/>
    <cellStyle name="Percent 4 5 3" xfId="987" xr:uid="{00000000-0005-0000-0000-000011060000}"/>
    <cellStyle name="Percent 4 5 4" xfId="1593" xr:uid="{00000000-0005-0000-0000-000012060000}"/>
    <cellStyle name="Percent 4 6" xfId="640" xr:uid="{00000000-0005-0000-0000-000013060000}"/>
    <cellStyle name="Percent 4 6 2" xfId="982" xr:uid="{00000000-0005-0000-0000-000014060000}"/>
    <cellStyle name="Percent 4 6 3" xfId="1595" xr:uid="{00000000-0005-0000-0000-000015060000}"/>
    <cellStyle name="Percent 4 7" xfId="641" xr:uid="{00000000-0005-0000-0000-000016060000}"/>
    <cellStyle name="Percent 4 7 2" xfId="1136" xr:uid="{00000000-0005-0000-0000-000017060000}"/>
    <cellStyle name="Percent 4 7 3" xfId="1596" xr:uid="{00000000-0005-0000-0000-000018060000}"/>
    <cellStyle name="Percent 4 8" xfId="758" xr:uid="{00000000-0005-0000-0000-000019060000}"/>
    <cellStyle name="Percent 4 9" xfId="1581" xr:uid="{00000000-0005-0000-0000-00001A060000}"/>
    <cellStyle name="Percent 5" xfId="642" xr:uid="{00000000-0005-0000-0000-00001B060000}"/>
    <cellStyle name="Percent 5 2" xfId="643" xr:uid="{00000000-0005-0000-0000-00001C060000}"/>
    <cellStyle name="Percent 5 2 2" xfId="1009" xr:uid="{00000000-0005-0000-0000-00001D060000}"/>
    <cellStyle name="Percent 5 2 3" xfId="1598" xr:uid="{00000000-0005-0000-0000-00001E060000}"/>
    <cellStyle name="Percent 5 3" xfId="644" xr:uid="{00000000-0005-0000-0000-00001F060000}"/>
    <cellStyle name="Percent 5 3 2" xfId="1163" xr:uid="{00000000-0005-0000-0000-000020060000}"/>
    <cellStyle name="Percent 5 3 3" xfId="1599" xr:uid="{00000000-0005-0000-0000-000021060000}"/>
    <cellStyle name="Percent 5 4" xfId="784" xr:uid="{00000000-0005-0000-0000-000022060000}"/>
    <cellStyle name="Percent 5 5" xfId="1597" xr:uid="{00000000-0005-0000-0000-000023060000}"/>
    <cellStyle name="Percent 6" xfId="1600" xr:uid="{00000000-0005-0000-0000-000024060000}"/>
    <cellStyle name="Percent 7" xfId="728" xr:uid="{00000000-0005-0000-0000-000025060000}"/>
    <cellStyle name="Percent 8" xfId="1601" xr:uid="{00000000-0005-0000-0000-000026060000}"/>
    <cellStyle name="Phase" xfId="645" xr:uid="{00000000-0005-0000-0000-000027060000}"/>
    <cellStyle name="PSChar" xfId="646" xr:uid="{00000000-0005-0000-0000-000028060000}"/>
    <cellStyle name="PSChar 2" xfId="647" xr:uid="{00000000-0005-0000-0000-000029060000}"/>
    <cellStyle name="PSDate" xfId="648" xr:uid="{00000000-0005-0000-0000-00002A060000}"/>
    <cellStyle name="PSDec" xfId="649" xr:uid="{00000000-0005-0000-0000-00002B060000}"/>
    <cellStyle name="PSDetail" xfId="650" xr:uid="{00000000-0005-0000-0000-00002C060000}"/>
    <cellStyle name="PSHeading" xfId="651" xr:uid="{00000000-0005-0000-0000-00002D060000}"/>
    <cellStyle name="PSInt" xfId="652" xr:uid="{00000000-0005-0000-0000-00002E060000}"/>
    <cellStyle name="PSSpacer" xfId="653" xr:uid="{00000000-0005-0000-0000-00002F060000}"/>
    <cellStyle name="Rangename" xfId="654" xr:uid="{00000000-0005-0000-0000-000030060000}"/>
    <cellStyle name="Rangenames" xfId="655" xr:uid="{00000000-0005-0000-0000-000031060000}"/>
    <cellStyle name="Result field" xfId="656" xr:uid="{00000000-0005-0000-0000-000032060000}"/>
    <cellStyle name="RowLevel_" xfId="657" xr:uid="{00000000-0005-0000-0000-000033060000}"/>
    <cellStyle name="Schedule Heading" xfId="658" xr:uid="{00000000-0005-0000-0000-000034060000}"/>
    <cellStyle name="Screen Display Heading" xfId="659" xr:uid="{00000000-0005-0000-0000-000035060000}"/>
    <cellStyle name="Setup" xfId="660" xr:uid="{00000000-0005-0000-0000-000036060000}"/>
    <cellStyle name="Standard_By Team" xfId="661" xr:uid="{00000000-0005-0000-0000-000037060000}"/>
    <cellStyle name="Style 1" xfId="662" xr:uid="{00000000-0005-0000-0000-000038060000}"/>
    <cellStyle name="Summary Column Cell" xfId="663" xr:uid="{00000000-0005-0000-0000-000039060000}"/>
    <cellStyle name="Title" xfId="676" builtinId="15" customBuiltin="1"/>
    <cellStyle name="Total" xfId="691" builtinId="25" customBuiltin="1"/>
    <cellStyle name="Transition" xfId="664" xr:uid="{00000000-0005-0000-0000-00003C060000}"/>
    <cellStyle name="Undefined" xfId="665" xr:uid="{00000000-0005-0000-0000-00003D060000}"/>
    <cellStyle name="Unprot" xfId="666" xr:uid="{00000000-0005-0000-0000-00003E060000}"/>
    <cellStyle name="Unprot$" xfId="667" xr:uid="{00000000-0005-0000-0000-00003F060000}"/>
    <cellStyle name="Unprotect" xfId="668" xr:uid="{00000000-0005-0000-0000-000040060000}"/>
    <cellStyle name="Variable Inputs" xfId="669" xr:uid="{00000000-0005-0000-0000-000041060000}"/>
    <cellStyle name="Währung [0]_fee projec" xfId="670" xr:uid="{00000000-0005-0000-0000-000042060000}"/>
    <cellStyle name="Währung_fee projec" xfId="671" xr:uid="{00000000-0005-0000-0000-000043060000}"/>
    <cellStyle name="Warning Text" xfId="689" builtinId="11" customBuiltin="1"/>
    <cellStyle name="콤마 [0]_VERA" xfId="672" xr:uid="{00000000-0005-0000-0000-000045060000}"/>
    <cellStyle name="콤마_VERA" xfId="673" xr:uid="{00000000-0005-0000-0000-000046060000}"/>
    <cellStyle name="하이퍼링크_VERA" xfId="674" xr:uid="{00000000-0005-0000-0000-00004706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cd1754\Local%20Settings\Temporary%20Internet%20Files\OLKB\03_2008%20March%20Equity%20AFUDC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EXCEL\Billings\monthly\JMB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gs9531\LOCALS~1\Temp\C.Documents%20and%20Settings.All%20Users.LNotes.jgs9531\m&amp;f\Copy%20of%20INVAUG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et\Property\Reporting\PPE\Internal\Monthly%20Depr%20Check%20in%20PP\DEF\2017\12-Dec\Monthly%20DEF%20Depr%20Check%2012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REALEST\JOURNALS\2006\022006-Duk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MTH_DATA\MTH_DAT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financial%20statements\1999\december\0999%20fin%20rpt%20data%20req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Accounting\MKZ%20files\Data\financial%20statements\2002\0402\march%20fr%20data%20requ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h7210\Local%20Settings\Temporary%20Internet%20Files\Content.Outlook\EW9EF53X\Cap%20Recov%20Key%20Asset-May03%20with%20suggested%20chang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ol30\eudora\attach\Earnings%20Driv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0\Leas2000_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M%20&amp;%20F%20Accounting\Stores%20Loading\2000\9608A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2\Leas2002_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15y4\Templates\CRES015y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CONSOL\CONSO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d0291\LOCALS~1\Temp\C.Documents%20and%20Settings.All%20Users.LNotes.MAD0291\~975884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D&amp;T%20audit\Cashflow\1999\1999%20CASH%20FLOW%20DETAI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et\Property\Account%20Recons\PPE\DEF\2018\12%20-%20December\DEF%20Reserve%20Account%20Recon%20122018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Documentation%20Sheets\2002\Dec%2002\12-02%20Elec%20Ops%20Revenu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Corporate%20Summary%20Info\Sept%2099\Corp%20Su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1\asset\Quarterly\4Q2005\PwC\From%20BU\FinRpt\Needs%20-%20%20Data%20Request\Quarterly%20Data%20Request\Energy%20Services\EnSer_QDat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EARNINGS%20Summary%20Bullets\2002\Nov-02\PC%20Earnings%20Package\0293Mgmt%20Cash%20Flo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YD\EnronCreditExposure5-12-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Quarterly%20Data%20Request\INVST997s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1997%20Year-End%20Data%20Request\Nat%20Gas%20Trasmission\NatGasTr_NE_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MG5405\LOCALS~1\Temp\C.Documents%20and%20Settings.All%20Users.LNotes.AMG5405\Flash_MMR%20-%2002_14_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D\Middle%20Office\Records\2003\Jun_03\2003-06-30\dealcaptu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USER\NVISION\INSTANCE\DGLHOXB1+Detailed%20Balance%20Sheet+2003-03-30+AUS_H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ACT VS ACT SUM"/>
      <sheetName val="ACT VS BUD SUM"/>
      <sheetName val="AFUDC-Eqty Budget"/>
      <sheetName val="AFUDC-Debt Budget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0 (2)"/>
      <sheetName val="Page 11"/>
      <sheetName val="Page 11 (2)"/>
      <sheetName val="S200_data"/>
      <sheetName val="Instruct"/>
      <sheetName val="Key Asset"/>
      <sheetName val="4.3 Page"/>
      <sheetName val="Date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DEF Analysis"/>
      <sheetName val="B - PP Support"/>
      <sheetName val="C - Filters"/>
      <sheetName val="D-Intangible Detail"/>
      <sheetName val="E-ARO Depreciation and Ret"/>
      <sheetName val="CM"/>
      <sheetName val="Instructions"/>
      <sheetName val="PM"/>
      <sheetName val="OLD PM data"/>
      <sheetName val="YTD Depreciation Check Files"/>
      <sheetName val="Procedures"/>
      <sheetName val="Date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gl_post_mo_yr</v>
          </cell>
        </row>
      </sheetData>
      <sheetData sheetId="6"/>
      <sheetData sheetId="7">
        <row r="1">
          <cell r="F1" t="str">
            <v>depr_group_id</v>
          </cell>
        </row>
      </sheetData>
      <sheetData sheetId="8"/>
      <sheetData sheetId="9"/>
      <sheetData sheetId="10"/>
      <sheetData sheetId="11">
        <row r="1">
          <cell r="B1">
            <v>43100</v>
          </cell>
        </row>
        <row r="2">
          <cell r="B2">
            <v>43069</v>
          </cell>
        </row>
      </sheetData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Sheet"/>
      <sheetName val="Journal"/>
      <sheetName val="Summary Sheet"/>
      <sheetName val="Acct Inf Table"/>
      <sheetName val="Business Units"/>
      <sheetName val="Date Table"/>
      <sheetName val="Notes"/>
      <sheetName val="Sheet13"/>
      <sheetName val="Sheet14"/>
      <sheetName val="Sheet15"/>
      <sheetName val="Sheet16"/>
    </sheetNames>
    <sheetDataSet>
      <sheetData sheetId="0"/>
      <sheetData sheetId="1">
        <row r="1">
          <cell r="A1" t="str">
            <v>022006</v>
          </cell>
        </row>
      </sheetData>
      <sheetData sheetId="2"/>
      <sheetData sheetId="3"/>
      <sheetData sheetId="4"/>
      <sheetData sheetId="5"/>
      <sheetData sheetId="6">
        <row r="1">
          <cell r="A1" t="str">
            <v>FEBRUARY</v>
          </cell>
        </row>
        <row r="2">
          <cell r="A2">
            <v>28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"/>
      <sheetName val="Depr Rsv Analysis"/>
      <sheetName val="Decommissioning"/>
      <sheetName val="SFAS 115"/>
      <sheetName val="Retirement Trend"/>
      <sheetName val="Property Taxes"/>
      <sheetName val="Real Estate Sales"/>
      <sheetName val="Mortgaged Property"/>
      <sheetName val="ARO"/>
      <sheetName val="Capital Leases"/>
      <sheetName val="Income Tax - Schedule M's"/>
      <sheetName val="Filings &amp; Communications"/>
      <sheetName val="Account Recons"/>
      <sheetName val="Special Proj - Issu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 - Exp"/>
      <sheetName val="Summ - Bal"/>
      <sheetName val="Intangible (2)"/>
      <sheetName val="DOWN DEPR. BAL"/>
      <sheetName val="Down Aint Bal."/>
      <sheetName val="Curr Mth"/>
      <sheetName val="Date"/>
      <sheetName val="Check"/>
      <sheetName val="Date Macro"/>
      <sheetName val="UPLOAD MACRO"/>
      <sheetName val="DOWNLOAD MACRO"/>
      <sheetName val="Print Macro"/>
      <sheetName val="Module1"/>
      <sheetName val="Int. - 13 Month"/>
      <sheetName val="Int. Base Change"/>
    </sheetNames>
    <sheetDataSet>
      <sheetData sheetId="0"/>
      <sheetData sheetId="1"/>
      <sheetData sheetId="2"/>
      <sheetData sheetId="3">
        <row r="11">
          <cell r="A11" t="str">
            <v>VSAM04</v>
          </cell>
          <cell r="C11">
            <v>20017</v>
          </cell>
          <cell r="E11" t="str">
            <v>VSAM04</v>
          </cell>
          <cell r="F11" t="str">
            <v>Acquire/Maintain</v>
          </cell>
          <cell r="G11">
            <v>3682033</v>
          </cell>
          <cell r="R11" t="str">
            <v>20017VSAM04</v>
          </cell>
        </row>
        <row r="12">
          <cell r="A12" t="str">
            <v>DMDELPRD</v>
          </cell>
          <cell r="C12">
            <v>20017</v>
          </cell>
          <cell r="E12" t="str">
            <v>DMDELPRD</v>
          </cell>
          <cell r="F12" t="str">
            <v>DP&amp;S</v>
          </cell>
          <cell r="G12">
            <v>5770909</v>
          </cell>
          <cell r="R12" t="str">
            <v>20017DMDELPRD</v>
          </cell>
        </row>
        <row r="13">
          <cell r="A13" t="str">
            <v>ATLASUT</v>
          </cell>
          <cell r="C13">
            <v>20017</v>
          </cell>
          <cell r="E13" t="str">
            <v>ATLASUT</v>
          </cell>
          <cell r="F13" t="str">
            <v>Atlas UT</v>
          </cell>
          <cell r="G13">
            <v>4803755</v>
          </cell>
          <cell r="R13" t="str">
            <v>20017ATLASUT</v>
          </cell>
        </row>
        <row r="14">
          <cell r="A14" t="str">
            <v>PNX14CAP</v>
          </cell>
          <cell r="C14">
            <v>20017</v>
          </cell>
          <cell r="E14" t="str">
            <v>PNX14CAP</v>
          </cell>
          <cell r="F14" t="str">
            <v>Phoenix Phases 1-4</v>
          </cell>
          <cell r="G14">
            <v>20126797</v>
          </cell>
          <cell r="R14" t="str">
            <v>20017PNX14CAP</v>
          </cell>
        </row>
        <row r="15">
          <cell r="A15" t="str">
            <v>MKTGIM1</v>
          </cell>
          <cell r="C15">
            <v>20017</v>
          </cell>
          <cell r="E15" t="str">
            <v>MKTGIM1</v>
          </cell>
          <cell r="F15" t="str">
            <v>MKTG IM General Project</v>
          </cell>
          <cell r="G15">
            <v>396</v>
          </cell>
          <cell r="R15" t="str">
            <v>20017MKTGIM1</v>
          </cell>
        </row>
        <row r="16">
          <cell r="A16" t="str">
            <v>RWMSLUT</v>
          </cell>
          <cell r="C16">
            <v>20017</v>
          </cell>
          <cell r="E16" t="str">
            <v>RWMSLUT</v>
          </cell>
          <cell r="F16" t="str">
            <v>RWMS Proj Labor UT</v>
          </cell>
          <cell r="G16">
            <v>3567980</v>
          </cell>
          <cell r="R16" t="str">
            <v>20017RWMSLUT</v>
          </cell>
        </row>
        <row r="17">
          <cell r="A17" t="str">
            <v>WKFLED1</v>
          </cell>
          <cell r="E17" t="str">
            <v>WKFLED1</v>
          </cell>
          <cell r="F17" t="str">
            <v>Workflow Proj Duke Labor</v>
          </cell>
          <cell r="G17">
            <v>0</v>
          </cell>
          <cell r="R17" t="str">
            <v>WKFLED1</v>
          </cell>
        </row>
        <row r="18">
          <cell r="A18" t="str">
            <v>HRMSCAP</v>
          </cell>
          <cell r="C18">
            <v>20018</v>
          </cell>
          <cell r="E18" t="str">
            <v>HRMSCAP</v>
          </cell>
          <cell r="F18" t="str">
            <v>OEEXPRESS - Core Pay Track</v>
          </cell>
          <cell r="G18">
            <v>139333</v>
          </cell>
          <cell r="R18" t="str">
            <v>20018HRMSCAP</v>
          </cell>
        </row>
        <row r="19">
          <cell r="A19" t="str">
            <v>FMIS1CCG</v>
          </cell>
          <cell r="C19">
            <v>20018</v>
          </cell>
          <cell r="E19" t="str">
            <v>FMIS1CCG</v>
          </cell>
          <cell r="F19" t="str">
            <v>FMIS Release 1</v>
          </cell>
          <cell r="G19">
            <v>477381</v>
          </cell>
          <cell r="R19" t="str">
            <v>20018FMIS1CCG</v>
          </cell>
        </row>
        <row r="20">
          <cell r="A20" t="str">
            <v>FMIS2CCG</v>
          </cell>
          <cell r="C20">
            <v>20018</v>
          </cell>
          <cell r="E20" t="str">
            <v>FMIS2CCG</v>
          </cell>
          <cell r="F20" t="str">
            <v>FMIS Release 2</v>
          </cell>
          <cell r="G20">
            <v>693833</v>
          </cell>
          <cell r="R20" t="str">
            <v>20018FMIS2CCG</v>
          </cell>
        </row>
        <row r="21">
          <cell r="A21" t="str">
            <v>FMIS3CDP</v>
          </cell>
          <cell r="C21">
            <v>20018</v>
          </cell>
          <cell r="E21" t="str">
            <v>FMIS3CDP</v>
          </cell>
          <cell r="F21" t="str">
            <v>FMIS Release 3</v>
          </cell>
          <cell r="G21">
            <v>24160264</v>
          </cell>
          <cell r="R21" t="str">
            <v>20018FMIS3CDP</v>
          </cell>
        </row>
        <row r="22">
          <cell r="A22" t="str">
            <v>FMIS4CCG</v>
          </cell>
          <cell r="C22">
            <v>20018</v>
          </cell>
          <cell r="E22" t="str">
            <v>FMIS4CCG</v>
          </cell>
          <cell r="F22" t="str">
            <v>FSRP Rel 4 Corp Gov</v>
          </cell>
          <cell r="G22">
            <v>250</v>
          </cell>
          <cell r="R22" t="str">
            <v>20018FMIS4CCG</v>
          </cell>
        </row>
        <row r="23">
          <cell r="A23" t="str">
            <v>BMCTOOLS</v>
          </cell>
          <cell r="C23">
            <v>20018</v>
          </cell>
          <cell r="E23" t="str">
            <v>BMCTOOLS</v>
          </cell>
          <cell r="F23" t="str">
            <v>Database Maintenace Tools</v>
          </cell>
          <cell r="G23">
            <v>3193331</v>
          </cell>
          <cell r="R23" t="str">
            <v>20018BMCTOOLS</v>
          </cell>
        </row>
        <row r="24">
          <cell r="A24" t="str">
            <v>HRMSOMCAP</v>
          </cell>
          <cell r="C24">
            <v>20018</v>
          </cell>
          <cell r="E24" t="str">
            <v>HRMSOMCAP</v>
          </cell>
          <cell r="F24" t="str">
            <v>OEEXPRESS - Core Pay Track</v>
          </cell>
          <cell r="G24">
            <v>4369735</v>
          </cell>
          <cell r="R24" t="str">
            <v>20018HRMSOMCAP</v>
          </cell>
        </row>
        <row r="25">
          <cell r="A25" t="str">
            <v>REMEDYVS</v>
          </cell>
          <cell r="C25">
            <v>20018</v>
          </cell>
          <cell r="E25" t="str">
            <v>REMEDYVS</v>
          </cell>
          <cell r="F25" t="str">
            <v>Implementaion of Request Trac</v>
          </cell>
          <cell r="G25">
            <v>781032</v>
          </cell>
          <cell r="R25" t="str">
            <v>20018REMEDYVS</v>
          </cell>
        </row>
        <row r="26">
          <cell r="A26" t="str">
            <v>CATFMIS</v>
          </cell>
          <cell r="C26">
            <v>20018</v>
          </cell>
          <cell r="E26" t="str">
            <v>CATFMIS</v>
          </cell>
          <cell r="F26" t="str">
            <v>Fmis Release 3 Accounting</v>
          </cell>
          <cell r="G26">
            <v>2802755</v>
          </cell>
          <cell r="R26" t="str">
            <v>20018CATFMIS</v>
          </cell>
        </row>
        <row r="27">
          <cell r="A27" t="str">
            <v>RPVS</v>
          </cell>
          <cell r="C27">
            <v>20018</v>
          </cell>
          <cell r="E27" t="str">
            <v>RPVS</v>
          </cell>
          <cell r="F27" t="str">
            <v>Financial System Replacement</v>
          </cell>
          <cell r="G27">
            <v>2776929</v>
          </cell>
          <cell r="R27" t="str">
            <v>20018RPVS</v>
          </cell>
        </row>
        <row r="28">
          <cell r="A28" t="str">
            <v>HRMS2B</v>
          </cell>
          <cell r="C28">
            <v>20018</v>
          </cell>
          <cell r="E28" t="str">
            <v>HRMS2B</v>
          </cell>
          <cell r="F28" t="str">
            <v>OE Express Release 2B</v>
          </cell>
          <cell r="G28">
            <v>162192</v>
          </cell>
          <cell r="R28" t="str">
            <v>20018HRMS2B</v>
          </cell>
        </row>
        <row r="29">
          <cell r="A29" t="str">
            <v>Y2KPLAT</v>
          </cell>
          <cell r="C29">
            <v>20018</v>
          </cell>
          <cell r="E29" t="str">
            <v>Y2KPLAT</v>
          </cell>
          <cell r="F29" t="str">
            <v>Year 2000 Platinum  Tools</v>
          </cell>
          <cell r="G29">
            <v>1519375</v>
          </cell>
          <cell r="R29" t="str">
            <v>20018Y2KPLAT</v>
          </cell>
        </row>
        <row r="30">
          <cell r="A30" t="str">
            <v>HRMSENHC</v>
          </cell>
          <cell r="C30">
            <v>20013</v>
          </cell>
          <cell r="E30" t="str">
            <v>HRMSENHC</v>
          </cell>
          <cell r="F30" t="str">
            <v>OE Exprss System Enhancements</v>
          </cell>
          <cell r="G30">
            <v>235631</v>
          </cell>
          <cell r="R30" t="str">
            <v>20013HRMSENHC</v>
          </cell>
        </row>
        <row r="31">
          <cell r="A31" t="str">
            <v>HRMSENHC</v>
          </cell>
          <cell r="C31">
            <v>20018</v>
          </cell>
          <cell r="E31" t="str">
            <v>HRMSENHC</v>
          </cell>
          <cell r="F31" t="str">
            <v>OE Exprss System Enhancements</v>
          </cell>
          <cell r="G31">
            <v>4808127</v>
          </cell>
          <cell r="R31" t="str">
            <v>20018HRMSENHC</v>
          </cell>
        </row>
        <row r="32">
          <cell r="A32" t="str">
            <v>EPROCPO</v>
          </cell>
          <cell r="C32">
            <v>20013</v>
          </cell>
          <cell r="E32" t="str">
            <v>EPROCPO</v>
          </cell>
          <cell r="F32" t="str">
            <v>eProcurement PS AP Component</v>
          </cell>
          <cell r="G32">
            <v>553904</v>
          </cell>
          <cell r="R32" t="str">
            <v>20013EPROCPO</v>
          </cell>
        </row>
        <row r="33">
          <cell r="A33" t="str">
            <v>EPROCPO</v>
          </cell>
          <cell r="C33">
            <v>20018</v>
          </cell>
          <cell r="E33" t="str">
            <v>EPROCPO</v>
          </cell>
          <cell r="F33" t="str">
            <v>Implementation Elec Proc Pro</v>
          </cell>
          <cell r="G33">
            <v>459472</v>
          </cell>
          <cell r="R33" t="str">
            <v>20018EPROCPO</v>
          </cell>
        </row>
        <row r="34">
          <cell r="A34" t="str">
            <v>EPROCAP</v>
          </cell>
          <cell r="C34">
            <v>20044</v>
          </cell>
          <cell r="E34" t="str">
            <v>EPROCAP</v>
          </cell>
          <cell r="F34" t="str">
            <v>eProcurement PS AP Component</v>
          </cell>
          <cell r="G34">
            <v>42554</v>
          </cell>
          <cell r="R34" t="str">
            <v>20044EPROCAP</v>
          </cell>
        </row>
        <row r="35">
          <cell r="A35" t="str">
            <v>EPROCPO</v>
          </cell>
          <cell r="C35">
            <v>20044</v>
          </cell>
          <cell r="E35" t="str">
            <v>EPROCPO</v>
          </cell>
          <cell r="F35" t="str">
            <v>eProcmnt PS PO Component</v>
          </cell>
          <cell r="G35">
            <v>0</v>
          </cell>
          <cell r="R35" t="str">
            <v>20044EPROCPO</v>
          </cell>
        </row>
        <row r="36">
          <cell r="A36" t="str">
            <v>DEDBVSTOT</v>
          </cell>
          <cell r="C36">
            <v>20037</v>
          </cell>
          <cell r="E36" t="str">
            <v>DEDBVSTOT</v>
          </cell>
          <cell r="F36" t="str">
            <v>DEDB/CSDB Intangible Total</v>
          </cell>
          <cell r="G36">
            <v>956136</v>
          </cell>
          <cell r="R36" t="str">
            <v>20037DEDBVSTOT</v>
          </cell>
        </row>
        <row r="37">
          <cell r="A37" t="str">
            <v>CSOCSWMI</v>
          </cell>
          <cell r="C37">
            <v>20040</v>
          </cell>
          <cell r="E37" t="str">
            <v>CSOCSWMI</v>
          </cell>
          <cell r="F37" t="str">
            <v>SOC Migration Software project</v>
          </cell>
          <cell r="G37">
            <v>2678789</v>
          </cell>
          <cell r="R37" t="str">
            <v>20040CSOCSWMI</v>
          </cell>
        </row>
        <row r="38">
          <cell r="A38" t="str">
            <v>TEGTTC</v>
          </cell>
          <cell r="C38">
            <v>20040</v>
          </cell>
          <cell r="E38" t="str">
            <v>TEGTTC</v>
          </cell>
          <cell r="F38" t="str">
            <v>Generation Trading and Transac</v>
          </cell>
          <cell r="G38">
            <v>1077019</v>
          </cell>
          <cell r="R38" t="str">
            <v>20040TEGTTC</v>
          </cell>
        </row>
        <row r="39">
          <cell r="A39" t="str">
            <v>CTCCSWMI</v>
          </cell>
          <cell r="C39">
            <v>20020</v>
          </cell>
          <cell r="E39" t="str">
            <v>CTCCSWMI</v>
          </cell>
          <cell r="F39" t="str">
            <v>Tcc Migration Phase 1</v>
          </cell>
          <cell r="G39">
            <v>4366834</v>
          </cell>
          <cell r="R39" t="str">
            <v>20020CTCCSWMI</v>
          </cell>
        </row>
        <row r="40">
          <cell r="A40" t="str">
            <v>VS4738A1</v>
          </cell>
          <cell r="C40">
            <v>20020</v>
          </cell>
          <cell r="E40" t="str">
            <v>VS4738A1</v>
          </cell>
          <cell r="F40" t="str">
            <v>Twams Capital UT Top</v>
          </cell>
          <cell r="G40">
            <v>6206053</v>
          </cell>
          <cell r="R40" t="str">
            <v>20020VS4738A1</v>
          </cell>
        </row>
        <row r="42">
          <cell r="G42" t="str">
            <v xml:space="preserve"> </v>
          </cell>
        </row>
        <row r="43">
          <cell r="E43" t="str">
            <v>TOTAL 106</v>
          </cell>
          <cell r="G43">
            <v>100412799</v>
          </cell>
        </row>
        <row r="45">
          <cell r="F45" t="str">
            <v>CHECK TOTAL</v>
          </cell>
          <cell r="G45">
            <v>100412799</v>
          </cell>
        </row>
        <row r="46">
          <cell r="F46" t="str">
            <v>DIF</v>
          </cell>
          <cell r="G46">
            <v>0</v>
          </cell>
        </row>
      </sheetData>
      <sheetData sheetId="4">
        <row r="1">
          <cell r="A1">
            <v>2502251300</v>
          </cell>
          <cell r="B1" t="str">
            <v>20018</v>
          </cell>
          <cell r="C1">
            <v>4369735</v>
          </cell>
          <cell r="D1" t="str">
            <v>GEN OFF HUMAN RESOURCES DEPT</v>
          </cell>
          <cell r="E1" t="str">
            <v>200007 AINT</v>
          </cell>
        </row>
        <row r="2">
          <cell r="A2" t="str">
            <v>2502255600</v>
          </cell>
          <cell r="B2" t="str">
            <v>20018</v>
          </cell>
          <cell r="C2">
            <v>1034851</v>
          </cell>
          <cell r="D2" t="str">
            <v>GEN OFF PGG IT DIVISION GSD</v>
          </cell>
          <cell r="E2" t="str">
            <v>200007 AINT</v>
          </cell>
        </row>
        <row r="3">
          <cell r="A3" t="str">
            <v>2523524100</v>
          </cell>
          <cell r="B3" t="str">
            <v>20018</v>
          </cell>
          <cell r="C3">
            <v>362711</v>
          </cell>
          <cell r="D3" t="str">
            <v>PRINT SHOP LEASED STRUCTURE IMPROVEMENT</v>
          </cell>
          <cell r="E3" t="str">
            <v>200007 AGENLEASEIMP</v>
          </cell>
        </row>
        <row r="4">
          <cell r="A4" t="str">
            <v>2528528000</v>
          </cell>
          <cell r="B4" t="str">
            <v>20018</v>
          </cell>
          <cell r="C4">
            <v>447244</v>
          </cell>
          <cell r="D4" t="str">
            <v>WACHOVIA PROD TECH SERV/STD AND TEST FAC</v>
          </cell>
          <cell r="E4" t="str">
            <v>200007 AGENLEASEIMP</v>
          </cell>
        </row>
        <row r="5">
          <cell r="A5" t="str">
            <v>2528528500</v>
          </cell>
          <cell r="B5" t="str">
            <v>20018</v>
          </cell>
          <cell r="C5">
            <v>2162985</v>
          </cell>
          <cell r="D5" t="str">
            <v>WACHOVIA CTR S TRYON ST</v>
          </cell>
          <cell r="E5" t="str">
            <v>200007 AGENLEASEIMP</v>
          </cell>
        </row>
        <row r="6">
          <cell r="A6" t="str">
            <v>2528528500</v>
          </cell>
          <cell r="B6" t="str">
            <v>20018</v>
          </cell>
          <cell r="C6">
            <v>366814</v>
          </cell>
          <cell r="D6" t="str">
            <v>WACHOVIA CTR S TRYON ST</v>
          </cell>
          <cell r="E6" t="str">
            <v>200007 ANONLEASEIMP</v>
          </cell>
        </row>
        <row r="7">
          <cell r="A7" t="str">
            <v>2540540000</v>
          </cell>
          <cell r="B7" t="str">
            <v>20018</v>
          </cell>
          <cell r="C7">
            <v>773113</v>
          </cell>
          <cell r="D7" t="str">
            <v>WOOLCO BLDG-WILKINSON BLVD-LEASED</v>
          </cell>
          <cell r="E7" t="str">
            <v>200007 AGENLEASEIMP</v>
          </cell>
        </row>
        <row r="8">
          <cell r="A8" t="str">
            <v>2900250000</v>
          </cell>
          <cell r="B8" t="str">
            <v>20013</v>
          </cell>
          <cell r="C8">
            <v>789535</v>
          </cell>
          <cell r="D8" t="str">
            <v>INTANGIBLE PLANT - GENERAL</v>
          </cell>
          <cell r="E8" t="str">
            <v>200007 AINT</v>
          </cell>
        </row>
        <row r="9">
          <cell r="A9" t="str">
            <v>2900250000</v>
          </cell>
          <cell r="B9" t="str">
            <v>20017</v>
          </cell>
          <cell r="C9">
            <v>29579739</v>
          </cell>
          <cell r="D9" t="str">
            <v>INTANGIBLE PLANT - GENERAL</v>
          </cell>
          <cell r="E9" t="str">
            <v>200007 AINT</v>
          </cell>
        </row>
        <row r="10">
          <cell r="A10" t="str">
            <v>2900250000</v>
          </cell>
          <cell r="B10" t="str">
            <v>20018</v>
          </cell>
          <cell r="C10">
            <v>48431263</v>
          </cell>
          <cell r="D10" t="str">
            <v>INTANGIBLE PLANT - GENERAL</v>
          </cell>
          <cell r="E10" t="str">
            <v>200007 AINT</v>
          </cell>
        </row>
        <row r="11">
          <cell r="A11" t="str">
            <v>2900260000</v>
          </cell>
          <cell r="B11" t="str">
            <v>20020</v>
          </cell>
          <cell r="C11">
            <v>10572887</v>
          </cell>
          <cell r="D11" t="str">
            <v>INTANGIBLE PLANT-TRANSMISSION</v>
          </cell>
          <cell r="E11" t="str">
            <v>200007 AINT</v>
          </cell>
        </row>
        <row r="12">
          <cell r="A12" t="str">
            <v>2900260000</v>
          </cell>
          <cell r="B12" t="str">
            <v>20040</v>
          </cell>
          <cell r="C12">
            <v>2678789</v>
          </cell>
          <cell r="D12" t="str">
            <v>INTANGIBLE PLANT-TRANSMISSION</v>
          </cell>
          <cell r="E12" t="str">
            <v>200007 AINT</v>
          </cell>
        </row>
        <row r="13">
          <cell r="A13" t="str">
            <v>2900400000</v>
          </cell>
          <cell r="B13" t="str">
            <v>20017</v>
          </cell>
          <cell r="C13">
            <v>8372131</v>
          </cell>
          <cell r="D13" t="str">
            <v>INTANGIBLE PLANT-DIST. WIRE</v>
          </cell>
          <cell r="E13" t="str">
            <v>200007 AINT</v>
          </cell>
        </row>
        <row r="14">
          <cell r="A14" t="str">
            <v>2900701000</v>
          </cell>
          <cell r="B14" t="str">
            <v>20040</v>
          </cell>
          <cell r="C14">
            <v>2042503</v>
          </cell>
          <cell r="D14" t="str">
            <v>INTANGIBLE PLANT-HYDRO</v>
          </cell>
          <cell r="E14" t="str">
            <v>200007 AINT</v>
          </cell>
        </row>
        <row r="15">
          <cell r="A15" t="str">
            <v>2900703000</v>
          </cell>
          <cell r="B15" t="str">
            <v>20040</v>
          </cell>
          <cell r="C15">
            <v>1077019</v>
          </cell>
          <cell r="D15" t="str">
            <v>INTANGIBLE PLANT-FOSSIL/HYDRO</v>
          </cell>
          <cell r="E15" t="str">
            <v>200007 AINT</v>
          </cell>
        </row>
        <row r="16">
          <cell r="A16" t="str">
            <v>2900730000</v>
          </cell>
          <cell r="B16" t="str">
            <v>20037</v>
          </cell>
          <cell r="C16">
            <v>956136</v>
          </cell>
          <cell r="D16" t="str">
            <v>INTANGIBLE PLANT-NUCLEAR GO</v>
          </cell>
          <cell r="E16" t="str">
            <v>200007 AINT</v>
          </cell>
        </row>
        <row r="17">
          <cell r="A17" t="str">
            <v>4140030200</v>
          </cell>
          <cell r="B17" t="str">
            <v>20017</v>
          </cell>
          <cell r="C17">
            <v>91775</v>
          </cell>
          <cell r="D17" t="str">
            <v>WINSTON SALEM MERCH/BUS OFF N SUMMIT SQ</v>
          </cell>
          <cell r="E17" t="str">
            <v>200007 AGENLEASEIMP</v>
          </cell>
        </row>
        <row r="18">
          <cell r="A18" t="str">
            <v>4140030300</v>
          </cell>
          <cell r="B18" t="str">
            <v>20017</v>
          </cell>
          <cell r="C18">
            <v>122797</v>
          </cell>
          <cell r="D18" t="str">
            <v>WINSTON SALEM MERCH/BO PARKWY</v>
          </cell>
          <cell r="E18" t="str">
            <v>200007 AGENLEASEIMP</v>
          </cell>
        </row>
        <row r="19">
          <cell r="A19" t="str">
            <v>4140030400</v>
          </cell>
          <cell r="B19" t="str">
            <v>20017</v>
          </cell>
          <cell r="C19">
            <v>121461</v>
          </cell>
          <cell r="D19" t="str">
            <v>WINSTON SALEM MERCH/BO LEASE</v>
          </cell>
          <cell r="E19" t="str">
            <v>200007 AGENLEASEIMP</v>
          </cell>
        </row>
        <row r="20">
          <cell r="A20" t="str">
            <v>4150212500</v>
          </cell>
          <cell r="B20" t="str">
            <v>20017</v>
          </cell>
          <cell r="C20">
            <v>52597</v>
          </cell>
          <cell r="D20" t="str">
            <v>MOCKSVILLE OFF &amp; OPER CT 278 N MAIN RENT</v>
          </cell>
          <cell r="E20" t="str">
            <v>200007 AGENLEASEIMP</v>
          </cell>
        </row>
        <row r="21">
          <cell r="A21" t="str">
            <v>4150212700</v>
          </cell>
          <cell r="B21" t="str">
            <v>20017</v>
          </cell>
          <cell r="C21">
            <v>94142</v>
          </cell>
          <cell r="D21" t="str">
            <v>MOCKSVILLE MERCH/COLL OFFICE</v>
          </cell>
          <cell r="E21" t="str">
            <v>200007 AGENLEASEIMP</v>
          </cell>
        </row>
        <row r="22">
          <cell r="A22" t="str">
            <v>4150215100</v>
          </cell>
          <cell r="B22" t="str">
            <v>20017</v>
          </cell>
          <cell r="C22">
            <v>115409</v>
          </cell>
          <cell r="D22" t="str">
            <v>SALISBURY MERC/BO MARKET PL LE</v>
          </cell>
          <cell r="E22" t="str">
            <v>200007 AGENLEASEIMP</v>
          </cell>
        </row>
        <row r="23">
          <cell r="A23" t="str">
            <v>4170292100</v>
          </cell>
          <cell r="B23" t="str">
            <v>20017</v>
          </cell>
          <cell r="C23">
            <v>74581</v>
          </cell>
          <cell r="D23" t="str">
            <v>YADKINVILLE BUS/MERCH OFF</v>
          </cell>
          <cell r="E23" t="str">
            <v>200007 AGENLEASEIMP</v>
          </cell>
        </row>
        <row r="24">
          <cell r="A24" t="str">
            <v>4170296000</v>
          </cell>
          <cell r="B24" t="str">
            <v>20017</v>
          </cell>
          <cell r="C24">
            <v>123138</v>
          </cell>
          <cell r="D24" t="str">
            <v>ELKIN MERCH/COLL RIDGEWAY CROS</v>
          </cell>
          <cell r="E24" t="str">
            <v>200007 AGENLEASEIMP</v>
          </cell>
        </row>
        <row r="25">
          <cell r="A25" t="str">
            <v>4190170500</v>
          </cell>
          <cell r="B25" t="str">
            <v>20017</v>
          </cell>
          <cell r="C25">
            <v>66481</v>
          </cell>
          <cell r="D25" t="str">
            <v>REIDSVILLE MERCH/COLL FREEWAY</v>
          </cell>
          <cell r="E25" t="str">
            <v>200007 AGENLEASEIMP</v>
          </cell>
        </row>
        <row r="26">
          <cell r="A26" t="str">
            <v>4340090300</v>
          </cell>
          <cell r="B26" t="str">
            <v>20017</v>
          </cell>
          <cell r="C26">
            <v>71895</v>
          </cell>
          <cell r="D26" t="str">
            <v>GREENSBORO WESTRIDGE SQ-LEASED</v>
          </cell>
          <cell r="E26" t="str">
            <v>200007 AGENLEASEIMP</v>
          </cell>
        </row>
        <row r="27">
          <cell r="A27" t="str">
            <v>4340090400</v>
          </cell>
          <cell r="B27" t="str">
            <v>20017</v>
          </cell>
          <cell r="C27">
            <v>139387</v>
          </cell>
          <cell r="D27" t="str">
            <v>GREENSBORO MERCH/BUS OFF</v>
          </cell>
          <cell r="E27" t="str">
            <v>200007 AGENLEASEIMP</v>
          </cell>
        </row>
        <row r="28">
          <cell r="A28" t="str">
            <v>4340092400</v>
          </cell>
          <cell r="B28" t="str">
            <v>20017</v>
          </cell>
          <cell r="C28">
            <v>107827</v>
          </cell>
          <cell r="D28" t="str">
            <v>GREENSBORO BUS OFF/MERCH RANDLEMAN RD</v>
          </cell>
          <cell r="E28" t="str">
            <v>200007 AGENLEASEIMP</v>
          </cell>
        </row>
        <row r="29">
          <cell r="A29" t="str">
            <v>4350100800</v>
          </cell>
          <cell r="B29" t="str">
            <v>20017</v>
          </cell>
          <cell r="C29">
            <v>101398</v>
          </cell>
          <cell r="D29" t="str">
            <v>HIGH POINT BO/MERCH LEASE MARKET PL</v>
          </cell>
          <cell r="E29" t="str">
            <v>200007 AGENLEASEIMP</v>
          </cell>
        </row>
        <row r="30">
          <cell r="A30" t="str">
            <v>4360111200</v>
          </cell>
          <cell r="B30" t="str">
            <v>20017</v>
          </cell>
          <cell r="C30">
            <v>121863</v>
          </cell>
          <cell r="D30" t="str">
            <v>BURLINGTON MERCH/ BUS OFF LEAS</v>
          </cell>
          <cell r="E30" t="str">
            <v>200007 AGENLEASEIMP</v>
          </cell>
        </row>
        <row r="31">
          <cell r="A31" t="str">
            <v>4540021000</v>
          </cell>
          <cell r="B31" t="str">
            <v>20017</v>
          </cell>
          <cell r="C31">
            <v>126575</v>
          </cell>
          <cell r="D31" t="str">
            <v>GREENVILLE MERCH/COLL</v>
          </cell>
          <cell r="E31" t="str">
            <v>200007 AGENLEASEIMP</v>
          </cell>
        </row>
        <row r="32">
          <cell r="A32" t="str">
            <v>4590608100</v>
          </cell>
          <cell r="B32" t="str">
            <v>20017</v>
          </cell>
          <cell r="C32">
            <v>109787</v>
          </cell>
          <cell r="D32" t="str">
            <v>GAFFNEY APPL/BO PEACHTREE CTR</v>
          </cell>
          <cell r="E32" t="str">
            <v>200007 AGENLEASEIMP</v>
          </cell>
        </row>
        <row r="33">
          <cell r="A33" t="str">
            <v>4590609500</v>
          </cell>
          <cell r="B33" t="str">
            <v>20017</v>
          </cell>
          <cell r="C33">
            <v>3054</v>
          </cell>
          <cell r="D33" t="str">
            <v>INMAN OFFICE 145 MAIN ST RENTED</v>
          </cell>
          <cell r="E33" t="str">
            <v>200007 AGENLEASEIMP</v>
          </cell>
        </row>
        <row r="34">
          <cell r="A34" t="str">
            <v>4640049000</v>
          </cell>
          <cell r="B34" t="str">
            <v>20017</v>
          </cell>
          <cell r="C34">
            <v>3827</v>
          </cell>
          <cell r="D34" t="str">
            <v>CLEMSON OFF 106 N. CLEMSON RENTED</v>
          </cell>
          <cell r="E34" t="str">
            <v>200007 AGENLEASEIMP</v>
          </cell>
        </row>
        <row r="35">
          <cell r="A35" t="str">
            <v>4740132000</v>
          </cell>
          <cell r="B35" t="str">
            <v>20017</v>
          </cell>
          <cell r="C35">
            <v>162914</v>
          </cell>
          <cell r="D35" t="str">
            <v>HICKORY MERCH/COLL HICKORY PLA</v>
          </cell>
          <cell r="E35" t="str">
            <v>200007 AGENLEASEIMP</v>
          </cell>
        </row>
        <row r="36">
          <cell r="A36" t="str">
            <v>4760655000</v>
          </cell>
          <cell r="B36" t="str">
            <v>20017</v>
          </cell>
          <cell r="C36">
            <v>1180</v>
          </cell>
          <cell r="D36" t="str">
            <v>MARION BUS OFF 205 S MAIN STREET</v>
          </cell>
          <cell r="E36" t="str">
            <v>200007 AGENLEASEIMP</v>
          </cell>
        </row>
        <row r="37">
          <cell r="A37" t="str">
            <v>4790294300</v>
          </cell>
          <cell r="B37" t="str">
            <v>20017</v>
          </cell>
          <cell r="C37">
            <v>95817</v>
          </cell>
          <cell r="D37" t="str">
            <v>WILKESBORO MERCH/COLL OFFICE</v>
          </cell>
          <cell r="E37" t="str">
            <v>200007 AGENLEASEIMP</v>
          </cell>
        </row>
        <row r="38">
          <cell r="A38" t="str">
            <v>4800650300</v>
          </cell>
          <cell r="B38" t="str">
            <v>20017</v>
          </cell>
          <cell r="C38">
            <v>196969</v>
          </cell>
          <cell r="D38" t="str">
            <v>HENDERSONVILLE BUS OFF &amp; MERCHANDISE</v>
          </cell>
          <cell r="E38" t="str">
            <v>200007 AGENLEASEIMP</v>
          </cell>
        </row>
        <row r="39">
          <cell r="A39" t="str">
            <v>4800660100</v>
          </cell>
          <cell r="B39" t="str">
            <v>20017</v>
          </cell>
          <cell r="C39">
            <v>138364</v>
          </cell>
          <cell r="D39" t="str">
            <v>BREVARD MERCH/COL HWY 64W</v>
          </cell>
          <cell r="E39" t="str">
            <v>200007 AGENLEASEIMP</v>
          </cell>
        </row>
        <row r="40">
          <cell r="A40" t="str">
            <v>4800660300</v>
          </cell>
          <cell r="B40" t="str">
            <v>20017</v>
          </cell>
          <cell r="C40">
            <v>7111</v>
          </cell>
          <cell r="D40" t="str">
            <v>BREVARD OFFICE 223W MAIN RENTED</v>
          </cell>
          <cell r="E40" t="str">
            <v>200007 AGENLEASEIMP</v>
          </cell>
        </row>
        <row r="41">
          <cell r="A41" t="str">
            <v>4940010400</v>
          </cell>
          <cell r="B41" t="str">
            <v>20017</v>
          </cell>
          <cell r="C41">
            <v>189263</v>
          </cell>
          <cell r="D41" t="str">
            <v>CHARLOTTE SATELLITE OFF N GRAHAM LEASED</v>
          </cell>
          <cell r="E41" t="str">
            <v>200007 AGENLEASEIMP</v>
          </cell>
        </row>
        <row r="42">
          <cell r="A42" t="str">
            <v>4950213000</v>
          </cell>
          <cell r="B42" t="str">
            <v>20017</v>
          </cell>
          <cell r="C42">
            <v>2290</v>
          </cell>
          <cell r="D42" t="str">
            <v>KANNAPOLIS OFF S LOOP ROAD LEASED</v>
          </cell>
          <cell r="E42" t="str">
            <v>200007 AGENLEASEIMP</v>
          </cell>
        </row>
        <row r="43">
          <cell r="A43" t="str">
            <v>4960217300</v>
          </cell>
          <cell r="B43" t="str">
            <v>20017</v>
          </cell>
          <cell r="C43">
            <v>61778</v>
          </cell>
          <cell r="D43" t="str">
            <v>MOORESVILLE APPLIANCE STORE</v>
          </cell>
          <cell r="E43" t="str">
            <v>200007 AGENLEASEIMP</v>
          </cell>
        </row>
        <row r="44">
          <cell r="A44" t="str">
            <v>4970720500</v>
          </cell>
          <cell r="B44" t="str">
            <v>20017</v>
          </cell>
          <cell r="C44">
            <v>155964</v>
          </cell>
          <cell r="D44" t="str">
            <v>LANCASTER MERCH/COLL LANCERS C</v>
          </cell>
          <cell r="E44" t="str">
            <v>200007 AGENLEASEIMP</v>
          </cell>
        </row>
        <row r="45">
          <cell r="A45" t="str">
            <v>5000790600</v>
          </cell>
          <cell r="B45" t="str">
            <v>20017</v>
          </cell>
          <cell r="C45">
            <v>92436</v>
          </cell>
          <cell r="D45" t="str">
            <v>GASTONIA MERC/BO FRANKIN SQ LE</v>
          </cell>
          <cell r="E45" t="str">
            <v>200007 AGENLEASEIMP</v>
          </cell>
        </row>
        <row r="46">
          <cell r="A46" t="str">
            <v>5000795500</v>
          </cell>
          <cell r="B46" t="str">
            <v>20017</v>
          </cell>
          <cell r="C46">
            <v>187145</v>
          </cell>
          <cell r="D46" t="str">
            <v>LINCOLNTON BUS OFF/APPL STORE</v>
          </cell>
          <cell r="E46" t="str">
            <v>200007 AGENLEASEIMP</v>
          </cell>
        </row>
        <row r="47">
          <cell r="A47" t="str">
            <v>7246204100</v>
          </cell>
          <cell r="B47" t="str">
            <v>20025</v>
          </cell>
          <cell r="C47">
            <v>467594</v>
          </cell>
          <cell r="D47" t="str">
            <v>BUZZARD ROOST LEASED HYDRO IMPROVE-INSUR</v>
          </cell>
          <cell r="E47" t="str">
            <v>200007 AHYDLEASEIMP</v>
          </cell>
        </row>
      </sheetData>
      <sheetData sheetId="5">
        <row r="1">
          <cell r="A1" t="str">
            <v>CATFMIS</v>
          </cell>
          <cell r="B1" t="str">
            <v>20013</v>
          </cell>
          <cell r="C1" t="str">
            <v>2900250000</v>
          </cell>
          <cell r="D1">
            <v>0</v>
          </cell>
          <cell r="E1" t="str">
            <v>200007</v>
          </cell>
        </row>
        <row r="2">
          <cell r="A2" t="str">
            <v>EPROCPO</v>
          </cell>
          <cell r="B2" t="str">
            <v>20013</v>
          </cell>
          <cell r="C2" t="str">
            <v>2900250000</v>
          </cell>
          <cell r="D2">
            <v>553904</v>
          </cell>
          <cell r="E2" t="str">
            <v>200007</v>
          </cell>
        </row>
        <row r="3">
          <cell r="A3" t="str">
            <v>HRMSCAP</v>
          </cell>
          <cell r="B3" t="str">
            <v>20013</v>
          </cell>
          <cell r="C3" t="str">
            <v>2900250000</v>
          </cell>
          <cell r="D3">
            <v>0</v>
          </cell>
          <cell r="E3" t="str">
            <v>200007</v>
          </cell>
        </row>
        <row r="4">
          <cell r="A4" t="str">
            <v>HRMSENHC</v>
          </cell>
          <cell r="B4" t="str">
            <v>20013</v>
          </cell>
          <cell r="C4" t="str">
            <v>2900250000</v>
          </cell>
          <cell r="D4">
            <v>235631</v>
          </cell>
          <cell r="E4" t="str">
            <v>200007</v>
          </cell>
        </row>
        <row r="5">
          <cell r="A5" t="str">
            <v>HRMSOMCAP</v>
          </cell>
          <cell r="B5" t="str">
            <v>20013</v>
          </cell>
          <cell r="C5" t="str">
            <v>2502251300</v>
          </cell>
          <cell r="D5">
            <v>0</v>
          </cell>
          <cell r="E5" t="str">
            <v>200007</v>
          </cell>
        </row>
        <row r="6">
          <cell r="A6" t="str">
            <v>HRMS2B</v>
          </cell>
          <cell r="B6" t="str">
            <v>20013</v>
          </cell>
          <cell r="C6" t="str">
            <v>2900250000</v>
          </cell>
          <cell r="D6">
            <v>0</v>
          </cell>
          <cell r="E6" t="str">
            <v>200007</v>
          </cell>
        </row>
        <row r="7">
          <cell r="A7" t="str">
            <v>ATLASUT</v>
          </cell>
          <cell r="B7" t="str">
            <v>20017</v>
          </cell>
          <cell r="C7" t="str">
            <v>2900400000</v>
          </cell>
          <cell r="D7">
            <v>4803755</v>
          </cell>
          <cell r="E7" t="str">
            <v>200007</v>
          </cell>
        </row>
        <row r="8">
          <cell r="A8" t="str">
            <v>DMDELPRD</v>
          </cell>
          <cell r="B8" t="str">
            <v>20017</v>
          </cell>
          <cell r="C8">
            <v>2900250000</v>
          </cell>
          <cell r="D8">
            <v>5770909</v>
          </cell>
          <cell r="E8" t="str">
            <v>200007</v>
          </cell>
        </row>
        <row r="9">
          <cell r="A9" t="str">
            <v>MKTGIM1</v>
          </cell>
          <cell r="B9" t="str">
            <v>20017</v>
          </cell>
          <cell r="C9" t="str">
            <v>2900400000</v>
          </cell>
          <cell r="D9">
            <v>396</v>
          </cell>
          <cell r="E9" t="str">
            <v>200007</v>
          </cell>
        </row>
        <row r="10">
          <cell r="A10" t="str">
            <v>PNX14CAP</v>
          </cell>
          <cell r="B10" t="str">
            <v>20017</v>
          </cell>
          <cell r="C10" t="str">
            <v>2900250000</v>
          </cell>
          <cell r="D10">
            <v>20126797</v>
          </cell>
          <cell r="E10" t="str">
            <v>200007</v>
          </cell>
        </row>
        <row r="11">
          <cell r="A11" t="str">
            <v>RWMSLUT</v>
          </cell>
          <cell r="B11" t="str">
            <v>20017</v>
          </cell>
          <cell r="C11" t="str">
            <v>2900400000</v>
          </cell>
          <cell r="D11">
            <v>3567980</v>
          </cell>
          <cell r="E11" t="str">
            <v>200007</v>
          </cell>
        </row>
        <row r="12">
          <cell r="A12" t="str">
            <v>VSAM04</v>
          </cell>
          <cell r="B12" t="str">
            <v>20017</v>
          </cell>
          <cell r="C12" t="str">
            <v>2900250000</v>
          </cell>
          <cell r="D12">
            <v>3682033</v>
          </cell>
          <cell r="E12" t="str">
            <v>200007</v>
          </cell>
        </row>
        <row r="13">
          <cell r="A13" t="str">
            <v>BMCTOOLS</v>
          </cell>
          <cell r="B13" t="str">
            <v>20018</v>
          </cell>
          <cell r="C13" t="str">
            <v>2900250000</v>
          </cell>
          <cell r="D13">
            <v>3193331</v>
          </cell>
          <cell r="E13" t="str">
            <v>200007</v>
          </cell>
        </row>
        <row r="14">
          <cell r="A14" t="str">
            <v>CATFMIS</v>
          </cell>
          <cell r="B14" t="str">
            <v>20018</v>
          </cell>
          <cell r="C14" t="str">
            <v>2900250000</v>
          </cell>
          <cell r="D14">
            <v>2802755</v>
          </cell>
          <cell r="E14" t="str">
            <v>200007</v>
          </cell>
        </row>
        <row r="15">
          <cell r="A15" t="str">
            <v>EPROCPO</v>
          </cell>
          <cell r="B15" t="str">
            <v>20018</v>
          </cell>
          <cell r="C15" t="str">
            <v>2900250000</v>
          </cell>
          <cell r="D15">
            <v>459472</v>
          </cell>
          <cell r="E15" t="str">
            <v>200007</v>
          </cell>
        </row>
        <row r="16">
          <cell r="A16" t="str">
            <v>FMIS1CCG</v>
          </cell>
          <cell r="B16" t="str">
            <v>20018</v>
          </cell>
          <cell r="C16" t="str">
            <v>2900250000</v>
          </cell>
          <cell r="D16">
            <v>477381</v>
          </cell>
          <cell r="E16" t="str">
            <v>200007</v>
          </cell>
        </row>
        <row r="17">
          <cell r="A17" t="str">
            <v>FMIS2CCG</v>
          </cell>
          <cell r="B17" t="str">
            <v>20018</v>
          </cell>
          <cell r="C17" t="str">
            <v>2900250000</v>
          </cell>
          <cell r="D17">
            <v>693833</v>
          </cell>
          <cell r="E17" t="str">
            <v>200007</v>
          </cell>
        </row>
        <row r="18">
          <cell r="A18" t="str">
            <v>FMIS3CDP</v>
          </cell>
          <cell r="B18" t="str">
            <v>20018</v>
          </cell>
          <cell r="C18" t="str">
            <v>2900250000</v>
          </cell>
          <cell r="D18">
            <v>24160264</v>
          </cell>
          <cell r="E18" t="str">
            <v>200007</v>
          </cell>
        </row>
        <row r="19">
          <cell r="A19" t="str">
            <v>FMIS4CCG</v>
          </cell>
          <cell r="B19" t="str">
            <v>20018</v>
          </cell>
          <cell r="C19" t="str">
            <v>2900250000</v>
          </cell>
          <cell r="D19">
            <v>250</v>
          </cell>
          <cell r="E19" t="str">
            <v>200007</v>
          </cell>
        </row>
        <row r="20">
          <cell r="A20" t="str">
            <v>HRMSCAP</v>
          </cell>
          <cell r="B20" t="str">
            <v>20018</v>
          </cell>
          <cell r="C20" t="str">
            <v>2900250000</v>
          </cell>
          <cell r="D20">
            <v>139333</v>
          </cell>
          <cell r="E20" t="str">
            <v>200007</v>
          </cell>
        </row>
        <row r="21">
          <cell r="A21" t="str">
            <v>HRMSENHC</v>
          </cell>
          <cell r="B21" t="str">
            <v>20018</v>
          </cell>
          <cell r="C21" t="str">
            <v>2900250000</v>
          </cell>
          <cell r="D21">
            <v>4808127</v>
          </cell>
          <cell r="E21" t="str">
            <v>200007</v>
          </cell>
        </row>
        <row r="22">
          <cell r="A22" t="str">
            <v>HRMSOMCAP</v>
          </cell>
          <cell r="B22" t="str">
            <v>20018</v>
          </cell>
          <cell r="C22" t="str">
            <v>2502251300</v>
          </cell>
          <cell r="D22">
            <v>4369735</v>
          </cell>
          <cell r="E22" t="str">
            <v>200007</v>
          </cell>
        </row>
        <row r="23">
          <cell r="A23" t="str">
            <v>HRMS2B</v>
          </cell>
          <cell r="B23" t="str">
            <v>20018</v>
          </cell>
          <cell r="C23" t="str">
            <v>2900250000</v>
          </cell>
          <cell r="D23">
            <v>162192</v>
          </cell>
          <cell r="E23" t="str">
            <v>200007</v>
          </cell>
        </row>
        <row r="24">
          <cell r="A24" t="str">
            <v>REMEDYVS</v>
          </cell>
          <cell r="B24" t="str">
            <v>20018</v>
          </cell>
          <cell r="C24" t="str">
            <v>2900250000</v>
          </cell>
          <cell r="D24">
            <v>781032</v>
          </cell>
          <cell r="E24" t="str">
            <v>200007</v>
          </cell>
        </row>
        <row r="25">
          <cell r="A25" t="str">
            <v>RPVS</v>
          </cell>
          <cell r="B25">
            <v>20018</v>
          </cell>
          <cell r="C25">
            <v>2900250000</v>
          </cell>
          <cell r="D25">
            <v>2776929</v>
          </cell>
          <cell r="E25">
            <v>200007</v>
          </cell>
        </row>
        <row r="26">
          <cell r="A26" t="str">
            <v>Y2KPLAT</v>
          </cell>
          <cell r="B26">
            <v>20018</v>
          </cell>
          <cell r="C26">
            <v>2900250000</v>
          </cell>
          <cell r="D26">
            <v>1519375</v>
          </cell>
          <cell r="E26">
            <v>200007</v>
          </cell>
        </row>
        <row r="27">
          <cell r="A27" t="str">
            <v>CTCCSWMI</v>
          </cell>
          <cell r="B27">
            <v>20020</v>
          </cell>
          <cell r="C27">
            <v>2900260000</v>
          </cell>
          <cell r="D27">
            <v>4366834</v>
          </cell>
          <cell r="E27">
            <v>200007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8ANAL"/>
    </sheetNames>
    <definedNames>
      <definedName name="Goto_Rates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 - Bal"/>
      <sheetName val="Summ - Exp"/>
      <sheetName val="Curr Mth"/>
      <sheetName val="Intangible (2)"/>
      <sheetName val="Check"/>
      <sheetName val="Int. - 13 Month"/>
      <sheetName val="DOWN DEPR. BAL"/>
      <sheetName val="Down Aint Bal."/>
      <sheetName val="Date"/>
      <sheetName val="Date Macro"/>
      <sheetName val="UPLOAD MACRO"/>
      <sheetName val="DOWNLOAD MACRO"/>
      <sheetName val="Print Macro"/>
      <sheetName val="Module1"/>
    </sheetNames>
    <sheetDataSet>
      <sheetData sheetId="0"/>
      <sheetData sheetId="1"/>
      <sheetData sheetId="2"/>
      <sheetData sheetId="3"/>
      <sheetData sheetId="4">
        <row r="11">
          <cell r="G11">
            <v>2379387</v>
          </cell>
        </row>
        <row r="12">
          <cell r="G12">
            <v>7359825</v>
          </cell>
        </row>
        <row r="13">
          <cell r="G13">
            <v>1302645</v>
          </cell>
        </row>
        <row r="14">
          <cell r="G14">
            <v>0</v>
          </cell>
        </row>
        <row r="15">
          <cell r="G15">
            <v>7712392</v>
          </cell>
        </row>
        <row r="16">
          <cell r="G16">
            <v>339838</v>
          </cell>
        </row>
        <row r="17">
          <cell r="G17">
            <v>0</v>
          </cell>
        </row>
        <row r="18">
          <cell r="G18">
            <v>687653</v>
          </cell>
        </row>
        <row r="19">
          <cell r="G19">
            <v>0</v>
          </cell>
        </row>
        <row r="20">
          <cell r="G20">
            <v>24160264</v>
          </cell>
        </row>
        <row r="21">
          <cell r="G21">
            <v>0</v>
          </cell>
        </row>
        <row r="22">
          <cell r="G22">
            <v>781032</v>
          </cell>
        </row>
        <row r="23">
          <cell r="G23">
            <v>0</v>
          </cell>
        </row>
        <row r="24">
          <cell r="G24">
            <v>2777832</v>
          </cell>
        </row>
        <row r="25">
          <cell r="G25">
            <v>24204028</v>
          </cell>
        </row>
        <row r="26">
          <cell r="G26">
            <v>16415836</v>
          </cell>
        </row>
        <row r="27">
          <cell r="G27">
            <v>20126797</v>
          </cell>
        </row>
        <row r="28">
          <cell r="G28">
            <v>0</v>
          </cell>
        </row>
        <row r="29">
          <cell r="G29">
            <v>2660294</v>
          </cell>
        </row>
        <row r="30">
          <cell r="G30">
            <v>2004</v>
          </cell>
        </row>
        <row r="31">
          <cell r="G31">
            <v>208996</v>
          </cell>
        </row>
        <row r="32">
          <cell r="G32">
            <v>668</v>
          </cell>
        </row>
        <row r="34">
          <cell r="G34">
            <v>956136</v>
          </cell>
        </row>
        <row r="35">
          <cell r="G35">
            <v>2678789</v>
          </cell>
        </row>
        <row r="36">
          <cell r="G36">
            <v>8423</v>
          </cell>
        </row>
        <row r="37">
          <cell r="G37">
            <v>6483596</v>
          </cell>
        </row>
        <row r="39">
          <cell r="G39" t="str">
            <v xml:space="preserve"> </v>
          </cell>
        </row>
        <row r="40">
          <cell r="G40">
            <v>121246435</v>
          </cell>
        </row>
        <row r="42">
          <cell r="G42">
            <v>121246435</v>
          </cell>
        </row>
        <row r="43">
          <cell r="G43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instructions"/>
      <sheetName val="schedules"/>
      <sheetName val="monthly import"/>
      <sheetName val="recon to dp fin rptg and anal"/>
      <sheetName val="Lease 2004"/>
      <sheetName val="Intangible AvA"/>
      <sheetName val="Dep by Month"/>
      <sheetName val="Module1"/>
      <sheetName val="Print Macros"/>
    </sheetNames>
    <sheetDataSet>
      <sheetData sheetId="0" refreshError="1"/>
      <sheetData sheetId="1" refreshError="1"/>
      <sheetData sheetId="2">
        <row r="9">
          <cell r="A9" t="str">
            <v>DEPRECIATION AND AMORTIZATION</v>
          </cell>
        </row>
        <row r="10">
          <cell r="A10" t="str">
            <v>ACTUAL VS. BUDGET</v>
          </cell>
        </row>
        <row r="11">
          <cell r="A11" t="str">
            <v xml:space="preserve"> </v>
          </cell>
          <cell r="D11" t="str">
            <v>September</v>
          </cell>
          <cell r="E11">
            <v>2004</v>
          </cell>
        </row>
        <row r="12">
          <cell r="A12" t="str">
            <v xml:space="preserve"> </v>
          </cell>
        </row>
        <row r="13">
          <cell r="C13" t="str">
            <v>MONTH</v>
          </cell>
          <cell r="F13" t="str">
            <v xml:space="preserve"> </v>
          </cell>
          <cell r="G13" t="str">
            <v>Y-T-D</v>
          </cell>
        </row>
        <row r="14">
          <cell r="E14" t="str">
            <v>F/(U)</v>
          </cell>
          <cell r="I14" t="str">
            <v>F/(U)</v>
          </cell>
        </row>
        <row r="15">
          <cell r="C15" t="str">
            <v>ACTUAL</v>
          </cell>
          <cell r="D15" t="str">
            <v>BUDGET</v>
          </cell>
          <cell r="E15" t="str">
            <v>VARIANCE</v>
          </cell>
          <cell r="G15" t="str">
            <v>ACTUAL</v>
          </cell>
          <cell r="H15" t="str">
            <v>BUDGET</v>
          </cell>
          <cell r="I15" t="str">
            <v>VARIANCE</v>
          </cell>
        </row>
        <row r="17">
          <cell r="A17" t="str">
            <v>403.10</v>
          </cell>
          <cell r="B17" t="str">
            <v>Fossil Plant</v>
          </cell>
          <cell r="C17">
            <v>6045394.0000000009</v>
          </cell>
          <cell r="D17">
            <v>6125414</v>
          </cell>
          <cell r="E17">
            <v>80019.999999999069</v>
          </cell>
          <cell r="F17" t="str">
            <v>E</v>
          </cell>
          <cell r="G17">
            <v>54408579</v>
          </cell>
          <cell r="H17">
            <v>55128726</v>
          </cell>
          <cell r="I17">
            <v>720147</v>
          </cell>
          <cell r="J17" t="str">
            <v>M</v>
          </cell>
        </row>
        <row r="18">
          <cell r="A18" t="str">
            <v>403.20</v>
          </cell>
          <cell r="B18" t="str">
            <v>Hydro Plant</v>
          </cell>
          <cell r="C18">
            <v>2604955</v>
          </cell>
          <cell r="D18">
            <v>2620124</v>
          </cell>
          <cell r="E18">
            <v>15169</v>
          </cell>
          <cell r="G18">
            <v>23444918</v>
          </cell>
          <cell r="H18">
            <v>23581116</v>
          </cell>
          <cell r="I18">
            <v>136198</v>
          </cell>
        </row>
        <row r="19">
          <cell r="A19" t="str">
            <v>403.30</v>
          </cell>
          <cell r="B19" t="str">
            <v>Transmission Plant</v>
          </cell>
          <cell r="C19">
            <v>3916455</v>
          </cell>
          <cell r="D19">
            <v>3932744</v>
          </cell>
          <cell r="E19">
            <v>16289</v>
          </cell>
          <cell r="G19">
            <v>35248126</v>
          </cell>
          <cell r="H19">
            <v>35394696</v>
          </cell>
          <cell r="I19">
            <v>146570</v>
          </cell>
        </row>
        <row r="20">
          <cell r="A20" t="str">
            <v>403.40</v>
          </cell>
          <cell r="B20" t="str">
            <v>Distribution Plant</v>
          </cell>
          <cell r="C20">
            <v>18699051.999999996</v>
          </cell>
          <cell r="D20">
            <v>18950716</v>
          </cell>
          <cell r="E20">
            <v>251664.00000000373</v>
          </cell>
          <cell r="F20" t="str">
            <v>C</v>
          </cell>
          <cell r="G20">
            <v>168291459</v>
          </cell>
          <cell r="H20">
            <v>170556444</v>
          </cell>
          <cell r="I20">
            <v>2264985</v>
          </cell>
          <cell r="J20" t="str">
            <v>K</v>
          </cell>
        </row>
        <row r="21">
          <cell r="A21" t="str">
            <v>403.50</v>
          </cell>
          <cell r="B21" t="str">
            <v>General Plant</v>
          </cell>
          <cell r="C21">
            <v>2529528</v>
          </cell>
          <cell r="D21">
            <v>2851242</v>
          </cell>
          <cell r="E21">
            <v>321714</v>
          </cell>
          <cell r="F21" t="str">
            <v>B</v>
          </cell>
          <cell r="G21">
            <v>22765750</v>
          </cell>
          <cell r="H21">
            <v>25661178</v>
          </cell>
          <cell r="I21">
            <v>2895428</v>
          </cell>
          <cell r="J21" t="str">
            <v>J</v>
          </cell>
        </row>
        <row r="22">
          <cell r="A22" t="str">
            <v>403.60</v>
          </cell>
          <cell r="B22" t="str">
            <v>Combustion Turbine Plant</v>
          </cell>
          <cell r="C22">
            <v>2482937</v>
          </cell>
          <cell r="D22">
            <v>2485900</v>
          </cell>
          <cell r="E22">
            <v>2963</v>
          </cell>
          <cell r="G22">
            <v>22346428</v>
          </cell>
          <cell r="H22">
            <v>22373100</v>
          </cell>
          <cell r="I22">
            <v>26672</v>
          </cell>
        </row>
        <row r="23">
          <cell r="A23" t="str">
            <v>403.70</v>
          </cell>
          <cell r="B23" t="str">
            <v>Nuclear Plant</v>
          </cell>
          <cell r="C23">
            <v>11078155</v>
          </cell>
          <cell r="D23">
            <v>11369106</v>
          </cell>
          <cell r="E23">
            <v>290951</v>
          </cell>
          <cell r="F23" t="str">
            <v>D</v>
          </cell>
          <cell r="G23">
            <v>100758579</v>
          </cell>
          <cell r="H23">
            <v>102321954</v>
          </cell>
          <cell r="I23">
            <v>1563375</v>
          </cell>
          <cell r="J23" t="str">
            <v>L</v>
          </cell>
        </row>
        <row r="24">
          <cell r="A24" t="str">
            <v>403.80</v>
          </cell>
          <cell r="B24" t="str">
            <v>Nuclear Decommissioning</v>
          </cell>
          <cell r="C24">
            <v>5840207</v>
          </cell>
          <cell r="D24">
            <v>5919000</v>
          </cell>
          <cell r="E24">
            <v>78793</v>
          </cell>
          <cell r="F24" t="str">
            <v>F</v>
          </cell>
          <cell r="G24">
            <v>52599760</v>
          </cell>
          <cell r="H24">
            <v>53271000</v>
          </cell>
          <cell r="I24">
            <v>671240</v>
          </cell>
          <cell r="J24" t="str">
            <v>N</v>
          </cell>
        </row>
        <row r="25">
          <cell r="A25" t="str">
            <v>404.10</v>
          </cell>
          <cell r="B25" t="str">
            <v>Ltd. Term-Elec. Plt.</v>
          </cell>
          <cell r="C25">
            <v>18606</v>
          </cell>
          <cell r="D25" t="str">
            <v>0</v>
          </cell>
          <cell r="E25">
            <v>-18606</v>
          </cell>
          <cell r="G25">
            <v>167450</v>
          </cell>
          <cell r="H25" t="str">
            <v>0</v>
          </cell>
          <cell r="I25">
            <v>-167450</v>
          </cell>
          <cell r="J25" t="str">
            <v xml:space="preserve"> </v>
          </cell>
        </row>
        <row r="26">
          <cell r="A26" t="str">
            <v>404.20/40/50</v>
          </cell>
          <cell r="B26" t="str">
            <v>Intangible Plant</v>
          </cell>
          <cell r="C26">
            <v>1604446</v>
          </cell>
          <cell r="D26">
            <v>2568406</v>
          </cell>
          <cell r="E26">
            <v>963960</v>
          </cell>
          <cell r="F26" t="str">
            <v>A</v>
          </cell>
          <cell r="G26">
            <v>15817556</v>
          </cell>
          <cell r="H26">
            <v>23115654</v>
          </cell>
          <cell r="I26">
            <v>7298098</v>
          </cell>
          <cell r="J26" t="str">
            <v>I</v>
          </cell>
        </row>
        <row r="27">
          <cell r="A27" t="str">
            <v>406.00</v>
          </cell>
          <cell r="B27" t="str">
            <v>Amor/Elec Plt Acquisition Adj.</v>
          </cell>
          <cell r="C27" t="str">
            <v>0</v>
          </cell>
          <cell r="D27" t="str">
            <v>0</v>
          </cell>
          <cell r="E27">
            <v>0</v>
          </cell>
          <cell r="G27">
            <v>0</v>
          </cell>
          <cell r="H27" t="str">
            <v>0</v>
          </cell>
          <cell r="I27">
            <v>0</v>
          </cell>
        </row>
        <row r="28">
          <cell r="A28" t="str">
            <v>407.31</v>
          </cell>
          <cell r="B28" t="str">
            <v>Clean Air Amortization</v>
          </cell>
          <cell r="C28">
            <v>23062095.07</v>
          </cell>
          <cell r="D28">
            <v>23062096</v>
          </cell>
          <cell r="E28">
            <v>0.92999999970197678</v>
          </cell>
          <cell r="G28">
            <v>102193522.03</v>
          </cell>
          <cell r="H28">
            <v>102193530</v>
          </cell>
          <cell r="I28">
            <v>7.9699999988079071</v>
          </cell>
        </row>
        <row r="29">
          <cell r="A29" t="str">
            <v>411.60</v>
          </cell>
          <cell r="B29" t="str">
            <v>Gain from Disp. of Plt.</v>
          </cell>
          <cell r="C29" t="str">
            <v>0</v>
          </cell>
          <cell r="D29" t="str">
            <v>0</v>
          </cell>
          <cell r="E29">
            <v>0</v>
          </cell>
          <cell r="G29">
            <v>-53754</v>
          </cell>
          <cell r="H29" t="str">
            <v>0</v>
          </cell>
          <cell r="I29">
            <v>53754</v>
          </cell>
          <cell r="J29" t="str">
            <v xml:space="preserve"> </v>
          </cell>
        </row>
        <row r="30">
          <cell r="A30" t="str">
            <v>411.70</v>
          </cell>
          <cell r="B30" t="str">
            <v>Losses from Disp. of Plt.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411.80</v>
          </cell>
          <cell r="B31" t="str">
            <v>Gain from Disp. Of Allowances</v>
          </cell>
          <cell r="C31" t="str">
            <v>0</v>
          </cell>
          <cell r="D31">
            <v>-1416666</v>
          </cell>
          <cell r="E31">
            <v>-1416666</v>
          </cell>
          <cell r="F31" t="str">
            <v>G</v>
          </cell>
          <cell r="G31">
            <v>-9167705</v>
          </cell>
          <cell r="H31">
            <v>-12749994</v>
          </cell>
          <cell r="I31">
            <v>-3582289</v>
          </cell>
          <cell r="J31" t="str">
            <v>O</v>
          </cell>
        </row>
        <row r="33">
          <cell r="A33" t="str">
            <v>TOTAL</v>
          </cell>
          <cell r="C33">
            <v>77881830.069999993</v>
          </cell>
          <cell r="D33">
            <v>78468082</v>
          </cell>
          <cell r="E33">
            <v>586251.9300000025</v>
          </cell>
          <cell r="G33">
            <v>588820668.02999997</v>
          </cell>
          <cell r="H33">
            <v>600847404</v>
          </cell>
          <cell r="I33">
            <v>12026735.969999999</v>
          </cell>
        </row>
        <row r="34">
          <cell r="B34" t="str">
            <v xml:space="preserve"> </v>
          </cell>
          <cell r="I34" t="str">
            <v>To Discussion Sheet</v>
          </cell>
        </row>
        <row r="36">
          <cell r="A36" t="str">
            <v xml:space="preserve">(A) </v>
          </cell>
          <cell r="B36" t="str">
            <v>Variance is due to timing - budget spreads amortization over 12 months versus actual in service month and after the budget was established,</v>
          </cell>
        </row>
        <row r="37">
          <cell r="B37" t="str">
            <v xml:space="preserve">     the calculation for Intangible Plant basis was adjusted. </v>
          </cell>
        </row>
        <row r="38">
          <cell r="A38" t="str">
            <v xml:space="preserve">(B) </v>
          </cell>
          <cell r="B38" t="str">
            <v>Variance is primarily due to budgeted estimated beginning balances versus actual beginning depreciable balances</v>
          </cell>
        </row>
        <row r="39">
          <cell r="A39" t="str">
            <v xml:space="preserve">(C) </v>
          </cell>
          <cell r="B39" t="str">
            <v>Variance is primarily due to budgeted estimated beginning balances versus actual beginning depreciable balances</v>
          </cell>
        </row>
        <row r="40">
          <cell r="A40" t="str">
            <v>(D)</v>
          </cell>
          <cell r="B40" t="str">
            <v>Variance is primarily due to budgeted estimated beginning balances versus actual beginning depreciable balances</v>
          </cell>
        </row>
        <row r="41">
          <cell r="A41" t="str">
            <v xml:space="preserve">(E) </v>
          </cell>
          <cell r="B41" t="str">
            <v>Variance is primarily due to budgeted estimated beginning balances versus actual beginning depreciable balances</v>
          </cell>
        </row>
        <row r="42">
          <cell r="A42" t="str">
            <v>(F)</v>
          </cell>
          <cell r="B42" t="str">
            <v>Variance is primarily due to budgeted estimated beginning balances versus actual beginning depreciable balances</v>
          </cell>
        </row>
        <row r="43">
          <cell r="A43" t="str">
            <v>(G)</v>
          </cell>
          <cell r="B43" t="str">
            <v>Variance is due to sales of emissions allowances less than budgeted.</v>
          </cell>
        </row>
        <row r="44">
          <cell r="A44" t="str">
            <v>(H)</v>
          </cell>
          <cell r="B44" t="str">
            <v>No H above.</v>
          </cell>
        </row>
        <row r="45">
          <cell r="A45" t="str">
            <v>(I)</v>
          </cell>
          <cell r="B45" t="str">
            <v>Variance is due to timing - budget spreads amortization over 12 months versus actual in service month and after the budget was established,</v>
          </cell>
        </row>
        <row r="46">
          <cell r="B46" t="str">
            <v xml:space="preserve">     the calculation for Intangible Plant basis was adjusted. </v>
          </cell>
        </row>
        <row r="47">
          <cell r="A47" t="str">
            <v>(J)</v>
          </cell>
          <cell r="B47" t="str">
            <v>Variance is primarily due to budgeted estimated beginning balances versus actual beginning depreciable balances</v>
          </cell>
        </row>
        <row r="48">
          <cell r="A48" t="str">
            <v>(K)</v>
          </cell>
          <cell r="B48" t="str">
            <v>Variance is primarily due to budgeted estimated beginning balances versus actual beginning depreciable balances</v>
          </cell>
        </row>
        <row r="49">
          <cell r="A49" t="str">
            <v>(L)</v>
          </cell>
          <cell r="B49" t="str">
            <v>Variance is primarily due to budgeted estimated beginning balances versus actual beginning depreciable balances</v>
          </cell>
        </row>
        <row r="50">
          <cell r="A50" t="str">
            <v>(M)</v>
          </cell>
          <cell r="B50" t="str">
            <v>Variance is primarily due to budgeted estimated beginning balances versus actual beginning depreciable balances</v>
          </cell>
        </row>
        <row r="51">
          <cell r="A51" t="str">
            <v>(N)</v>
          </cell>
          <cell r="B51" t="str">
            <v>Variance is primarily due to budgeted estimated beginning balances versus actual beginning depreciable balances</v>
          </cell>
        </row>
        <row r="52">
          <cell r="A52" t="str">
            <v>(O)</v>
          </cell>
          <cell r="B52" t="str">
            <v>Variance is due to sales of emissions allowances less than budgeted.</v>
          </cell>
        </row>
        <row r="58">
          <cell r="A58" t="str">
            <v>ACTUAL VS. ACTUAL</v>
          </cell>
        </row>
        <row r="59">
          <cell r="A59" t="str">
            <v xml:space="preserve"> </v>
          </cell>
          <cell r="B59" t="str">
            <v xml:space="preserve"> </v>
          </cell>
          <cell r="D59" t="str">
            <v>September</v>
          </cell>
          <cell r="E59">
            <v>2004</v>
          </cell>
        </row>
        <row r="60">
          <cell r="A60" t="str">
            <v xml:space="preserve"> </v>
          </cell>
        </row>
        <row r="61">
          <cell r="C61" t="str">
            <v>MONTH</v>
          </cell>
          <cell r="F61" t="str">
            <v xml:space="preserve"> </v>
          </cell>
          <cell r="G61" t="str">
            <v>Y-T-D</v>
          </cell>
        </row>
        <row r="62">
          <cell r="C62" t="str">
            <v>September</v>
          </cell>
          <cell r="D62" t="str">
            <v>September</v>
          </cell>
          <cell r="E62" t="str">
            <v>F/(U)</v>
          </cell>
          <cell r="G62" t="str">
            <v>September</v>
          </cell>
          <cell r="H62" t="str">
            <v>September</v>
          </cell>
          <cell r="I62" t="str">
            <v>F/(U)</v>
          </cell>
        </row>
        <row r="63">
          <cell r="C63">
            <v>2004</v>
          </cell>
          <cell r="D63">
            <v>2003</v>
          </cell>
          <cell r="E63" t="str">
            <v>VARIANCE</v>
          </cell>
          <cell r="G63">
            <v>2004</v>
          </cell>
          <cell r="H63">
            <v>2003</v>
          </cell>
          <cell r="I63" t="str">
            <v>VARIANCE</v>
          </cell>
        </row>
        <row r="65">
          <cell r="A65" t="str">
            <v>403.10</v>
          </cell>
          <cell r="B65" t="str">
            <v>Fossil Plant</v>
          </cell>
          <cell r="C65">
            <v>6045394.0000000009</v>
          </cell>
          <cell r="D65">
            <v>4975931</v>
          </cell>
          <cell r="E65">
            <v>-1069463.0000000009</v>
          </cell>
          <cell r="F65" t="str">
            <v>A</v>
          </cell>
          <cell r="G65">
            <v>54408579</v>
          </cell>
          <cell r="H65">
            <v>44783370.000000007</v>
          </cell>
          <cell r="I65">
            <v>-9625208.9999999925</v>
          </cell>
          <cell r="J65" t="str">
            <v>K</v>
          </cell>
        </row>
        <row r="66">
          <cell r="A66" t="str">
            <v>403.20</v>
          </cell>
          <cell r="B66" t="str">
            <v>Hydro Plant</v>
          </cell>
          <cell r="C66">
            <v>2604955</v>
          </cell>
          <cell r="D66">
            <v>2580227</v>
          </cell>
          <cell r="E66">
            <v>-24728</v>
          </cell>
          <cell r="G66">
            <v>23444918</v>
          </cell>
          <cell r="H66">
            <v>23222017</v>
          </cell>
          <cell r="I66">
            <v>-222901</v>
          </cell>
        </row>
        <row r="67">
          <cell r="A67" t="str">
            <v>403.30</v>
          </cell>
          <cell r="B67" t="str">
            <v>Transmission Plant</v>
          </cell>
          <cell r="C67">
            <v>3916455</v>
          </cell>
          <cell r="D67">
            <v>3792901</v>
          </cell>
          <cell r="E67">
            <v>-123554</v>
          </cell>
          <cell r="G67">
            <v>35248126</v>
          </cell>
          <cell r="H67">
            <v>34136105</v>
          </cell>
          <cell r="I67">
            <v>-1112021</v>
          </cell>
          <cell r="J67" t="str">
            <v>O</v>
          </cell>
        </row>
        <row r="68">
          <cell r="A68" t="str">
            <v>403.40</v>
          </cell>
          <cell r="B68" t="str">
            <v>Distribution Plant</v>
          </cell>
          <cell r="C68">
            <v>18699051.999999996</v>
          </cell>
          <cell r="D68">
            <v>18153141</v>
          </cell>
          <cell r="E68">
            <v>-545910.99999999627</v>
          </cell>
          <cell r="F68" t="str">
            <v>B</v>
          </cell>
          <cell r="G68">
            <v>168291459</v>
          </cell>
          <cell r="H68">
            <v>163382084</v>
          </cell>
          <cell r="I68">
            <v>-4909375</v>
          </cell>
          <cell r="J68" t="str">
            <v>L</v>
          </cell>
        </row>
        <row r="69">
          <cell r="A69" t="str">
            <v>403.50</v>
          </cell>
          <cell r="B69" t="str">
            <v>General Plant</v>
          </cell>
          <cell r="C69">
            <v>2529528</v>
          </cell>
          <cell r="D69">
            <v>2630727</v>
          </cell>
          <cell r="E69">
            <v>101199</v>
          </cell>
          <cell r="F69" t="str">
            <v>F</v>
          </cell>
          <cell r="G69">
            <v>22765750</v>
          </cell>
          <cell r="H69">
            <v>23676551</v>
          </cell>
          <cell r="I69">
            <v>910801</v>
          </cell>
          <cell r="J69" t="str">
            <v>I</v>
          </cell>
        </row>
        <row r="70">
          <cell r="A70" t="str">
            <v>403.60</v>
          </cell>
          <cell r="B70" t="str">
            <v>Combustion Turbine Plant</v>
          </cell>
          <cell r="C70">
            <v>2482937</v>
          </cell>
          <cell r="D70">
            <v>2579089</v>
          </cell>
          <cell r="E70">
            <v>96152</v>
          </cell>
          <cell r="G70">
            <v>22346428</v>
          </cell>
          <cell r="H70">
            <v>23211793</v>
          </cell>
          <cell r="I70">
            <v>865365</v>
          </cell>
          <cell r="J70" t="str">
            <v>J</v>
          </cell>
        </row>
        <row r="71">
          <cell r="A71" t="str">
            <v>403.70</v>
          </cell>
          <cell r="B71" t="str">
            <v>Nuclear Plant</v>
          </cell>
          <cell r="C71">
            <v>11078155</v>
          </cell>
          <cell r="D71">
            <v>10803484</v>
          </cell>
          <cell r="E71">
            <v>-274671</v>
          </cell>
          <cell r="F71" t="str">
            <v>C</v>
          </cell>
          <cell r="G71">
            <v>100758579</v>
          </cell>
          <cell r="H71">
            <v>97231325</v>
          </cell>
          <cell r="I71">
            <v>-3527254</v>
          </cell>
          <cell r="J71" t="str">
            <v>M</v>
          </cell>
        </row>
        <row r="72">
          <cell r="A72" t="str">
            <v>403.80</v>
          </cell>
          <cell r="B72" t="str">
            <v>Nuclear Decommissioning</v>
          </cell>
          <cell r="C72">
            <v>5840207</v>
          </cell>
          <cell r="D72">
            <v>5628425</v>
          </cell>
          <cell r="E72">
            <v>-211782</v>
          </cell>
          <cell r="F72" t="str">
            <v>D</v>
          </cell>
          <cell r="G72">
            <v>52599760</v>
          </cell>
          <cell r="H72">
            <v>50655835</v>
          </cell>
          <cell r="I72">
            <v>-1943925</v>
          </cell>
          <cell r="J72" t="str">
            <v>N</v>
          </cell>
        </row>
        <row r="73">
          <cell r="A73" t="str">
            <v>404.10</v>
          </cell>
          <cell r="B73" t="str">
            <v>Ltd. Term-Elec. Plat.</v>
          </cell>
          <cell r="C73">
            <v>18606</v>
          </cell>
          <cell r="D73">
            <v>18606</v>
          </cell>
          <cell r="E73">
            <v>0</v>
          </cell>
          <cell r="G73">
            <v>167450</v>
          </cell>
          <cell r="H73">
            <v>167450</v>
          </cell>
          <cell r="I73">
            <v>0</v>
          </cell>
        </row>
        <row r="74">
          <cell r="A74" t="str">
            <v>404.20/40/50</v>
          </cell>
          <cell r="B74" t="str">
            <v>Intangible Plant</v>
          </cell>
          <cell r="C74">
            <v>1604446</v>
          </cell>
          <cell r="D74">
            <v>2558382</v>
          </cell>
          <cell r="E74">
            <v>953936</v>
          </cell>
          <cell r="F74" t="str">
            <v>E</v>
          </cell>
          <cell r="G74">
            <v>15817556</v>
          </cell>
          <cell r="H74">
            <v>22942997</v>
          </cell>
          <cell r="I74">
            <v>7125441</v>
          </cell>
          <cell r="J74" t="str">
            <v>R</v>
          </cell>
        </row>
        <row r="75">
          <cell r="A75" t="str">
            <v>406.00</v>
          </cell>
          <cell r="B75" t="str">
            <v>Amor/Elec Plt Acquisition Adj.</v>
          </cell>
          <cell r="C75" t="str">
            <v>0</v>
          </cell>
          <cell r="D75">
            <v>917.06</v>
          </cell>
          <cell r="E75">
            <v>917.06</v>
          </cell>
          <cell r="G75">
            <v>0</v>
          </cell>
          <cell r="H75">
            <v>8012.83</v>
          </cell>
          <cell r="I75">
            <v>8012.83</v>
          </cell>
        </row>
        <row r="76">
          <cell r="A76" t="str">
            <v>407.31</v>
          </cell>
          <cell r="B76" t="str">
            <v>Clean Air Amortization</v>
          </cell>
          <cell r="C76">
            <v>23062095.07</v>
          </cell>
          <cell r="D76">
            <v>40817778</v>
          </cell>
          <cell r="E76">
            <v>17755682.93</v>
          </cell>
          <cell r="F76" t="str">
            <v>G</v>
          </cell>
          <cell r="G76">
            <v>102193522.03</v>
          </cell>
          <cell r="H76">
            <v>87360002</v>
          </cell>
          <cell r="I76">
            <v>-14833520.030000001</v>
          </cell>
          <cell r="J76" t="str">
            <v>P</v>
          </cell>
        </row>
        <row r="77">
          <cell r="A77" t="str">
            <v>411.60</v>
          </cell>
          <cell r="B77" t="str">
            <v>Gain from Disp. of Plt.</v>
          </cell>
          <cell r="C77" t="str">
            <v>0</v>
          </cell>
          <cell r="D77" t="str">
            <v>0</v>
          </cell>
          <cell r="E77">
            <v>0</v>
          </cell>
          <cell r="G77">
            <v>-53754</v>
          </cell>
          <cell r="H77">
            <v>-19362</v>
          </cell>
          <cell r="I77">
            <v>34392</v>
          </cell>
        </row>
        <row r="78">
          <cell r="A78" t="str">
            <v>411.70</v>
          </cell>
          <cell r="B78" t="str">
            <v>Losses from Disp. of Plt.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411.80</v>
          </cell>
          <cell r="B79" t="str">
            <v>Gain from Disp. Of Allowances</v>
          </cell>
          <cell r="C79" t="str">
            <v>0</v>
          </cell>
          <cell r="D79">
            <v>-3967125</v>
          </cell>
          <cell r="E79">
            <v>-3967125</v>
          </cell>
          <cell r="F79" t="str">
            <v>H</v>
          </cell>
          <cell r="G79">
            <v>-9167705</v>
          </cell>
          <cell r="H79">
            <v>-4521625</v>
          </cell>
          <cell r="I79">
            <v>4646080</v>
          </cell>
          <cell r="J79" t="str">
            <v>Q</v>
          </cell>
        </row>
        <row r="81">
          <cell r="A81" t="str">
            <v>TOTAL</v>
          </cell>
          <cell r="C81">
            <v>77881830.069999993</v>
          </cell>
          <cell r="D81">
            <v>90572483.060000002</v>
          </cell>
          <cell r="E81">
            <v>12690652.990000002</v>
          </cell>
          <cell r="G81">
            <v>588820668.02999997</v>
          </cell>
          <cell r="H81">
            <v>566236554.82999992</v>
          </cell>
          <cell r="I81">
            <v>-22584113.199999996</v>
          </cell>
        </row>
        <row r="82">
          <cell r="I82" t="str">
            <v>To Discussion Sheet</v>
          </cell>
        </row>
        <row r="84">
          <cell r="A84" t="str">
            <v>(A)</v>
          </cell>
          <cell r="B84" t="str">
            <v>Variance is due to normal growth; $1,069k (U).</v>
          </cell>
        </row>
        <row r="85">
          <cell r="A85" t="str">
            <v>(B)</v>
          </cell>
          <cell r="B85" t="str">
            <v>Variance is due to normal growth; $546k (U).</v>
          </cell>
        </row>
        <row r="86">
          <cell r="A86" t="str">
            <v xml:space="preserve">(C)  </v>
          </cell>
          <cell r="B86" t="str">
            <v>Variance is due to normal growth of $407K (U) and $132K (F) for Domecoat Reversal of Depreciation.</v>
          </cell>
        </row>
        <row r="87">
          <cell r="A87" t="str">
            <v>(D)</v>
          </cell>
          <cell r="B87" t="str">
            <v>Variance is due to normal growth; $212k (U)</v>
          </cell>
        </row>
        <row r="88">
          <cell r="A88" t="str">
            <v>(E)</v>
          </cell>
          <cell r="B88" t="str">
            <v>Variance is due to normal growth 152k (U) and multiple projects becoming fully amortized/other totaling $1,106k (F)</v>
          </cell>
        </row>
        <row r="89">
          <cell r="A89" t="str">
            <v>(F)</v>
          </cell>
          <cell r="B89" t="str">
            <v>Variance is due to normal growth; $105K (F).</v>
          </cell>
        </row>
        <row r="90">
          <cell r="A90" t="str">
            <v>(G)</v>
          </cell>
          <cell r="B90" t="str">
            <v>Variance is due to difference in accrual for Smokestack Reserve of $17,756K (F).</v>
          </cell>
        </row>
        <row r="91">
          <cell r="A91" t="str">
            <v>(H)</v>
          </cell>
          <cell r="B91" t="str">
            <v>Variance is due to sale of NOX allowances totaling $3,967K (U) in 2003.</v>
          </cell>
        </row>
        <row r="92">
          <cell r="A92" t="str">
            <v>(I)</v>
          </cell>
          <cell r="B92" t="str">
            <v>Variance is due to normal growth; $945k (F).</v>
          </cell>
        </row>
        <row r="93">
          <cell r="A93" t="str">
            <v>(J)</v>
          </cell>
          <cell r="B93" t="str">
            <v>Variance is due to normal growth; $865k (F).</v>
          </cell>
        </row>
        <row r="94">
          <cell r="A94" t="str">
            <v>(K)</v>
          </cell>
          <cell r="B94" t="str">
            <v>Variance is due to normal growth; $9,625k (U).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-off"/>
      <sheetName val="A - Recon"/>
      <sheetName val="B - PowerPlan"/>
      <sheetName val="PP Query Results"/>
      <sheetName val="C - GL Balance"/>
      <sheetName val="D3 - PP Difference"/>
      <sheetName val="D- On-Top Adjustments"/>
      <sheetName val="D.1-PP to GL Recon From ARM"/>
      <sheetName val="PM"/>
      <sheetName val="D1"/>
      <sheetName val="D2 "/>
      <sheetName val="D3"/>
      <sheetName val="D4"/>
      <sheetName val="D5"/>
      <sheetName val="D6"/>
      <sheetName val="D7"/>
      <sheetName val="E1 - Reserve Summary"/>
      <sheetName val="E2 - Reserve Summary"/>
      <sheetName val="E3 - RWIP Allocation"/>
      <sheetName val="9 - Query Results"/>
      <sheetName val="E4 - PowerPlan RWIP"/>
      <sheetName val="E5"/>
      <sheetName val="Depr Group Pivot"/>
      <sheetName val="Vlookup Tables"/>
      <sheetName val="Date"/>
    </sheetNames>
    <sheetDataSet>
      <sheetData sheetId="0"/>
      <sheetData sheetId="1">
        <row r="2">
          <cell r="A2" t="str">
            <v>DE Florida</v>
          </cell>
        </row>
      </sheetData>
      <sheetData sheetId="2"/>
      <sheetData sheetId="3">
        <row r="1">
          <cell r="A1" t="str">
            <v>Category</v>
          </cell>
          <cell r="B1" t="str">
            <v>COR Account</v>
          </cell>
          <cell r="C1" t="str">
            <v>Reserve Account</v>
          </cell>
          <cell r="D1" t="str">
            <v>company_id</v>
          </cell>
          <cell r="E1" t="str">
            <v>reserve_acct_id</v>
          </cell>
          <cell r="F1" t="str">
            <v>cor_reserve_acct_id</v>
          </cell>
          <cell r="G1" t="str">
            <v>func_class_id</v>
          </cell>
          <cell r="H1" t="str">
            <v>depr_group_id</v>
          </cell>
          <cell r="I1" t="str">
            <v>rwip_allocation</v>
          </cell>
          <cell r="J1" t="str">
            <v>cor_end_reserve</v>
          </cell>
          <cell r="K1" t="str">
            <v>end_reserve</v>
          </cell>
          <cell r="L1" t="str">
            <v>Life + COR</v>
          </cell>
          <cell r="M1" t="str">
            <v>Old Reserve Account</v>
          </cell>
          <cell r="N1" t="str">
            <v>Old COR Reserve Account</v>
          </cell>
          <cell r="O1" t="str">
            <v>Reserve Different?</v>
          </cell>
          <cell r="P1" t="str">
            <v>COR Different?</v>
          </cell>
        </row>
        <row r="2">
          <cell r="A2" t="str">
            <v>0108xxx</v>
          </cell>
        </row>
        <row r="3">
          <cell r="A3" t="str">
            <v>0108xxx</v>
          </cell>
        </row>
        <row r="4">
          <cell r="A4" t="str">
            <v>0108xxx</v>
          </cell>
        </row>
        <row r="5">
          <cell r="A5" t="str">
            <v>01111xx</v>
          </cell>
        </row>
        <row r="6">
          <cell r="A6" t="str">
            <v>01111xx</v>
          </cell>
        </row>
        <row r="7">
          <cell r="A7" t="str">
            <v>01111xx</v>
          </cell>
        </row>
        <row r="8">
          <cell r="A8" t="str">
            <v>0108xxx</v>
          </cell>
        </row>
        <row r="9">
          <cell r="A9" t="str">
            <v>01111xx</v>
          </cell>
        </row>
        <row r="10">
          <cell r="A10" t="str">
            <v>01111xx</v>
          </cell>
        </row>
        <row r="11">
          <cell r="A11" t="str">
            <v>01111xx</v>
          </cell>
        </row>
        <row r="12">
          <cell r="A12" t="str">
            <v>01111xx</v>
          </cell>
        </row>
        <row r="13">
          <cell r="A13" t="str">
            <v>01111xx</v>
          </cell>
        </row>
        <row r="14">
          <cell r="A14" t="str">
            <v>0108xxx</v>
          </cell>
        </row>
        <row r="15">
          <cell r="A15" t="str">
            <v>01111xx</v>
          </cell>
        </row>
        <row r="16">
          <cell r="A16" t="str">
            <v>0108xxx</v>
          </cell>
        </row>
        <row r="17">
          <cell r="A17" t="str">
            <v>01111xx</v>
          </cell>
        </row>
        <row r="18">
          <cell r="A18" t="str">
            <v>0108xxx</v>
          </cell>
        </row>
        <row r="19">
          <cell r="A19" t="str">
            <v>01111xx</v>
          </cell>
        </row>
        <row r="20">
          <cell r="A20" t="str">
            <v>01111xx</v>
          </cell>
        </row>
        <row r="21">
          <cell r="A21" t="str">
            <v>01111xx</v>
          </cell>
        </row>
        <row r="22">
          <cell r="A22" t="str">
            <v>01111xx</v>
          </cell>
        </row>
        <row r="23">
          <cell r="A23" t="str">
            <v>01111xx</v>
          </cell>
        </row>
        <row r="24">
          <cell r="A24" t="str">
            <v>01111xx</v>
          </cell>
        </row>
        <row r="25">
          <cell r="A25" t="str">
            <v>0108xxx</v>
          </cell>
        </row>
        <row r="26">
          <cell r="A26" t="str">
            <v>01111xx</v>
          </cell>
        </row>
        <row r="27">
          <cell r="A27" t="str">
            <v>0108xxx</v>
          </cell>
        </row>
        <row r="28">
          <cell r="A28" t="str">
            <v>0108xxx</v>
          </cell>
        </row>
        <row r="29">
          <cell r="A29" t="str">
            <v>0108ARO</v>
          </cell>
        </row>
        <row r="30">
          <cell r="A30" t="str">
            <v>0108xxx</v>
          </cell>
        </row>
        <row r="31">
          <cell r="A31" t="str">
            <v>0108xxx</v>
          </cell>
        </row>
        <row r="32">
          <cell r="A32" t="str">
            <v>0108ARO</v>
          </cell>
        </row>
        <row r="33">
          <cell r="A33" t="str">
            <v>0108xxx</v>
          </cell>
        </row>
        <row r="34">
          <cell r="A34" t="str">
            <v>0108xxx</v>
          </cell>
        </row>
        <row r="35">
          <cell r="A35" t="str">
            <v>0108ARO</v>
          </cell>
        </row>
        <row r="36">
          <cell r="A36" t="str">
            <v>0108xxx</v>
          </cell>
        </row>
        <row r="37">
          <cell r="A37" t="str">
            <v>0108xxx</v>
          </cell>
        </row>
        <row r="38">
          <cell r="A38" t="str">
            <v>0108xxx</v>
          </cell>
        </row>
        <row r="39">
          <cell r="A39" t="str">
            <v>0108xxx</v>
          </cell>
        </row>
        <row r="40">
          <cell r="A40" t="str">
            <v>0108xxx</v>
          </cell>
        </row>
        <row r="41">
          <cell r="A41" t="str">
            <v>0108xxx</v>
          </cell>
        </row>
        <row r="42">
          <cell r="A42" t="str">
            <v>0108xxx</v>
          </cell>
        </row>
        <row r="43">
          <cell r="A43" t="e">
            <v>#N/A</v>
          </cell>
        </row>
        <row r="44">
          <cell r="A44" t="str">
            <v>0108xxx</v>
          </cell>
        </row>
        <row r="45">
          <cell r="A45" t="str">
            <v>0108xxx</v>
          </cell>
        </row>
        <row r="46">
          <cell r="A46" t="str">
            <v>0108xxx</v>
          </cell>
        </row>
        <row r="47">
          <cell r="A47" t="str">
            <v>0108xxx</v>
          </cell>
        </row>
        <row r="48">
          <cell r="A48" t="str">
            <v>0108xxx</v>
          </cell>
        </row>
        <row r="49">
          <cell r="A49" t="str">
            <v>0108xxx</v>
          </cell>
        </row>
        <row r="50">
          <cell r="A50" t="str">
            <v>0108xxx</v>
          </cell>
        </row>
        <row r="51">
          <cell r="A51" t="str">
            <v>0108xxx</v>
          </cell>
        </row>
        <row r="52">
          <cell r="A52" t="str">
            <v>0108xxx</v>
          </cell>
        </row>
        <row r="53">
          <cell r="A53" t="str">
            <v>0108xxx</v>
          </cell>
        </row>
        <row r="54">
          <cell r="A54" t="str">
            <v>01111xx</v>
          </cell>
        </row>
        <row r="55">
          <cell r="A55" t="str">
            <v>0108xxx</v>
          </cell>
        </row>
        <row r="56">
          <cell r="A56" t="str">
            <v>01111xx</v>
          </cell>
        </row>
        <row r="57">
          <cell r="A57" t="str">
            <v>0108xxx</v>
          </cell>
        </row>
        <row r="58">
          <cell r="A58" t="str">
            <v>01111xx</v>
          </cell>
        </row>
        <row r="59">
          <cell r="A59" t="str">
            <v>0108xxx</v>
          </cell>
        </row>
        <row r="60">
          <cell r="A60" t="str">
            <v>0108xxx</v>
          </cell>
        </row>
        <row r="61">
          <cell r="A61" t="str">
            <v>0108xxx</v>
          </cell>
        </row>
        <row r="62">
          <cell r="A62" t="str">
            <v>0108xxx</v>
          </cell>
        </row>
        <row r="63">
          <cell r="A63" t="str">
            <v>0108xxx</v>
          </cell>
        </row>
        <row r="64">
          <cell r="A64" t="str">
            <v>0108xxx</v>
          </cell>
        </row>
        <row r="65">
          <cell r="A65" t="str">
            <v>0108xxx</v>
          </cell>
        </row>
        <row r="66">
          <cell r="A66" t="str">
            <v>0108xxx</v>
          </cell>
        </row>
        <row r="67">
          <cell r="A67" t="str">
            <v>0108xxx</v>
          </cell>
        </row>
        <row r="68">
          <cell r="A68" t="str">
            <v>0108xxx</v>
          </cell>
        </row>
        <row r="69">
          <cell r="A69" t="str">
            <v>0108xxx</v>
          </cell>
        </row>
        <row r="70">
          <cell r="A70" t="str">
            <v>0108xxx</v>
          </cell>
        </row>
        <row r="71">
          <cell r="A71" t="str">
            <v>0108xxx</v>
          </cell>
        </row>
        <row r="72">
          <cell r="A72" t="str">
            <v>0108xxx</v>
          </cell>
        </row>
        <row r="73">
          <cell r="A73" t="str">
            <v>0108xxx</v>
          </cell>
        </row>
        <row r="74">
          <cell r="A74" t="str">
            <v>0108xxx</v>
          </cell>
        </row>
        <row r="75">
          <cell r="A75" t="str">
            <v>0108xxx</v>
          </cell>
        </row>
        <row r="76">
          <cell r="A76" t="str">
            <v>0108xxx</v>
          </cell>
        </row>
        <row r="77">
          <cell r="A77" t="str">
            <v>0108xxx</v>
          </cell>
        </row>
        <row r="78">
          <cell r="A78" t="str">
            <v>0108xxx</v>
          </cell>
        </row>
        <row r="79">
          <cell r="A79" t="str">
            <v>0108xxx</v>
          </cell>
        </row>
        <row r="80">
          <cell r="A80" t="str">
            <v>0119xxx</v>
          </cell>
        </row>
        <row r="81">
          <cell r="A81" t="str">
            <v>0108xxx</v>
          </cell>
        </row>
        <row r="82">
          <cell r="A82" t="str">
            <v>0108xxx</v>
          </cell>
        </row>
        <row r="83">
          <cell r="A83" t="str">
            <v>0108xxx</v>
          </cell>
        </row>
        <row r="84">
          <cell r="A84" t="str">
            <v>0108xxx</v>
          </cell>
        </row>
        <row r="85">
          <cell r="A85" t="str">
            <v>0108xxx</v>
          </cell>
        </row>
        <row r="86">
          <cell r="A86" t="str">
            <v>0108xxx</v>
          </cell>
        </row>
        <row r="87">
          <cell r="A87" t="str">
            <v>0108xxx</v>
          </cell>
        </row>
        <row r="88">
          <cell r="A88" t="str">
            <v>0108xxx</v>
          </cell>
        </row>
        <row r="89">
          <cell r="A89" t="str">
            <v>0108xxx</v>
          </cell>
        </row>
        <row r="90">
          <cell r="A90" t="str">
            <v>0108xxx</v>
          </cell>
        </row>
        <row r="91">
          <cell r="A91" t="str">
            <v>0108xxx</v>
          </cell>
        </row>
        <row r="92">
          <cell r="A92" t="str">
            <v>0108ARO</v>
          </cell>
        </row>
        <row r="93">
          <cell r="A93" t="str">
            <v>01111xx</v>
          </cell>
        </row>
        <row r="94">
          <cell r="A94" t="str">
            <v>01111xx</v>
          </cell>
        </row>
        <row r="95">
          <cell r="A95" t="str">
            <v>01111xx</v>
          </cell>
        </row>
        <row r="96">
          <cell r="A96" t="str">
            <v>01111xx</v>
          </cell>
        </row>
        <row r="97">
          <cell r="A97" t="str">
            <v>0108xxx</v>
          </cell>
        </row>
        <row r="98">
          <cell r="A98" t="str">
            <v>0122xxx</v>
          </cell>
        </row>
        <row r="99">
          <cell r="A99" t="str">
            <v>0122xxx</v>
          </cell>
        </row>
        <row r="100">
          <cell r="A100" t="str">
            <v>0122xxx</v>
          </cell>
        </row>
        <row r="101">
          <cell r="A101" t="str">
            <v>0122xxx</v>
          </cell>
        </row>
        <row r="102">
          <cell r="A102" t="str">
            <v>01111xx</v>
          </cell>
        </row>
        <row r="103">
          <cell r="A103" t="e">
            <v>#N/A</v>
          </cell>
        </row>
        <row r="104">
          <cell r="A104" t="str">
            <v>0108xxx</v>
          </cell>
        </row>
        <row r="105">
          <cell r="A105" t="str">
            <v>0108xxx</v>
          </cell>
        </row>
        <row r="106">
          <cell r="A106" t="str">
            <v>0108xxx</v>
          </cell>
        </row>
        <row r="107">
          <cell r="A107" t="str">
            <v>0108xxx</v>
          </cell>
        </row>
        <row r="108">
          <cell r="A108" t="str">
            <v>01111xx</v>
          </cell>
        </row>
        <row r="109">
          <cell r="A109" t="str">
            <v>0122xxx</v>
          </cell>
        </row>
        <row r="110">
          <cell r="A110" t="str">
            <v>0122xxx</v>
          </cell>
        </row>
        <row r="111">
          <cell r="A111" t="str">
            <v>0108xxx</v>
          </cell>
        </row>
        <row r="112">
          <cell r="A112" t="e">
            <v>#N/A</v>
          </cell>
        </row>
        <row r="113">
          <cell r="A113" t="e">
            <v>#N/A</v>
          </cell>
        </row>
        <row r="114">
          <cell r="A114" t="e">
            <v>#N/A</v>
          </cell>
        </row>
        <row r="115">
          <cell r="A115" t="str">
            <v>0108xxx</v>
          </cell>
        </row>
        <row r="116">
          <cell r="A116" t="str">
            <v>0122xxx</v>
          </cell>
        </row>
        <row r="117">
          <cell r="A117" t="str">
            <v>01111xx</v>
          </cell>
        </row>
        <row r="118">
          <cell r="A118" t="str">
            <v>01111xx</v>
          </cell>
        </row>
        <row r="119">
          <cell r="A119" t="str">
            <v>01111xx</v>
          </cell>
        </row>
        <row r="120">
          <cell r="A120" t="str">
            <v>01111xx</v>
          </cell>
        </row>
        <row r="121">
          <cell r="A121" t="str">
            <v>01111xx</v>
          </cell>
        </row>
        <row r="122">
          <cell r="A122" t="str">
            <v>01111xx</v>
          </cell>
        </row>
        <row r="123">
          <cell r="A123" t="str">
            <v>0108xxx</v>
          </cell>
        </row>
        <row r="124">
          <cell r="A124" t="str">
            <v>0108xxx</v>
          </cell>
        </row>
        <row r="125">
          <cell r="A125" t="str">
            <v>0122xxx</v>
          </cell>
        </row>
        <row r="126">
          <cell r="A126" t="str">
            <v>01111xx</v>
          </cell>
        </row>
        <row r="127">
          <cell r="A127" t="str">
            <v>01111xx</v>
          </cell>
        </row>
        <row r="128">
          <cell r="A128" t="str">
            <v>01111xx</v>
          </cell>
        </row>
        <row r="129">
          <cell r="A129" t="str">
            <v>01111xx</v>
          </cell>
        </row>
        <row r="130">
          <cell r="A130" t="str">
            <v>01111xx</v>
          </cell>
        </row>
        <row r="131">
          <cell r="A131" t="str">
            <v>01111xx</v>
          </cell>
        </row>
        <row r="132">
          <cell r="A132" t="str">
            <v>0108xxx</v>
          </cell>
        </row>
        <row r="133">
          <cell r="A133" t="str">
            <v>01111xx</v>
          </cell>
        </row>
        <row r="134">
          <cell r="A134" t="str">
            <v>0108xxx</v>
          </cell>
        </row>
        <row r="135">
          <cell r="A135" t="str">
            <v>01111xx</v>
          </cell>
        </row>
        <row r="136">
          <cell r="A136" t="str">
            <v>0122xxx</v>
          </cell>
        </row>
        <row r="137">
          <cell r="A137" t="str">
            <v>0108xxx</v>
          </cell>
        </row>
        <row r="138">
          <cell r="A138" t="str">
            <v>0108xxx</v>
          </cell>
        </row>
        <row r="139">
          <cell r="A139" t="str">
            <v>0108xxx</v>
          </cell>
        </row>
        <row r="140">
          <cell r="A140" t="str">
            <v>0108xxx</v>
          </cell>
        </row>
        <row r="141">
          <cell r="A141" t="str">
            <v>0108ARO</v>
          </cell>
        </row>
        <row r="142">
          <cell r="A142" t="str">
            <v>0108xxx</v>
          </cell>
        </row>
        <row r="143">
          <cell r="A143" t="str">
            <v>0108xxx</v>
          </cell>
        </row>
        <row r="144">
          <cell r="A144" t="str">
            <v>0108ARO</v>
          </cell>
        </row>
        <row r="145">
          <cell r="A145" t="str">
            <v>0108xxx</v>
          </cell>
        </row>
        <row r="146">
          <cell r="A146" t="str">
            <v>0108ARO</v>
          </cell>
        </row>
        <row r="147">
          <cell r="A147" t="str">
            <v>0108ARO</v>
          </cell>
        </row>
        <row r="148">
          <cell r="A148" t="str">
            <v>0108ARO</v>
          </cell>
        </row>
        <row r="149">
          <cell r="A149" t="str">
            <v>0108xxx</v>
          </cell>
        </row>
        <row r="150">
          <cell r="A150" t="str">
            <v>0108xxx</v>
          </cell>
        </row>
        <row r="151">
          <cell r="A151" t="str">
            <v>0108xxx</v>
          </cell>
        </row>
        <row r="152">
          <cell r="A152" t="str">
            <v>01111xx</v>
          </cell>
        </row>
        <row r="153">
          <cell r="A153" t="str">
            <v>0108xxx</v>
          </cell>
        </row>
        <row r="154">
          <cell r="A154" t="str">
            <v>0108xxx</v>
          </cell>
        </row>
        <row r="155">
          <cell r="A155" t="str">
            <v>0108xxx</v>
          </cell>
        </row>
        <row r="156">
          <cell r="A156" t="str">
            <v>0108xxx</v>
          </cell>
        </row>
        <row r="157">
          <cell r="A157" t="str">
            <v>0108xxx</v>
          </cell>
        </row>
        <row r="158">
          <cell r="A158" t="str">
            <v>0108xxx</v>
          </cell>
        </row>
        <row r="159">
          <cell r="A159" t="str">
            <v>0108xxx</v>
          </cell>
        </row>
        <row r="160">
          <cell r="A160" t="str">
            <v>0108xxx</v>
          </cell>
        </row>
        <row r="161">
          <cell r="A161" t="str">
            <v>0108xxx</v>
          </cell>
        </row>
        <row r="162">
          <cell r="A162" t="str">
            <v>0108xxx</v>
          </cell>
        </row>
        <row r="163">
          <cell r="A163" t="str">
            <v>0108xxx</v>
          </cell>
        </row>
        <row r="164">
          <cell r="A164" t="str">
            <v>0108xxx</v>
          </cell>
        </row>
        <row r="165">
          <cell r="A165" t="str">
            <v>0108xxx</v>
          </cell>
        </row>
        <row r="166">
          <cell r="A166" t="str">
            <v>0108xxx</v>
          </cell>
        </row>
        <row r="167">
          <cell r="A167" t="str">
            <v>0108xxx</v>
          </cell>
        </row>
        <row r="168">
          <cell r="A168" t="str">
            <v>0108xxx</v>
          </cell>
        </row>
        <row r="169">
          <cell r="A169" t="str">
            <v>0108xxx</v>
          </cell>
        </row>
        <row r="170">
          <cell r="A170" t="str">
            <v>0108xxx</v>
          </cell>
        </row>
        <row r="171">
          <cell r="A171" t="str">
            <v>0108xxx</v>
          </cell>
        </row>
        <row r="172">
          <cell r="A172" t="str">
            <v>0108xxx</v>
          </cell>
        </row>
        <row r="173">
          <cell r="A173" t="str">
            <v>0108xxx</v>
          </cell>
        </row>
        <row r="174">
          <cell r="A174" t="str">
            <v>0108xxx</v>
          </cell>
        </row>
        <row r="175">
          <cell r="A175" t="str">
            <v>0108xxx</v>
          </cell>
        </row>
        <row r="176">
          <cell r="A176" t="str">
            <v>0108xxx</v>
          </cell>
        </row>
        <row r="177">
          <cell r="A177" t="str">
            <v>0108xxx</v>
          </cell>
        </row>
        <row r="178">
          <cell r="A178" t="str">
            <v>0108xxx</v>
          </cell>
        </row>
        <row r="179">
          <cell r="A179" t="str">
            <v>0108xxx</v>
          </cell>
        </row>
        <row r="180">
          <cell r="A180" t="str">
            <v>0108xxx</v>
          </cell>
        </row>
        <row r="181">
          <cell r="A181" t="str">
            <v>0108xxx</v>
          </cell>
        </row>
        <row r="182">
          <cell r="A182" t="str">
            <v>0108xxx</v>
          </cell>
        </row>
        <row r="183">
          <cell r="A183" t="str">
            <v>0108xxx</v>
          </cell>
        </row>
        <row r="184">
          <cell r="A184" t="str">
            <v>0108xxx</v>
          </cell>
        </row>
        <row r="185">
          <cell r="A185" t="str">
            <v>0108xxx</v>
          </cell>
        </row>
        <row r="186">
          <cell r="A186" t="str">
            <v>0108xxx</v>
          </cell>
        </row>
        <row r="187">
          <cell r="A187" t="str">
            <v>0108xxx</v>
          </cell>
        </row>
        <row r="188">
          <cell r="A188" t="str">
            <v>0108xxx</v>
          </cell>
        </row>
        <row r="189">
          <cell r="A189" t="str">
            <v>0108xxx</v>
          </cell>
        </row>
        <row r="190">
          <cell r="A190" t="str">
            <v>0108xxx</v>
          </cell>
        </row>
        <row r="191">
          <cell r="A191" t="str">
            <v>0108xxx</v>
          </cell>
        </row>
        <row r="192">
          <cell r="A192" t="str">
            <v>0108xxx</v>
          </cell>
        </row>
        <row r="193">
          <cell r="A193" t="str">
            <v>0108xxx</v>
          </cell>
        </row>
        <row r="194">
          <cell r="A194" t="str">
            <v>0108xxx</v>
          </cell>
        </row>
        <row r="195">
          <cell r="A195" t="str">
            <v>0108xxx</v>
          </cell>
        </row>
        <row r="196">
          <cell r="A196" t="str">
            <v>0108xxx</v>
          </cell>
        </row>
        <row r="197">
          <cell r="A197" t="str">
            <v>0108xxx</v>
          </cell>
        </row>
        <row r="198">
          <cell r="A198" t="str">
            <v>0108xxx</v>
          </cell>
        </row>
        <row r="199">
          <cell r="A199" t="str">
            <v>0108xxx</v>
          </cell>
        </row>
        <row r="200">
          <cell r="A200" t="str">
            <v>0108xxx</v>
          </cell>
        </row>
        <row r="201">
          <cell r="A201" t="str">
            <v>0108xxx</v>
          </cell>
        </row>
        <row r="202">
          <cell r="A202" t="str">
            <v>0108xxx</v>
          </cell>
        </row>
        <row r="203">
          <cell r="A203" t="str">
            <v>01111xx</v>
          </cell>
        </row>
        <row r="204">
          <cell r="A204" t="str">
            <v>01111xx</v>
          </cell>
        </row>
        <row r="205">
          <cell r="A205" t="str">
            <v>0108xxx</v>
          </cell>
        </row>
        <row r="206">
          <cell r="A206" t="str">
            <v>0108xxx</v>
          </cell>
        </row>
        <row r="207">
          <cell r="A207" t="str">
            <v>01111xx</v>
          </cell>
        </row>
        <row r="208">
          <cell r="A208" t="str">
            <v>0122xxx</v>
          </cell>
        </row>
        <row r="209">
          <cell r="A209" t="str">
            <v>0108xxx</v>
          </cell>
        </row>
        <row r="210">
          <cell r="A210" t="str">
            <v>01111xx</v>
          </cell>
        </row>
        <row r="211">
          <cell r="A211" t="str">
            <v>0122xxx</v>
          </cell>
        </row>
        <row r="212">
          <cell r="A212" t="str">
            <v>0122xxx</v>
          </cell>
        </row>
        <row r="213">
          <cell r="A213" t="str">
            <v>0108xxx</v>
          </cell>
        </row>
        <row r="214">
          <cell r="A214" t="str">
            <v>01111xx</v>
          </cell>
        </row>
        <row r="215">
          <cell r="A215" t="str">
            <v>0108xxx</v>
          </cell>
        </row>
        <row r="216">
          <cell r="A216" t="str">
            <v>0108xxx</v>
          </cell>
        </row>
        <row r="217">
          <cell r="A217" t="str">
            <v>01111xx</v>
          </cell>
        </row>
        <row r="218">
          <cell r="A218" t="str">
            <v>0108xxx</v>
          </cell>
        </row>
        <row r="219">
          <cell r="A219" t="str">
            <v>0108xxx</v>
          </cell>
        </row>
        <row r="220">
          <cell r="A220" t="str">
            <v>01111xx</v>
          </cell>
        </row>
        <row r="221">
          <cell r="A221" t="str">
            <v>0108xxx</v>
          </cell>
        </row>
        <row r="222">
          <cell r="A222" t="str">
            <v>0122xxx</v>
          </cell>
        </row>
        <row r="223">
          <cell r="A223" t="str">
            <v>01111xx</v>
          </cell>
        </row>
        <row r="224">
          <cell r="A224" t="str">
            <v>01111xx</v>
          </cell>
        </row>
        <row r="225">
          <cell r="A225" t="str">
            <v>01111xx</v>
          </cell>
        </row>
        <row r="226">
          <cell r="A226" t="str">
            <v>0108xxx</v>
          </cell>
        </row>
        <row r="227">
          <cell r="A227" t="str">
            <v>0108xxx</v>
          </cell>
        </row>
        <row r="228">
          <cell r="A228" t="str">
            <v>01111xx</v>
          </cell>
        </row>
        <row r="229">
          <cell r="A229" t="str">
            <v>01111xx</v>
          </cell>
        </row>
        <row r="230">
          <cell r="A230" t="str">
            <v>0108xxx</v>
          </cell>
        </row>
        <row r="231">
          <cell r="A231" t="str">
            <v>01111xx</v>
          </cell>
        </row>
        <row r="232">
          <cell r="A232" t="str">
            <v>01111xx</v>
          </cell>
        </row>
        <row r="233">
          <cell r="A233" t="str">
            <v>01111xx</v>
          </cell>
        </row>
        <row r="234">
          <cell r="A234" t="str">
            <v>0108xxx</v>
          </cell>
        </row>
        <row r="235">
          <cell r="A235" t="str">
            <v>01111xx</v>
          </cell>
        </row>
        <row r="236">
          <cell r="A236" t="str">
            <v>0108xxx</v>
          </cell>
        </row>
        <row r="237">
          <cell r="A237" t="str">
            <v>0108xxx</v>
          </cell>
        </row>
        <row r="238">
          <cell r="A238" t="str">
            <v>0108xxx</v>
          </cell>
        </row>
        <row r="239">
          <cell r="A239" t="str">
            <v>0108xxx</v>
          </cell>
        </row>
        <row r="240">
          <cell r="A240" t="str">
            <v>0108xxx</v>
          </cell>
        </row>
        <row r="241">
          <cell r="A241" t="str">
            <v>0108xxx</v>
          </cell>
        </row>
        <row r="242">
          <cell r="A242" t="str">
            <v>0108ARO</v>
          </cell>
        </row>
        <row r="243">
          <cell r="A243" t="str">
            <v>0108ARO</v>
          </cell>
        </row>
        <row r="244">
          <cell r="A244" t="str">
            <v>0108xxx</v>
          </cell>
        </row>
        <row r="245">
          <cell r="A245" t="str">
            <v>0108ARO</v>
          </cell>
        </row>
        <row r="246">
          <cell r="A246" t="str">
            <v>0108xxx</v>
          </cell>
        </row>
        <row r="247">
          <cell r="A247" t="str">
            <v>0108xxx</v>
          </cell>
        </row>
        <row r="248">
          <cell r="A248" t="str">
            <v>0108xxx</v>
          </cell>
        </row>
        <row r="249">
          <cell r="A249" t="str">
            <v>0108xxx</v>
          </cell>
        </row>
        <row r="250">
          <cell r="A250" t="str">
            <v>0108xxx</v>
          </cell>
        </row>
        <row r="251">
          <cell r="A251" t="e">
            <v>#N/A</v>
          </cell>
        </row>
        <row r="252">
          <cell r="A252" t="str">
            <v>01111xx</v>
          </cell>
        </row>
        <row r="253">
          <cell r="A253" t="str">
            <v>0108xxx</v>
          </cell>
        </row>
        <row r="254">
          <cell r="A254" t="str">
            <v>0108xxx</v>
          </cell>
        </row>
        <row r="255">
          <cell r="A255" t="str">
            <v>0108xxx</v>
          </cell>
        </row>
        <row r="256">
          <cell r="A256" t="str">
            <v>0108xxx</v>
          </cell>
        </row>
        <row r="257">
          <cell r="A257" t="str">
            <v>0108xxx</v>
          </cell>
        </row>
        <row r="258">
          <cell r="A258" t="str">
            <v>0108xxx</v>
          </cell>
        </row>
        <row r="259">
          <cell r="A259" t="str">
            <v>0108xxx</v>
          </cell>
        </row>
        <row r="260">
          <cell r="A260" t="str">
            <v>0108xxx</v>
          </cell>
        </row>
        <row r="261">
          <cell r="A261" t="str">
            <v>0108xxx</v>
          </cell>
        </row>
        <row r="262">
          <cell r="A262" t="str">
            <v>0108xxx</v>
          </cell>
        </row>
        <row r="263">
          <cell r="A263" t="str">
            <v>0108xxx</v>
          </cell>
        </row>
        <row r="264">
          <cell r="A264" t="str">
            <v>0108xxx</v>
          </cell>
        </row>
        <row r="265">
          <cell r="A265" t="str">
            <v>0108xxx</v>
          </cell>
        </row>
        <row r="266">
          <cell r="A266" t="str">
            <v>0108xxx</v>
          </cell>
        </row>
        <row r="267">
          <cell r="A267" t="str">
            <v>0108xxx</v>
          </cell>
        </row>
        <row r="268">
          <cell r="A268" t="str">
            <v>0108xxx</v>
          </cell>
        </row>
        <row r="269">
          <cell r="A269" t="str">
            <v>0108xxx</v>
          </cell>
        </row>
        <row r="270">
          <cell r="A270" t="str">
            <v>0108xxx</v>
          </cell>
        </row>
        <row r="271">
          <cell r="A271" t="str">
            <v>0108xxx</v>
          </cell>
        </row>
        <row r="272">
          <cell r="A272" t="str">
            <v>0108xxx</v>
          </cell>
        </row>
        <row r="273">
          <cell r="A273" t="str">
            <v>0108xxx</v>
          </cell>
        </row>
        <row r="274">
          <cell r="A274" t="str">
            <v>0108xxx</v>
          </cell>
        </row>
        <row r="275">
          <cell r="A275" t="str">
            <v>0108xxx</v>
          </cell>
        </row>
        <row r="276">
          <cell r="A276" t="str">
            <v>0108xxx</v>
          </cell>
        </row>
        <row r="277">
          <cell r="A277" t="str">
            <v>0108xxx</v>
          </cell>
        </row>
        <row r="278">
          <cell r="A278" t="str">
            <v>0108xxx</v>
          </cell>
        </row>
        <row r="279">
          <cell r="A279" t="str">
            <v>0108xxx</v>
          </cell>
        </row>
        <row r="280">
          <cell r="A280" t="str">
            <v>0108xxx</v>
          </cell>
        </row>
        <row r="281">
          <cell r="A281" t="str">
            <v>0108xxx</v>
          </cell>
        </row>
        <row r="282">
          <cell r="A282" t="str">
            <v>0108xxx</v>
          </cell>
        </row>
        <row r="283">
          <cell r="A283" t="str">
            <v>01111xx</v>
          </cell>
        </row>
        <row r="284">
          <cell r="A284" t="str">
            <v>0108xxx</v>
          </cell>
        </row>
        <row r="285">
          <cell r="A285" t="str">
            <v>0108xxx</v>
          </cell>
        </row>
        <row r="286">
          <cell r="A286" t="e">
            <v>#N/A</v>
          </cell>
        </row>
        <row r="287">
          <cell r="A287" t="str">
            <v>0108xxx</v>
          </cell>
        </row>
        <row r="288">
          <cell r="A288" t="str">
            <v>0108xxx</v>
          </cell>
        </row>
        <row r="289">
          <cell r="A289" t="str">
            <v>01111xx</v>
          </cell>
        </row>
        <row r="290">
          <cell r="A290" t="str">
            <v>0108xxx</v>
          </cell>
        </row>
        <row r="291">
          <cell r="A291" t="str">
            <v>01111xx</v>
          </cell>
        </row>
        <row r="292">
          <cell r="A292" t="str">
            <v>0108xxx</v>
          </cell>
        </row>
        <row r="293">
          <cell r="A293" t="str">
            <v>0108xxx</v>
          </cell>
        </row>
        <row r="294">
          <cell r="A294" t="str">
            <v>0108xxx</v>
          </cell>
        </row>
        <row r="295">
          <cell r="A295" t="str">
            <v>0108xxx</v>
          </cell>
        </row>
        <row r="296">
          <cell r="A296" t="str">
            <v>0108xxx</v>
          </cell>
        </row>
        <row r="297">
          <cell r="A297" t="str">
            <v>0108xxx</v>
          </cell>
        </row>
        <row r="298">
          <cell r="A298" t="str">
            <v>01111xx</v>
          </cell>
        </row>
        <row r="299">
          <cell r="A299" t="str">
            <v>0122xxx</v>
          </cell>
        </row>
        <row r="300">
          <cell r="A300" t="str">
            <v>0108xxx</v>
          </cell>
        </row>
        <row r="301">
          <cell r="A301" t="str">
            <v>0108xxx</v>
          </cell>
        </row>
        <row r="302">
          <cell r="A302" t="str">
            <v>01111xx</v>
          </cell>
        </row>
        <row r="303">
          <cell r="A303" t="str">
            <v>0108xxx</v>
          </cell>
        </row>
        <row r="304">
          <cell r="A304" t="str">
            <v>0108xxx</v>
          </cell>
        </row>
        <row r="305">
          <cell r="A305" t="str">
            <v>0122xxx</v>
          </cell>
        </row>
        <row r="306">
          <cell r="A306" t="str">
            <v>0108xxx</v>
          </cell>
        </row>
        <row r="307">
          <cell r="A307" t="str">
            <v>0108xxx</v>
          </cell>
        </row>
        <row r="308">
          <cell r="A308" t="str">
            <v>0122xxx</v>
          </cell>
        </row>
        <row r="309">
          <cell r="A309" t="str">
            <v>0108xxx</v>
          </cell>
        </row>
        <row r="310">
          <cell r="A310" t="str">
            <v>0108ARO</v>
          </cell>
        </row>
        <row r="311">
          <cell r="A311" t="str">
            <v>01111xx</v>
          </cell>
        </row>
        <row r="312">
          <cell r="A312" t="str">
            <v>0108xxx</v>
          </cell>
        </row>
        <row r="313">
          <cell r="A313" t="str">
            <v>0122xxx</v>
          </cell>
        </row>
        <row r="314">
          <cell r="A314" t="str">
            <v>01111xx</v>
          </cell>
        </row>
        <row r="315">
          <cell r="A315" t="str">
            <v>0108xxx</v>
          </cell>
        </row>
        <row r="316">
          <cell r="A316" t="str">
            <v>0108xxx</v>
          </cell>
        </row>
        <row r="317">
          <cell r="A317" t="str">
            <v>01111xx</v>
          </cell>
        </row>
        <row r="318">
          <cell r="A318" t="str">
            <v>0108xxx</v>
          </cell>
        </row>
        <row r="319">
          <cell r="A319" t="str">
            <v>0108xxx</v>
          </cell>
        </row>
        <row r="320">
          <cell r="A320" t="str">
            <v>0108xxx</v>
          </cell>
        </row>
        <row r="321">
          <cell r="A321" t="str">
            <v>0108xxx</v>
          </cell>
        </row>
        <row r="322">
          <cell r="A322" t="str">
            <v>01111xx</v>
          </cell>
        </row>
        <row r="323">
          <cell r="A323" t="str">
            <v>0108xxx</v>
          </cell>
        </row>
        <row r="324">
          <cell r="A324" t="str">
            <v>01111xx</v>
          </cell>
        </row>
        <row r="325">
          <cell r="A325" t="str">
            <v>01111xx</v>
          </cell>
        </row>
        <row r="326">
          <cell r="A326" t="str">
            <v>0108xxx</v>
          </cell>
        </row>
        <row r="327">
          <cell r="A327" t="str">
            <v>0108xxx</v>
          </cell>
        </row>
        <row r="328">
          <cell r="A328" t="str">
            <v>0108xxx</v>
          </cell>
        </row>
        <row r="329">
          <cell r="A329" t="str">
            <v>0108xxx</v>
          </cell>
        </row>
        <row r="330">
          <cell r="A330" t="str">
            <v>0108xxx</v>
          </cell>
        </row>
        <row r="331">
          <cell r="A331" t="str">
            <v>0108ARO</v>
          </cell>
        </row>
        <row r="332">
          <cell r="A332" t="str">
            <v>0108xxx</v>
          </cell>
        </row>
        <row r="333">
          <cell r="A333" t="str">
            <v>0108xxx</v>
          </cell>
        </row>
        <row r="334">
          <cell r="A334" t="str">
            <v>0108xxx</v>
          </cell>
        </row>
        <row r="335">
          <cell r="A335" t="str">
            <v>0108ARO</v>
          </cell>
        </row>
        <row r="336">
          <cell r="A336" t="str">
            <v>0108xxx</v>
          </cell>
        </row>
        <row r="337">
          <cell r="A337" t="str">
            <v>0108xxx</v>
          </cell>
        </row>
        <row r="338">
          <cell r="A338" t="e">
            <v>#N/A</v>
          </cell>
        </row>
        <row r="339">
          <cell r="A339" t="str">
            <v>0108xxx</v>
          </cell>
        </row>
        <row r="340">
          <cell r="A340" t="str">
            <v>01111xx</v>
          </cell>
        </row>
        <row r="341">
          <cell r="A341" t="str">
            <v>0108xxx</v>
          </cell>
        </row>
        <row r="342">
          <cell r="A342" t="str">
            <v>0108xxx</v>
          </cell>
        </row>
        <row r="343">
          <cell r="A343" t="str">
            <v>0108ARO</v>
          </cell>
        </row>
        <row r="344">
          <cell r="A344" t="str">
            <v>0108xxx</v>
          </cell>
        </row>
        <row r="345">
          <cell r="A345" t="str">
            <v>0108xxx</v>
          </cell>
        </row>
        <row r="346">
          <cell r="A346" t="str">
            <v>0108xxx</v>
          </cell>
        </row>
        <row r="347">
          <cell r="A347" t="str">
            <v>0108xxx</v>
          </cell>
        </row>
        <row r="348">
          <cell r="A348" t="str">
            <v>0108xxx</v>
          </cell>
        </row>
        <row r="349">
          <cell r="A349" t="str">
            <v>0108xxx</v>
          </cell>
        </row>
        <row r="350">
          <cell r="A350" t="str">
            <v>0108xxx</v>
          </cell>
        </row>
        <row r="351">
          <cell r="A351" t="str">
            <v>0108xxx</v>
          </cell>
        </row>
        <row r="352">
          <cell r="A352" t="str">
            <v>0108xxx</v>
          </cell>
        </row>
        <row r="353">
          <cell r="A353" t="str">
            <v>0108xxx</v>
          </cell>
        </row>
        <row r="354">
          <cell r="A354" t="str">
            <v>0108xxx</v>
          </cell>
        </row>
        <row r="355">
          <cell r="A355" t="str">
            <v>0108xxx</v>
          </cell>
        </row>
        <row r="356">
          <cell r="A356" t="str">
            <v>0108xxx</v>
          </cell>
        </row>
        <row r="357">
          <cell r="A357" t="str">
            <v>0108xxx</v>
          </cell>
        </row>
        <row r="358">
          <cell r="A358" t="str">
            <v>0108xxx</v>
          </cell>
        </row>
        <row r="359">
          <cell r="A359" t="str">
            <v>0108xxx</v>
          </cell>
        </row>
        <row r="360">
          <cell r="A360" t="str">
            <v>0108xxx</v>
          </cell>
        </row>
        <row r="361">
          <cell r="A361" t="str">
            <v>0108xxx</v>
          </cell>
        </row>
        <row r="362">
          <cell r="A362" t="str">
            <v>0108xxx</v>
          </cell>
        </row>
        <row r="363">
          <cell r="A363" t="str">
            <v>0108xxx</v>
          </cell>
        </row>
        <row r="364">
          <cell r="A364" t="str">
            <v>0108xxx</v>
          </cell>
        </row>
        <row r="365">
          <cell r="A365" t="str">
            <v>0108xxx</v>
          </cell>
        </row>
        <row r="366">
          <cell r="A366" t="str">
            <v>0108xxx</v>
          </cell>
        </row>
        <row r="367">
          <cell r="A367" t="str">
            <v>0108xxx</v>
          </cell>
        </row>
        <row r="368">
          <cell r="A368" t="str">
            <v>0108xxx</v>
          </cell>
        </row>
        <row r="369">
          <cell r="A369" t="str">
            <v>0108xxx</v>
          </cell>
        </row>
        <row r="370">
          <cell r="A370" t="str">
            <v>0108xxx</v>
          </cell>
        </row>
        <row r="371">
          <cell r="A371" t="str">
            <v>0108xxx</v>
          </cell>
        </row>
        <row r="372">
          <cell r="A372" t="str">
            <v>0108xxx</v>
          </cell>
        </row>
        <row r="373">
          <cell r="A373" t="str">
            <v>0108ARO</v>
          </cell>
        </row>
        <row r="374">
          <cell r="A374" t="str">
            <v>0108xxx</v>
          </cell>
        </row>
        <row r="375">
          <cell r="A375" t="str">
            <v>0108xxx</v>
          </cell>
        </row>
        <row r="376">
          <cell r="A376" t="str">
            <v>0108xxx</v>
          </cell>
        </row>
        <row r="377">
          <cell r="A377" t="str">
            <v>0108xxx</v>
          </cell>
        </row>
        <row r="378">
          <cell r="A378" t="str">
            <v>0108xxx</v>
          </cell>
        </row>
        <row r="379">
          <cell r="A379" t="str">
            <v>0108xxx</v>
          </cell>
        </row>
        <row r="380">
          <cell r="A380" t="str">
            <v>01111xx</v>
          </cell>
        </row>
        <row r="381">
          <cell r="A381" t="str">
            <v>0108xxx</v>
          </cell>
        </row>
        <row r="382">
          <cell r="A382" t="str">
            <v>01111xx</v>
          </cell>
        </row>
        <row r="383">
          <cell r="A383" t="str">
            <v>0108xxx</v>
          </cell>
        </row>
        <row r="384">
          <cell r="A384" t="str">
            <v>0108xxx</v>
          </cell>
        </row>
        <row r="385">
          <cell r="A385" t="str">
            <v>0108xxx</v>
          </cell>
        </row>
        <row r="386">
          <cell r="A386" t="str">
            <v>0122xxx</v>
          </cell>
        </row>
        <row r="387">
          <cell r="A387" t="str">
            <v>0108xxx</v>
          </cell>
        </row>
        <row r="388">
          <cell r="A388" t="str">
            <v>0108xxx</v>
          </cell>
        </row>
        <row r="389">
          <cell r="A389" t="str">
            <v>0108xxx</v>
          </cell>
        </row>
        <row r="390">
          <cell r="A390" t="str">
            <v>01111xx</v>
          </cell>
        </row>
        <row r="391">
          <cell r="A391" t="str">
            <v>01111xx</v>
          </cell>
        </row>
        <row r="392">
          <cell r="A392" t="str">
            <v>0108xxx</v>
          </cell>
        </row>
        <row r="393">
          <cell r="A393" t="str">
            <v>0108xxx</v>
          </cell>
        </row>
        <row r="394">
          <cell r="A394" t="str">
            <v>01111xx</v>
          </cell>
        </row>
        <row r="395">
          <cell r="A395" t="str">
            <v>01111xx</v>
          </cell>
        </row>
        <row r="396">
          <cell r="A396" t="str">
            <v>01111xx</v>
          </cell>
        </row>
        <row r="397">
          <cell r="A397" t="str">
            <v>0108xxx</v>
          </cell>
        </row>
        <row r="398">
          <cell r="A398" t="str">
            <v>01111xx</v>
          </cell>
        </row>
        <row r="399">
          <cell r="A399" t="str">
            <v>0108xxx</v>
          </cell>
        </row>
        <row r="400">
          <cell r="A400" t="str">
            <v>0108xxx</v>
          </cell>
        </row>
        <row r="401">
          <cell r="A401" t="str">
            <v>01111xx</v>
          </cell>
        </row>
        <row r="402">
          <cell r="A402" t="str">
            <v>0108xxx</v>
          </cell>
        </row>
        <row r="403">
          <cell r="A403" t="str">
            <v>0108xxx</v>
          </cell>
        </row>
        <row r="404">
          <cell r="A404" t="str">
            <v>01111xx</v>
          </cell>
        </row>
        <row r="405">
          <cell r="A405" t="str">
            <v>0108xxx</v>
          </cell>
        </row>
        <row r="406">
          <cell r="A406" t="str">
            <v>0108xxx</v>
          </cell>
        </row>
        <row r="407">
          <cell r="A407" t="str">
            <v>01111xx</v>
          </cell>
        </row>
        <row r="408">
          <cell r="A408" t="str">
            <v>01111xx</v>
          </cell>
        </row>
        <row r="409">
          <cell r="A409" t="e">
            <v>#N/A</v>
          </cell>
        </row>
        <row r="410">
          <cell r="A410" t="str">
            <v>0108xxx</v>
          </cell>
        </row>
        <row r="411">
          <cell r="A411" t="str">
            <v>0108xxx</v>
          </cell>
        </row>
        <row r="412">
          <cell r="A412" t="str">
            <v>0108xxx</v>
          </cell>
        </row>
        <row r="413">
          <cell r="A413" t="str">
            <v>01111xx</v>
          </cell>
        </row>
        <row r="414">
          <cell r="A414" t="str">
            <v>0108xxx</v>
          </cell>
        </row>
        <row r="415">
          <cell r="A415" t="str">
            <v>0108xxx</v>
          </cell>
        </row>
        <row r="416">
          <cell r="A416" t="str">
            <v>0108xxx</v>
          </cell>
        </row>
        <row r="417">
          <cell r="A417" t="str">
            <v>0108xxx</v>
          </cell>
        </row>
        <row r="418">
          <cell r="A418" t="str">
            <v>0108xxx</v>
          </cell>
        </row>
        <row r="419">
          <cell r="A419" t="str">
            <v>0108xxx</v>
          </cell>
        </row>
        <row r="420">
          <cell r="A420" t="str">
            <v>0108xxx</v>
          </cell>
        </row>
        <row r="421">
          <cell r="A421" t="str">
            <v>0108xxx</v>
          </cell>
        </row>
        <row r="422">
          <cell r="A422" t="str">
            <v>0108xxx</v>
          </cell>
        </row>
        <row r="423">
          <cell r="A423" t="str">
            <v>0108xxx</v>
          </cell>
        </row>
        <row r="424">
          <cell r="A424" t="str">
            <v>0108ARO</v>
          </cell>
        </row>
        <row r="425">
          <cell r="A425" t="str">
            <v>0108ARO</v>
          </cell>
        </row>
        <row r="426">
          <cell r="A426" t="str">
            <v>0108ARO</v>
          </cell>
        </row>
        <row r="427">
          <cell r="A427" t="str">
            <v>0108xxx</v>
          </cell>
        </row>
        <row r="428">
          <cell r="A428" t="str">
            <v>0108xxx</v>
          </cell>
        </row>
        <row r="429">
          <cell r="A429" t="str">
            <v>0108xxx</v>
          </cell>
        </row>
        <row r="430">
          <cell r="A430" t="str">
            <v>0108ARO</v>
          </cell>
        </row>
        <row r="431">
          <cell r="A431" t="str">
            <v>0108xxx</v>
          </cell>
        </row>
        <row r="432">
          <cell r="A432" t="str">
            <v>0108xxx</v>
          </cell>
        </row>
        <row r="433">
          <cell r="A433" t="str">
            <v>0108xxx</v>
          </cell>
        </row>
        <row r="434">
          <cell r="A434" t="str">
            <v>01111xx</v>
          </cell>
        </row>
        <row r="435">
          <cell r="A435" t="str">
            <v>0108xxx</v>
          </cell>
        </row>
        <row r="436">
          <cell r="A436" t="str">
            <v>0108xxx</v>
          </cell>
        </row>
        <row r="437">
          <cell r="A437" t="str">
            <v>0108xxx</v>
          </cell>
        </row>
        <row r="438">
          <cell r="A438" t="str">
            <v>0108xxx</v>
          </cell>
        </row>
        <row r="439">
          <cell r="A439" t="str">
            <v>0108xxx</v>
          </cell>
        </row>
        <row r="440">
          <cell r="A440" t="str">
            <v>0108xxx</v>
          </cell>
        </row>
        <row r="441">
          <cell r="A441" t="str">
            <v>0108xxx</v>
          </cell>
        </row>
        <row r="442">
          <cell r="A442" t="str">
            <v>0122xxx</v>
          </cell>
        </row>
        <row r="443">
          <cell r="A443" t="str">
            <v>0108xxx</v>
          </cell>
        </row>
        <row r="444">
          <cell r="A444" t="str">
            <v>0108xxx</v>
          </cell>
        </row>
        <row r="445">
          <cell r="A445" t="str">
            <v>0108xxx</v>
          </cell>
        </row>
        <row r="446">
          <cell r="A446" t="str">
            <v>0108xxx</v>
          </cell>
        </row>
        <row r="447">
          <cell r="A447" t="str">
            <v>0108xxx</v>
          </cell>
        </row>
        <row r="448">
          <cell r="A448" t="str">
            <v>0108xxx</v>
          </cell>
        </row>
        <row r="449">
          <cell r="A449" t="str">
            <v>0108xxx</v>
          </cell>
        </row>
        <row r="450">
          <cell r="A450" t="str">
            <v>0108xxx</v>
          </cell>
        </row>
        <row r="451">
          <cell r="A451" t="str">
            <v>01111xx</v>
          </cell>
        </row>
        <row r="452">
          <cell r="A452" t="str">
            <v>0108xxx</v>
          </cell>
        </row>
        <row r="453">
          <cell r="A453" t="str">
            <v>0108xxx</v>
          </cell>
        </row>
        <row r="454">
          <cell r="A454" t="str">
            <v>0108xxx</v>
          </cell>
        </row>
        <row r="455">
          <cell r="A455" t="str">
            <v>0108xxx</v>
          </cell>
        </row>
        <row r="456">
          <cell r="A456" t="str">
            <v>0108xxx</v>
          </cell>
        </row>
        <row r="457">
          <cell r="A457" t="str">
            <v>0108xxx</v>
          </cell>
        </row>
        <row r="458">
          <cell r="A458" t="str">
            <v>0108xxx</v>
          </cell>
        </row>
        <row r="459">
          <cell r="A459" t="str">
            <v>0108xxx</v>
          </cell>
        </row>
        <row r="460">
          <cell r="A460" t="str">
            <v>0108xxx</v>
          </cell>
        </row>
        <row r="461">
          <cell r="A461" t="str">
            <v>0108xxx</v>
          </cell>
        </row>
        <row r="462">
          <cell r="A462" t="str">
            <v>0108xxx</v>
          </cell>
        </row>
        <row r="463">
          <cell r="A463" t="str">
            <v>0108xxx</v>
          </cell>
        </row>
        <row r="464">
          <cell r="A464" t="str">
            <v>0108xxx</v>
          </cell>
        </row>
        <row r="465">
          <cell r="A465" t="str">
            <v>0108xxx</v>
          </cell>
        </row>
        <row r="466">
          <cell r="A466" t="str">
            <v>0108xxx</v>
          </cell>
        </row>
        <row r="467">
          <cell r="A467" t="str">
            <v>0108xxx</v>
          </cell>
        </row>
        <row r="468">
          <cell r="A468" t="str">
            <v>0108xxx</v>
          </cell>
        </row>
        <row r="469">
          <cell r="A469" t="str">
            <v>0108xxx</v>
          </cell>
        </row>
        <row r="470">
          <cell r="A470" t="str">
            <v>0108xxx</v>
          </cell>
        </row>
        <row r="471">
          <cell r="A471" t="str">
            <v>0108xxx</v>
          </cell>
        </row>
        <row r="472">
          <cell r="A472" t="str">
            <v>0108xxx</v>
          </cell>
        </row>
        <row r="473">
          <cell r="A473" t="str">
            <v>0108xxx</v>
          </cell>
        </row>
        <row r="474">
          <cell r="A474" t="str">
            <v>0108xxx</v>
          </cell>
        </row>
        <row r="475">
          <cell r="A475" t="str">
            <v>0108xxx</v>
          </cell>
        </row>
        <row r="476">
          <cell r="A476" t="e">
            <v>#N/A</v>
          </cell>
        </row>
        <row r="477">
          <cell r="A477" t="str">
            <v>0108xxx</v>
          </cell>
        </row>
        <row r="478">
          <cell r="A478" t="str">
            <v>01111xx</v>
          </cell>
        </row>
        <row r="479">
          <cell r="A479" t="str">
            <v>0108xxx</v>
          </cell>
        </row>
        <row r="480">
          <cell r="A480" t="str">
            <v>01111xx</v>
          </cell>
        </row>
        <row r="481">
          <cell r="A481" t="str">
            <v>0108xxx</v>
          </cell>
        </row>
        <row r="482">
          <cell r="A482" t="str">
            <v>0108xxx</v>
          </cell>
        </row>
        <row r="483">
          <cell r="A483" t="str">
            <v>0108xxx</v>
          </cell>
        </row>
        <row r="484">
          <cell r="A484" t="str">
            <v>0108xxx</v>
          </cell>
        </row>
        <row r="485">
          <cell r="A485" t="str">
            <v>0108xxx</v>
          </cell>
        </row>
        <row r="486">
          <cell r="A486" t="str">
            <v>0108xxx</v>
          </cell>
        </row>
        <row r="487">
          <cell r="A487" t="str">
            <v>0108xxx</v>
          </cell>
        </row>
        <row r="488">
          <cell r="A488" t="str">
            <v>0108xxx</v>
          </cell>
        </row>
        <row r="489">
          <cell r="A489" t="str">
            <v>0122xxx</v>
          </cell>
        </row>
        <row r="490">
          <cell r="A490" t="str">
            <v>0108ARO</v>
          </cell>
        </row>
        <row r="491">
          <cell r="A491" t="str">
            <v>01111xx</v>
          </cell>
        </row>
        <row r="492">
          <cell r="A492" t="str">
            <v>0108xxx</v>
          </cell>
        </row>
        <row r="493">
          <cell r="A493" t="str">
            <v>01111xx</v>
          </cell>
        </row>
        <row r="494">
          <cell r="A494" t="str">
            <v>0108xxx</v>
          </cell>
        </row>
        <row r="495">
          <cell r="A495" t="str">
            <v>0122xxx</v>
          </cell>
        </row>
        <row r="496">
          <cell r="A496" t="str">
            <v>0108xxx</v>
          </cell>
        </row>
        <row r="497">
          <cell r="A497" t="str">
            <v>0108xxx</v>
          </cell>
        </row>
        <row r="498">
          <cell r="A498" t="str">
            <v>0108xxx</v>
          </cell>
        </row>
        <row r="499">
          <cell r="A499" t="str">
            <v>0108xxx</v>
          </cell>
        </row>
        <row r="500">
          <cell r="A500" t="str">
            <v>0108xxx</v>
          </cell>
        </row>
        <row r="501">
          <cell r="A501" t="e">
            <v>#N/A</v>
          </cell>
        </row>
        <row r="502">
          <cell r="A502" t="str">
            <v>0122xxx</v>
          </cell>
        </row>
        <row r="503">
          <cell r="A503" t="str">
            <v>0108xxx</v>
          </cell>
        </row>
        <row r="504">
          <cell r="A504" t="str">
            <v>0122xxx</v>
          </cell>
        </row>
        <row r="505">
          <cell r="A505" t="str">
            <v>0108xxx</v>
          </cell>
        </row>
        <row r="506">
          <cell r="A506" t="str">
            <v>0108ARO</v>
          </cell>
        </row>
        <row r="507">
          <cell r="A507" t="str">
            <v>0108xxx</v>
          </cell>
        </row>
        <row r="508">
          <cell r="A508" t="str">
            <v>01111xx</v>
          </cell>
        </row>
        <row r="509">
          <cell r="A509" t="str">
            <v>01111xx</v>
          </cell>
        </row>
        <row r="510">
          <cell r="A510" t="str">
            <v>01111xx</v>
          </cell>
        </row>
        <row r="511">
          <cell r="A511" t="str">
            <v>0108xxx</v>
          </cell>
        </row>
        <row r="512">
          <cell r="A512" t="str">
            <v>0108xxx</v>
          </cell>
        </row>
        <row r="513">
          <cell r="A513" t="str">
            <v>01111xx</v>
          </cell>
        </row>
        <row r="514">
          <cell r="A514" t="str">
            <v>01111xx</v>
          </cell>
        </row>
        <row r="515">
          <cell r="A515" t="str">
            <v>01111xx</v>
          </cell>
        </row>
        <row r="516">
          <cell r="A516" t="str">
            <v>0108xxx</v>
          </cell>
        </row>
        <row r="517">
          <cell r="A517" t="str">
            <v>0108xxx</v>
          </cell>
        </row>
        <row r="518">
          <cell r="A518" t="str">
            <v>0108xxx</v>
          </cell>
        </row>
        <row r="519">
          <cell r="A519" t="str">
            <v>01111xx</v>
          </cell>
        </row>
        <row r="520">
          <cell r="A520" t="str">
            <v>0108xxx</v>
          </cell>
        </row>
        <row r="521">
          <cell r="A521" t="str">
            <v>0108xxx</v>
          </cell>
        </row>
        <row r="522">
          <cell r="A522" t="str">
            <v>01111xx</v>
          </cell>
        </row>
        <row r="523">
          <cell r="A523" t="str">
            <v>0108xxx</v>
          </cell>
        </row>
        <row r="524">
          <cell r="A524" t="str">
            <v>0108xxx</v>
          </cell>
        </row>
        <row r="525">
          <cell r="A525" t="str">
            <v>01111xx</v>
          </cell>
        </row>
        <row r="526">
          <cell r="A526" t="str">
            <v>01111xx</v>
          </cell>
        </row>
        <row r="527">
          <cell r="A527" t="str">
            <v>01111xx</v>
          </cell>
        </row>
        <row r="528">
          <cell r="A528" t="str">
            <v>0108xxx</v>
          </cell>
        </row>
        <row r="529">
          <cell r="A529" t="str">
            <v>0108xxx</v>
          </cell>
        </row>
        <row r="530">
          <cell r="A530" t="str">
            <v>0108xxx</v>
          </cell>
        </row>
        <row r="531">
          <cell r="A531" t="str">
            <v>0108ARO</v>
          </cell>
        </row>
        <row r="532">
          <cell r="A532" t="str">
            <v>0108xxx</v>
          </cell>
        </row>
        <row r="533">
          <cell r="A533" t="str">
            <v>0108ARO</v>
          </cell>
        </row>
        <row r="534">
          <cell r="A534" t="str">
            <v>0108xxx</v>
          </cell>
        </row>
        <row r="535">
          <cell r="A535" t="str">
            <v>0108ARO</v>
          </cell>
        </row>
        <row r="536">
          <cell r="A536" t="str">
            <v>0108xxx</v>
          </cell>
        </row>
        <row r="537">
          <cell r="A537" t="str">
            <v>0108xxx</v>
          </cell>
        </row>
        <row r="538">
          <cell r="A538" t="str">
            <v>0108xxx</v>
          </cell>
        </row>
        <row r="539">
          <cell r="A539" t="str">
            <v>0108xxx</v>
          </cell>
        </row>
        <row r="540">
          <cell r="A540" t="str">
            <v>01111xx</v>
          </cell>
        </row>
        <row r="541">
          <cell r="A541" t="str">
            <v>0108xxx</v>
          </cell>
        </row>
        <row r="542">
          <cell r="A542" t="str">
            <v>0108xxx</v>
          </cell>
        </row>
        <row r="543">
          <cell r="A543" t="str">
            <v>0108xxx</v>
          </cell>
        </row>
        <row r="544">
          <cell r="A544" t="str">
            <v>01111xx</v>
          </cell>
        </row>
        <row r="545">
          <cell r="A545" t="str">
            <v>0108xxx</v>
          </cell>
        </row>
        <row r="546">
          <cell r="A546" t="str">
            <v>0108xxx</v>
          </cell>
        </row>
        <row r="547">
          <cell r="A547" t="str">
            <v>0108xxx</v>
          </cell>
        </row>
        <row r="548">
          <cell r="A548" t="str">
            <v>0108xxx</v>
          </cell>
        </row>
        <row r="549">
          <cell r="A549" t="str">
            <v>0108xxx</v>
          </cell>
        </row>
        <row r="550">
          <cell r="A550" t="str">
            <v>0108xxx</v>
          </cell>
        </row>
        <row r="551">
          <cell r="A551" t="str">
            <v>0108xxx</v>
          </cell>
        </row>
        <row r="552">
          <cell r="A552" t="str">
            <v>0108xxx</v>
          </cell>
        </row>
        <row r="553">
          <cell r="A553" t="str">
            <v>0108xxx</v>
          </cell>
        </row>
        <row r="554">
          <cell r="A554" t="str">
            <v>0108xxx</v>
          </cell>
        </row>
        <row r="555">
          <cell r="A555" t="str">
            <v>0108xxx</v>
          </cell>
        </row>
        <row r="556">
          <cell r="A556" t="str">
            <v>0108xxx</v>
          </cell>
        </row>
        <row r="557">
          <cell r="A557" t="str">
            <v>0108xxx</v>
          </cell>
        </row>
        <row r="558">
          <cell r="A558" t="str">
            <v>0108xxx</v>
          </cell>
        </row>
        <row r="559">
          <cell r="A559" t="str">
            <v>0108xxx</v>
          </cell>
        </row>
        <row r="560">
          <cell r="A560" t="str">
            <v>0108xxx</v>
          </cell>
        </row>
        <row r="561">
          <cell r="A561" t="str">
            <v>0108xxx</v>
          </cell>
        </row>
        <row r="562">
          <cell r="A562" t="str">
            <v>0108xxx</v>
          </cell>
        </row>
        <row r="563">
          <cell r="A563" t="str">
            <v>0108xxx</v>
          </cell>
        </row>
        <row r="564">
          <cell r="A564" t="str">
            <v>0108xxx</v>
          </cell>
        </row>
        <row r="565">
          <cell r="A565" t="str">
            <v>0108xxx</v>
          </cell>
        </row>
        <row r="566">
          <cell r="A566" t="str">
            <v>0108xxx</v>
          </cell>
        </row>
        <row r="567">
          <cell r="A567" t="str">
            <v>0108xxx</v>
          </cell>
        </row>
        <row r="568">
          <cell r="A568" t="str">
            <v>0108xxx</v>
          </cell>
        </row>
        <row r="569">
          <cell r="A569" t="str">
            <v>0108xxx</v>
          </cell>
        </row>
        <row r="570">
          <cell r="A570" t="str">
            <v>0108xxx</v>
          </cell>
        </row>
        <row r="571">
          <cell r="A571" t="str">
            <v>0108xxx</v>
          </cell>
        </row>
        <row r="572">
          <cell r="A572" t="str">
            <v>0108xxx</v>
          </cell>
        </row>
        <row r="573">
          <cell r="A573" t="str">
            <v>0108xxx</v>
          </cell>
        </row>
        <row r="574">
          <cell r="A574" t="str">
            <v>0108xxx</v>
          </cell>
        </row>
        <row r="575">
          <cell r="A575" t="str">
            <v>0108xxx</v>
          </cell>
        </row>
        <row r="576">
          <cell r="A576" t="str">
            <v>0108xxx</v>
          </cell>
        </row>
        <row r="577">
          <cell r="A577" t="str">
            <v>0108xxx</v>
          </cell>
        </row>
        <row r="578">
          <cell r="A578" t="str">
            <v>0108xxx</v>
          </cell>
        </row>
        <row r="579">
          <cell r="A579" t="str">
            <v>0108xxx</v>
          </cell>
        </row>
        <row r="580">
          <cell r="A580" t="str">
            <v>0108xxx</v>
          </cell>
        </row>
        <row r="581">
          <cell r="A581" t="str">
            <v>0108xxx</v>
          </cell>
        </row>
        <row r="582">
          <cell r="A582" t="str">
            <v>0108xxx</v>
          </cell>
        </row>
        <row r="583">
          <cell r="A583" t="str">
            <v>0108xxx</v>
          </cell>
        </row>
        <row r="584">
          <cell r="A584" t="str">
            <v>0108ARO</v>
          </cell>
        </row>
        <row r="585">
          <cell r="A585" t="str">
            <v>0108xxx</v>
          </cell>
        </row>
        <row r="586">
          <cell r="A586" t="str">
            <v>0108xxx</v>
          </cell>
        </row>
        <row r="587">
          <cell r="A587" t="str">
            <v>0108xxx</v>
          </cell>
        </row>
        <row r="588">
          <cell r="A588" t="str">
            <v>01111xx</v>
          </cell>
        </row>
        <row r="589">
          <cell r="A589" t="str">
            <v>0122xxx</v>
          </cell>
        </row>
        <row r="590">
          <cell r="A590" t="str">
            <v>0108xxx</v>
          </cell>
        </row>
        <row r="591">
          <cell r="A591" t="str">
            <v>0108ARO</v>
          </cell>
        </row>
        <row r="592">
          <cell r="A592" t="str">
            <v>0108xxx</v>
          </cell>
        </row>
        <row r="593">
          <cell r="A593" t="str">
            <v>01111xx</v>
          </cell>
        </row>
        <row r="594">
          <cell r="A594" t="str">
            <v>0108xxx</v>
          </cell>
        </row>
        <row r="595">
          <cell r="A595" t="str">
            <v>0108ARO</v>
          </cell>
        </row>
        <row r="596">
          <cell r="A596" t="str">
            <v>0108xxx</v>
          </cell>
        </row>
        <row r="597">
          <cell r="A597" t="str">
            <v>0108xxx</v>
          </cell>
        </row>
        <row r="598">
          <cell r="A598" t="e">
            <v>#N/A</v>
          </cell>
        </row>
        <row r="599">
          <cell r="A599" t="str">
            <v>01111xx</v>
          </cell>
        </row>
        <row r="600">
          <cell r="A600" t="str">
            <v>0108xxx</v>
          </cell>
        </row>
        <row r="601">
          <cell r="A601" t="str">
            <v>0108xxx</v>
          </cell>
        </row>
        <row r="602">
          <cell r="A602" t="str">
            <v>0108xxx</v>
          </cell>
        </row>
        <row r="603">
          <cell r="A603" t="str">
            <v>0108xxx</v>
          </cell>
        </row>
        <row r="604">
          <cell r="A604" t="str">
            <v>01111xx</v>
          </cell>
        </row>
        <row r="605">
          <cell r="A605" t="str">
            <v>01111xx</v>
          </cell>
        </row>
        <row r="606">
          <cell r="A606" t="str">
            <v>0108xxx</v>
          </cell>
        </row>
        <row r="607">
          <cell r="A607" t="e">
            <v>#N/A</v>
          </cell>
        </row>
        <row r="608">
          <cell r="A608" t="e">
            <v>#N/A</v>
          </cell>
        </row>
        <row r="609">
          <cell r="A609" t="str">
            <v>0108xxx</v>
          </cell>
        </row>
        <row r="610">
          <cell r="A610" t="str">
            <v>0108xxx</v>
          </cell>
        </row>
        <row r="611">
          <cell r="A611" t="str">
            <v>0108xxx</v>
          </cell>
        </row>
        <row r="612">
          <cell r="A612" t="str">
            <v>0108ARO</v>
          </cell>
        </row>
        <row r="613">
          <cell r="A613" t="str">
            <v>0108xxx</v>
          </cell>
        </row>
        <row r="614">
          <cell r="A614" t="str">
            <v>0108xxx</v>
          </cell>
        </row>
        <row r="615">
          <cell r="A615" t="str">
            <v>0108xxx</v>
          </cell>
        </row>
        <row r="616">
          <cell r="A616" t="str">
            <v>01111xx</v>
          </cell>
        </row>
        <row r="617">
          <cell r="A617" t="str">
            <v>01111xx</v>
          </cell>
        </row>
        <row r="618">
          <cell r="A618" t="str">
            <v>01111xx</v>
          </cell>
        </row>
        <row r="619">
          <cell r="A619" t="str">
            <v>0108xxx</v>
          </cell>
        </row>
        <row r="620">
          <cell r="A620" t="str">
            <v>01111xx</v>
          </cell>
        </row>
        <row r="621">
          <cell r="A621" t="str">
            <v>01111xx</v>
          </cell>
        </row>
        <row r="622">
          <cell r="A622" t="str">
            <v>01111xx</v>
          </cell>
        </row>
        <row r="623">
          <cell r="A623" t="str">
            <v>01111xx</v>
          </cell>
        </row>
        <row r="624">
          <cell r="A624" t="str">
            <v>01111xx</v>
          </cell>
        </row>
        <row r="625">
          <cell r="A625" t="str">
            <v>01111xx</v>
          </cell>
        </row>
        <row r="626">
          <cell r="A626" t="str">
            <v>01111xx</v>
          </cell>
        </row>
        <row r="627">
          <cell r="A627" t="str">
            <v>0108xxx</v>
          </cell>
        </row>
        <row r="628">
          <cell r="A628" t="str">
            <v>01111xx</v>
          </cell>
        </row>
        <row r="629">
          <cell r="A629" t="str">
            <v>01111xx</v>
          </cell>
        </row>
        <row r="630">
          <cell r="A630" t="str">
            <v>0108xxx</v>
          </cell>
        </row>
        <row r="631">
          <cell r="A631" t="str">
            <v>0108xxx</v>
          </cell>
        </row>
        <row r="632">
          <cell r="A632" t="str">
            <v>01111xx</v>
          </cell>
        </row>
        <row r="633">
          <cell r="A633" t="str">
            <v>01111xx</v>
          </cell>
        </row>
        <row r="634">
          <cell r="A634" t="str">
            <v>01111xx</v>
          </cell>
        </row>
        <row r="635">
          <cell r="A635" t="str">
            <v>0108xxx</v>
          </cell>
        </row>
        <row r="636">
          <cell r="A636" t="str">
            <v>0108xxx</v>
          </cell>
        </row>
        <row r="637">
          <cell r="A637" t="str">
            <v>0108xxx</v>
          </cell>
        </row>
        <row r="638">
          <cell r="A638" t="str">
            <v>0108ARO</v>
          </cell>
        </row>
        <row r="639">
          <cell r="A639" t="str">
            <v>0108xxx</v>
          </cell>
        </row>
        <row r="640">
          <cell r="A640" t="str">
            <v>0108xxx</v>
          </cell>
        </row>
        <row r="641">
          <cell r="A641" t="str">
            <v>0108xxx</v>
          </cell>
        </row>
        <row r="642">
          <cell r="A642" t="str">
            <v>0108xxx</v>
          </cell>
        </row>
        <row r="643">
          <cell r="A643" t="str">
            <v>0108xxx</v>
          </cell>
        </row>
        <row r="644">
          <cell r="A644" t="str">
            <v>0108xxx</v>
          </cell>
        </row>
        <row r="645">
          <cell r="A645" t="str">
            <v>0108ARO</v>
          </cell>
        </row>
        <row r="646">
          <cell r="A646" t="str">
            <v>0108xxx</v>
          </cell>
        </row>
        <row r="647">
          <cell r="A647" t="str">
            <v>01111xx</v>
          </cell>
        </row>
        <row r="648">
          <cell r="A648" t="str">
            <v>01111xx</v>
          </cell>
        </row>
        <row r="649">
          <cell r="A649" t="str">
            <v>0108xxx</v>
          </cell>
        </row>
        <row r="650">
          <cell r="A650" t="str">
            <v>0108xxx</v>
          </cell>
        </row>
        <row r="651">
          <cell r="A651" t="str">
            <v>0108xxx</v>
          </cell>
        </row>
        <row r="652">
          <cell r="A652" t="str">
            <v>0108xxx</v>
          </cell>
        </row>
        <row r="653">
          <cell r="A653" t="str">
            <v>0108xxx</v>
          </cell>
        </row>
        <row r="654">
          <cell r="A654" t="str">
            <v>0108xxx</v>
          </cell>
        </row>
        <row r="655">
          <cell r="A655" t="str">
            <v>0122xxx</v>
          </cell>
        </row>
        <row r="656">
          <cell r="A656" t="str">
            <v>0108xxx</v>
          </cell>
        </row>
        <row r="657">
          <cell r="A657" t="str">
            <v>0108xxx</v>
          </cell>
        </row>
        <row r="658">
          <cell r="A658" t="str">
            <v>0108xxx</v>
          </cell>
        </row>
        <row r="659">
          <cell r="A659" t="str">
            <v>0108xxx</v>
          </cell>
        </row>
        <row r="660">
          <cell r="A660" t="str">
            <v>0108xxx</v>
          </cell>
        </row>
        <row r="661">
          <cell r="A661" t="str">
            <v>0108xxx</v>
          </cell>
        </row>
        <row r="662">
          <cell r="A662" t="str">
            <v>0108xxx</v>
          </cell>
        </row>
        <row r="663">
          <cell r="A663" t="str">
            <v>0108xxx</v>
          </cell>
        </row>
        <row r="664">
          <cell r="A664" t="str">
            <v>0108xxx</v>
          </cell>
        </row>
        <row r="665">
          <cell r="A665" t="str">
            <v>0108xxx</v>
          </cell>
        </row>
        <row r="666">
          <cell r="A666" t="str">
            <v>0108xxx</v>
          </cell>
        </row>
        <row r="667">
          <cell r="A667" t="str">
            <v>0108xxx</v>
          </cell>
        </row>
        <row r="668">
          <cell r="A668" t="str">
            <v>0108xxx</v>
          </cell>
        </row>
        <row r="669">
          <cell r="A669" t="str">
            <v>0108xxx</v>
          </cell>
        </row>
        <row r="670">
          <cell r="A670" t="str">
            <v>0108xxx</v>
          </cell>
        </row>
        <row r="671">
          <cell r="A671" t="str">
            <v>0108xxx</v>
          </cell>
        </row>
        <row r="672">
          <cell r="A672" t="str">
            <v>0108xxx</v>
          </cell>
        </row>
        <row r="673">
          <cell r="A673" t="str">
            <v>0108xxx</v>
          </cell>
        </row>
        <row r="674">
          <cell r="A674" t="str">
            <v>0108xxx</v>
          </cell>
        </row>
        <row r="675">
          <cell r="A675" t="str">
            <v>0108xxx</v>
          </cell>
        </row>
        <row r="676">
          <cell r="A676" t="str">
            <v>0108xxx</v>
          </cell>
        </row>
        <row r="677">
          <cell r="A677" t="str">
            <v>0108xxx</v>
          </cell>
        </row>
        <row r="678">
          <cell r="A678" t="str">
            <v>0108xxx</v>
          </cell>
        </row>
        <row r="679">
          <cell r="A679" t="str">
            <v>0108xxx</v>
          </cell>
        </row>
        <row r="680">
          <cell r="A680" t="str">
            <v>0108xxx</v>
          </cell>
        </row>
        <row r="681">
          <cell r="A681" t="str">
            <v>0108xxx</v>
          </cell>
        </row>
        <row r="682">
          <cell r="A682" t="str">
            <v>0108xxx</v>
          </cell>
        </row>
        <row r="683">
          <cell r="A683" t="str">
            <v>0108xxx</v>
          </cell>
        </row>
        <row r="684">
          <cell r="A684" t="e">
            <v>#N/A</v>
          </cell>
        </row>
        <row r="685">
          <cell r="A685" t="str">
            <v>0108xxx</v>
          </cell>
        </row>
        <row r="686">
          <cell r="A686" t="str">
            <v>0108xxx</v>
          </cell>
        </row>
        <row r="687">
          <cell r="A687" t="str">
            <v>0108xxx</v>
          </cell>
        </row>
        <row r="688">
          <cell r="A688" t="str">
            <v>01111xx</v>
          </cell>
        </row>
        <row r="689">
          <cell r="A689" t="str">
            <v>0108xxx</v>
          </cell>
        </row>
        <row r="690">
          <cell r="A690" t="str">
            <v>0108xxx</v>
          </cell>
        </row>
        <row r="691">
          <cell r="A691" t="str">
            <v>01111xx</v>
          </cell>
        </row>
        <row r="692">
          <cell r="A692" t="str">
            <v>01111xx</v>
          </cell>
        </row>
        <row r="693">
          <cell r="A693" t="str">
            <v>0108xxx</v>
          </cell>
        </row>
        <row r="694">
          <cell r="A694" t="str">
            <v>0108xxx</v>
          </cell>
        </row>
        <row r="695">
          <cell r="A695" t="str">
            <v>0108xxx</v>
          </cell>
        </row>
        <row r="696">
          <cell r="A696" t="str">
            <v>0122xxx</v>
          </cell>
        </row>
        <row r="697">
          <cell r="A697" t="str">
            <v>0108xxx</v>
          </cell>
        </row>
        <row r="698">
          <cell r="A698" t="str">
            <v>0108xxx</v>
          </cell>
        </row>
        <row r="699">
          <cell r="A699" t="str">
            <v>0108xxx</v>
          </cell>
        </row>
        <row r="700">
          <cell r="A700" t="str">
            <v>01111xx</v>
          </cell>
        </row>
        <row r="701">
          <cell r="A701" t="str">
            <v>01111xx</v>
          </cell>
        </row>
        <row r="702">
          <cell r="A702" t="str">
            <v>0108xxx</v>
          </cell>
        </row>
        <row r="703">
          <cell r="A703" t="str">
            <v>01111xx</v>
          </cell>
        </row>
        <row r="704">
          <cell r="A704" t="str">
            <v>0108xxx</v>
          </cell>
        </row>
        <row r="705">
          <cell r="A705" t="str">
            <v>0122xxx</v>
          </cell>
        </row>
        <row r="706">
          <cell r="A706" t="str">
            <v>01111xx</v>
          </cell>
        </row>
        <row r="707">
          <cell r="A707" t="str">
            <v>0122xxx</v>
          </cell>
        </row>
        <row r="708">
          <cell r="A708" t="str">
            <v>0108xxx</v>
          </cell>
        </row>
        <row r="709">
          <cell r="A709" t="str">
            <v>0108xxx</v>
          </cell>
        </row>
        <row r="710">
          <cell r="A710" t="str">
            <v>0108xxx</v>
          </cell>
        </row>
        <row r="711">
          <cell r="A711" t="str">
            <v>0108xxx</v>
          </cell>
        </row>
        <row r="712">
          <cell r="A712" t="str">
            <v>0122xxx</v>
          </cell>
        </row>
        <row r="713">
          <cell r="A713" t="str">
            <v>01111xx</v>
          </cell>
        </row>
        <row r="714">
          <cell r="A714" t="str">
            <v>0122xxx</v>
          </cell>
        </row>
        <row r="715">
          <cell r="A715" t="str">
            <v>0108xxx</v>
          </cell>
        </row>
        <row r="716">
          <cell r="A716" t="str">
            <v>0108xxx</v>
          </cell>
        </row>
        <row r="717">
          <cell r="A717" t="str">
            <v>01111xx</v>
          </cell>
        </row>
        <row r="718">
          <cell r="A718" t="str">
            <v>0108xxx</v>
          </cell>
        </row>
        <row r="719">
          <cell r="A719" t="str">
            <v>0108xxx</v>
          </cell>
        </row>
        <row r="720">
          <cell r="A720" t="str">
            <v>0108xxx</v>
          </cell>
        </row>
        <row r="721">
          <cell r="A721" t="str">
            <v>0122xxx</v>
          </cell>
        </row>
        <row r="722">
          <cell r="A722" t="str">
            <v>01111xx</v>
          </cell>
        </row>
        <row r="723">
          <cell r="A723" t="str">
            <v>01111xx</v>
          </cell>
        </row>
        <row r="724">
          <cell r="A724" t="str">
            <v>0108xxx</v>
          </cell>
        </row>
        <row r="725">
          <cell r="A725" t="str">
            <v>01111xx</v>
          </cell>
        </row>
        <row r="726">
          <cell r="A726" t="str">
            <v>01111xx</v>
          </cell>
        </row>
        <row r="727">
          <cell r="A727" t="str">
            <v>01111xx</v>
          </cell>
        </row>
        <row r="728">
          <cell r="A728" t="str">
            <v>01111xx</v>
          </cell>
        </row>
        <row r="729">
          <cell r="A729" t="str">
            <v>01111xx</v>
          </cell>
        </row>
        <row r="730">
          <cell r="A730" t="str">
            <v>01111xx</v>
          </cell>
        </row>
        <row r="731">
          <cell r="A731" t="str">
            <v>0108xxx</v>
          </cell>
        </row>
        <row r="732">
          <cell r="A732" t="str">
            <v>01111xx</v>
          </cell>
        </row>
        <row r="733">
          <cell r="A733" t="str">
            <v>01111xx</v>
          </cell>
        </row>
        <row r="734">
          <cell r="A734" t="e">
            <v>#N/A</v>
          </cell>
        </row>
        <row r="735">
          <cell r="A735" t="str">
            <v>0108xxx</v>
          </cell>
        </row>
        <row r="736">
          <cell r="A736" t="str">
            <v>0108xxx</v>
          </cell>
        </row>
        <row r="737">
          <cell r="A737" t="str">
            <v>0108xxx</v>
          </cell>
        </row>
        <row r="738">
          <cell r="A738" t="str">
            <v>0108xxx</v>
          </cell>
        </row>
        <row r="739">
          <cell r="A739" t="str">
            <v>0122xxx</v>
          </cell>
        </row>
        <row r="740">
          <cell r="A740" t="str">
            <v>0108ARO</v>
          </cell>
        </row>
        <row r="741">
          <cell r="A741" t="str">
            <v>0108xxx</v>
          </cell>
        </row>
        <row r="742">
          <cell r="A742" t="str">
            <v>0108xxx</v>
          </cell>
        </row>
        <row r="743">
          <cell r="A743" t="str">
            <v>0108xxx</v>
          </cell>
        </row>
        <row r="744">
          <cell r="A744" t="str">
            <v>0108xxx</v>
          </cell>
        </row>
        <row r="745">
          <cell r="A745" t="str">
            <v>0108xxx</v>
          </cell>
        </row>
        <row r="746">
          <cell r="A746" t="str">
            <v>0108xxx</v>
          </cell>
        </row>
        <row r="747">
          <cell r="A747" t="str">
            <v>0108xxx</v>
          </cell>
        </row>
        <row r="748">
          <cell r="A748" t="str">
            <v>0108ARO</v>
          </cell>
        </row>
        <row r="749">
          <cell r="A749" t="str">
            <v>0108xxx</v>
          </cell>
        </row>
        <row r="750">
          <cell r="A750" t="str">
            <v>0108xxx</v>
          </cell>
        </row>
        <row r="751">
          <cell r="A751" t="str">
            <v>0108xxx</v>
          </cell>
        </row>
        <row r="752">
          <cell r="A752" t="str">
            <v>01111xx</v>
          </cell>
        </row>
        <row r="753">
          <cell r="A753" t="str">
            <v>0108xxx</v>
          </cell>
        </row>
        <row r="754">
          <cell r="A754" t="str">
            <v>0108xxx</v>
          </cell>
        </row>
        <row r="755">
          <cell r="A755" t="str">
            <v>0108xxx</v>
          </cell>
        </row>
        <row r="756">
          <cell r="A756" t="str">
            <v>0108xxx</v>
          </cell>
        </row>
        <row r="757">
          <cell r="A757" t="str">
            <v>0108xxx</v>
          </cell>
        </row>
        <row r="758">
          <cell r="A758" t="str">
            <v>0108xxx</v>
          </cell>
        </row>
        <row r="759">
          <cell r="A759" t="str">
            <v>0108xxx</v>
          </cell>
        </row>
        <row r="760">
          <cell r="A760" t="str">
            <v>0108xxx</v>
          </cell>
        </row>
        <row r="761">
          <cell r="A761" t="str">
            <v>0108xxx</v>
          </cell>
        </row>
        <row r="762">
          <cell r="A762" t="str">
            <v>0108xxx</v>
          </cell>
        </row>
        <row r="763">
          <cell r="A763" t="str">
            <v>0108xxx</v>
          </cell>
        </row>
        <row r="764">
          <cell r="A764" t="str">
            <v>0108xxx</v>
          </cell>
        </row>
        <row r="765">
          <cell r="A765" t="str">
            <v>0108xxx</v>
          </cell>
        </row>
        <row r="766">
          <cell r="A766" t="str">
            <v>0108xxx</v>
          </cell>
        </row>
        <row r="767">
          <cell r="A767" t="str">
            <v>0108xxx</v>
          </cell>
        </row>
        <row r="768">
          <cell r="A768" t="str">
            <v>0108xxx</v>
          </cell>
        </row>
        <row r="769">
          <cell r="A769" t="str">
            <v>0108xxx</v>
          </cell>
        </row>
        <row r="770">
          <cell r="A770" t="str">
            <v>0108xxx</v>
          </cell>
        </row>
        <row r="771">
          <cell r="A771" t="str">
            <v>0108xxx</v>
          </cell>
        </row>
        <row r="772">
          <cell r="A772" t="str">
            <v>0108xxx</v>
          </cell>
        </row>
        <row r="773">
          <cell r="A773" t="str">
            <v>0108xxx</v>
          </cell>
        </row>
        <row r="774">
          <cell r="A774" t="str">
            <v>0108xxx</v>
          </cell>
        </row>
        <row r="775">
          <cell r="A775" t="str">
            <v>0108xxx</v>
          </cell>
        </row>
        <row r="776">
          <cell r="A776" t="str">
            <v>0108xxx</v>
          </cell>
        </row>
        <row r="777">
          <cell r="A777" t="str">
            <v>0108xxx</v>
          </cell>
        </row>
        <row r="778">
          <cell r="A778" t="str">
            <v>0108xxx</v>
          </cell>
        </row>
        <row r="779">
          <cell r="A779" t="str">
            <v>0108xxx</v>
          </cell>
        </row>
        <row r="780">
          <cell r="A780" t="str">
            <v>0108xxx</v>
          </cell>
        </row>
        <row r="781">
          <cell r="A781" t="str">
            <v>0108xxx</v>
          </cell>
        </row>
        <row r="782">
          <cell r="A782" t="str">
            <v>0108xxx</v>
          </cell>
        </row>
        <row r="783">
          <cell r="A783" t="str">
            <v>0108xxx</v>
          </cell>
        </row>
        <row r="784">
          <cell r="A784" t="str">
            <v>0108xxx</v>
          </cell>
        </row>
        <row r="785">
          <cell r="A785" t="str">
            <v>0108xxx</v>
          </cell>
        </row>
        <row r="786">
          <cell r="A786" t="str">
            <v>0108xxx</v>
          </cell>
        </row>
        <row r="787">
          <cell r="A787" t="str">
            <v>0108xxx</v>
          </cell>
        </row>
        <row r="788">
          <cell r="A788" t="str">
            <v>0108xxx</v>
          </cell>
        </row>
        <row r="789">
          <cell r="A789" t="str">
            <v>0108xxx</v>
          </cell>
        </row>
        <row r="790">
          <cell r="A790" t="str">
            <v>0108xxx</v>
          </cell>
        </row>
        <row r="791">
          <cell r="A791" t="str">
            <v>0108xxx</v>
          </cell>
        </row>
        <row r="792">
          <cell r="A792" t="str">
            <v>0108xxx</v>
          </cell>
        </row>
        <row r="793">
          <cell r="A793" t="str">
            <v>0108xxx</v>
          </cell>
        </row>
        <row r="794">
          <cell r="A794" t="str">
            <v>0108xxx</v>
          </cell>
        </row>
        <row r="795">
          <cell r="A795" t="str">
            <v>01111xx</v>
          </cell>
        </row>
        <row r="796">
          <cell r="A796" t="str">
            <v>0108xxx</v>
          </cell>
        </row>
        <row r="797">
          <cell r="A797" t="str">
            <v>0108xxx</v>
          </cell>
        </row>
        <row r="798">
          <cell r="A798" t="str">
            <v>0108xxx</v>
          </cell>
        </row>
        <row r="799">
          <cell r="A799" t="str">
            <v>0108xxx</v>
          </cell>
        </row>
        <row r="800">
          <cell r="A800" t="str">
            <v>01111xx</v>
          </cell>
        </row>
        <row r="801">
          <cell r="A801" t="str">
            <v>0108xxx</v>
          </cell>
        </row>
        <row r="802">
          <cell r="A802" t="str">
            <v>0122xxx</v>
          </cell>
        </row>
        <row r="803">
          <cell r="A803" t="str">
            <v>0108xxx</v>
          </cell>
        </row>
        <row r="804">
          <cell r="A804" t="e">
            <v>#N/A</v>
          </cell>
        </row>
        <row r="805">
          <cell r="A805" t="str">
            <v>0108xxx</v>
          </cell>
        </row>
        <row r="806">
          <cell r="A806" t="str">
            <v>0108xxx</v>
          </cell>
        </row>
        <row r="807">
          <cell r="A807" t="str">
            <v>0108xxx</v>
          </cell>
        </row>
        <row r="808">
          <cell r="A808" t="str">
            <v>01111xx</v>
          </cell>
        </row>
        <row r="809">
          <cell r="A809" t="str">
            <v>0122xxx</v>
          </cell>
        </row>
        <row r="810">
          <cell r="A810" t="str">
            <v>0122xxx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Tornado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1"/>
  <sheetViews>
    <sheetView showGridLines="0" tabSelected="1" view="pageBreakPreview" zoomScaleNormal="80" zoomScaleSheetLayoutView="100" workbookViewId="0">
      <pane xSplit="4" ySplit="8" topLeftCell="N369" activePane="bottomRight" state="frozen"/>
      <selection pane="topRight" activeCell="E1" sqref="E1"/>
      <selection pane="bottomLeft" activeCell="A9" sqref="A9"/>
      <selection pane="bottomRight" activeCell="S443" sqref="S443"/>
    </sheetView>
  </sheetViews>
  <sheetFormatPr defaultColWidth="9" defaultRowHeight="13"/>
  <cols>
    <col min="1" max="1" width="10.6328125" style="4" customWidth="1"/>
    <col min="2" max="2" width="8.08984375" style="4" customWidth="1"/>
    <col min="3" max="3" width="2.08984375" style="5" customWidth="1"/>
    <col min="4" max="4" width="59.90625" style="4" bestFit="1" customWidth="1"/>
    <col min="5" max="5" width="10.08984375" style="75" customWidth="1"/>
    <col min="6" max="6" width="14.453125" style="4" customWidth="1"/>
    <col min="7" max="7" width="14.08984375" style="4" customWidth="1"/>
    <col min="8" max="9" width="13.453125" style="4" customWidth="1"/>
    <col min="10" max="10" width="12.90625" style="4" customWidth="1"/>
    <col min="11" max="11" width="13.453125" style="4" customWidth="1"/>
    <col min="12" max="12" width="17.6328125" style="4" customWidth="1"/>
    <col min="13" max="13" width="10.36328125" style="75" customWidth="1"/>
    <col min="14" max="14" width="13.6328125" style="4" customWidth="1"/>
    <col min="15" max="15" width="13.453125" style="4" customWidth="1"/>
    <col min="16" max="16" width="11.36328125" style="4" customWidth="1"/>
    <col min="17" max="17" width="11.6328125" style="4" customWidth="1"/>
    <col min="18" max="18" width="12.90625" style="4" customWidth="1"/>
    <col min="19" max="20" width="15.54296875" style="105" customWidth="1"/>
    <col min="21" max="21" width="22" style="4" customWidth="1"/>
    <col min="22" max="16384" width="9" style="2"/>
  </cols>
  <sheetData>
    <row r="1" spans="1:21" s="1" customFormat="1">
      <c r="A1" s="5"/>
      <c r="B1" s="5" t="s">
        <v>185</v>
      </c>
      <c r="C1" s="5"/>
      <c r="D1" s="5"/>
      <c r="E1" s="61"/>
      <c r="F1" s="5"/>
      <c r="G1" s="5"/>
      <c r="H1" s="5"/>
      <c r="I1" s="5"/>
      <c r="J1" s="5"/>
      <c r="K1" s="5"/>
      <c r="L1" s="5"/>
      <c r="M1" s="61"/>
      <c r="N1" s="5"/>
      <c r="O1" s="5"/>
      <c r="P1" s="5"/>
      <c r="Q1" s="5"/>
      <c r="R1" s="5"/>
      <c r="S1" s="5"/>
      <c r="T1" s="5"/>
      <c r="U1" s="87"/>
    </row>
    <row r="2" spans="1:21" s="1" customFormat="1">
      <c r="A2" s="5"/>
      <c r="B2" s="5" t="s">
        <v>186</v>
      </c>
      <c r="C2" s="5"/>
      <c r="D2" s="5"/>
      <c r="E2" s="61"/>
      <c r="F2" s="5"/>
      <c r="G2" s="5"/>
      <c r="H2" s="5"/>
      <c r="I2" s="5"/>
      <c r="J2" s="5"/>
      <c r="K2" s="5"/>
      <c r="L2" s="5"/>
      <c r="M2" s="61"/>
      <c r="N2" s="5"/>
      <c r="O2" s="5"/>
      <c r="P2" s="5"/>
      <c r="Q2" s="5"/>
      <c r="R2" s="5"/>
      <c r="S2" s="5"/>
      <c r="T2" s="5"/>
      <c r="U2" s="87"/>
    </row>
    <row r="3" spans="1:21" s="1" customFormat="1">
      <c r="A3" s="106"/>
      <c r="B3" s="106" t="s">
        <v>184</v>
      </c>
      <c r="C3" s="5"/>
      <c r="D3" s="5"/>
      <c r="E3" s="61"/>
      <c r="F3" s="5"/>
      <c r="G3" s="5"/>
      <c r="H3" s="5"/>
      <c r="I3" s="5"/>
      <c r="J3" s="5"/>
      <c r="K3" s="5"/>
      <c r="L3" s="5"/>
      <c r="M3" s="61"/>
      <c r="N3" s="5"/>
      <c r="O3" s="5"/>
      <c r="P3" s="5"/>
      <c r="Q3" s="5"/>
      <c r="R3" s="5"/>
      <c r="S3" s="62"/>
      <c r="T3" s="62"/>
      <c r="U3" s="5"/>
    </row>
    <row r="4" spans="1:21" s="1" customFormat="1" ht="13.5" thickBot="1">
      <c r="A4" s="107"/>
      <c r="B4" s="107" t="s">
        <v>219</v>
      </c>
      <c r="C4" s="5"/>
      <c r="D4" s="5"/>
      <c r="E4" s="61"/>
      <c r="F4" s="49"/>
      <c r="G4" s="62"/>
      <c r="H4" s="5"/>
      <c r="I4" s="5"/>
      <c r="J4" s="5"/>
      <c r="K4" s="5"/>
      <c r="L4" s="5"/>
      <c r="M4" s="61"/>
      <c r="N4" s="49"/>
      <c r="O4" s="5"/>
      <c r="P4" s="5"/>
      <c r="Q4" s="5"/>
      <c r="R4" s="5"/>
      <c r="S4" s="5"/>
      <c r="T4" s="5"/>
      <c r="U4" s="5"/>
    </row>
    <row r="5" spans="1:21" s="1" customFormat="1">
      <c r="A5" s="5"/>
      <c r="B5" s="5"/>
      <c r="C5" s="5"/>
      <c r="D5" s="108"/>
      <c r="E5" s="63"/>
      <c r="F5" s="64"/>
      <c r="G5" s="65"/>
      <c r="H5" s="65"/>
      <c r="I5" s="65"/>
      <c r="J5" s="65"/>
      <c r="K5" s="66"/>
      <c r="L5" s="67"/>
      <c r="M5" s="63"/>
      <c r="N5" s="64"/>
      <c r="O5" s="65"/>
      <c r="P5" s="65"/>
      <c r="Q5" s="66"/>
      <c r="R5" s="66"/>
      <c r="S5" s="88"/>
      <c r="T5" s="65"/>
      <c r="U5" s="89"/>
    </row>
    <row r="6" spans="1:21" s="1" customFormat="1" ht="17.25" customHeight="1">
      <c r="A6" s="5"/>
      <c r="B6" s="5"/>
      <c r="C6" s="5"/>
      <c r="D6" s="108"/>
      <c r="E6" s="113" t="s">
        <v>203</v>
      </c>
      <c r="F6" s="114"/>
      <c r="G6" s="114"/>
      <c r="H6" s="114"/>
      <c r="I6" s="114"/>
      <c r="J6" s="114"/>
      <c r="K6" s="114"/>
      <c r="L6" s="115"/>
      <c r="M6" s="113" t="s">
        <v>216</v>
      </c>
      <c r="N6" s="114"/>
      <c r="O6" s="114"/>
      <c r="P6" s="114"/>
      <c r="Q6" s="114"/>
      <c r="R6" s="115"/>
      <c r="S6" s="113" t="s">
        <v>218</v>
      </c>
      <c r="T6" s="114"/>
      <c r="U6" s="115"/>
    </row>
    <row r="7" spans="1:21" s="1" customFormat="1" ht="30.75" customHeight="1">
      <c r="A7" s="5"/>
      <c r="B7" s="5"/>
      <c r="C7" s="5"/>
      <c r="D7" s="5"/>
      <c r="E7" s="68" t="s">
        <v>207</v>
      </c>
      <c r="F7" s="69" t="s">
        <v>208</v>
      </c>
      <c r="G7" s="28" t="s">
        <v>205</v>
      </c>
      <c r="H7" s="28"/>
      <c r="I7" s="28"/>
      <c r="J7" s="28"/>
      <c r="K7" s="28" t="s">
        <v>210</v>
      </c>
      <c r="L7" s="48" t="s">
        <v>204</v>
      </c>
      <c r="M7" s="68" t="s">
        <v>207</v>
      </c>
      <c r="N7" s="69" t="s">
        <v>208</v>
      </c>
      <c r="O7" s="28" t="s">
        <v>212</v>
      </c>
      <c r="P7" s="28"/>
      <c r="Q7" s="28" t="s">
        <v>210</v>
      </c>
      <c r="R7" s="48" t="s">
        <v>204</v>
      </c>
      <c r="S7" s="90" t="s">
        <v>215</v>
      </c>
      <c r="T7" s="28" t="s">
        <v>217</v>
      </c>
      <c r="U7" s="46" t="s">
        <v>217</v>
      </c>
    </row>
    <row r="8" spans="1:21" s="1" customFormat="1">
      <c r="A8" s="5"/>
      <c r="B8" s="5"/>
      <c r="C8" s="5"/>
      <c r="D8" s="109" t="s">
        <v>0</v>
      </c>
      <c r="E8" s="68" t="s">
        <v>201</v>
      </c>
      <c r="F8" s="29">
        <v>43100</v>
      </c>
      <c r="G8" s="28" t="s">
        <v>206</v>
      </c>
      <c r="H8" s="29" t="s">
        <v>182</v>
      </c>
      <c r="I8" s="29" t="s">
        <v>202</v>
      </c>
      <c r="J8" s="29" t="s">
        <v>209</v>
      </c>
      <c r="K8" s="29" t="s">
        <v>211</v>
      </c>
      <c r="L8" s="30">
        <v>43465</v>
      </c>
      <c r="M8" s="68" t="s">
        <v>201</v>
      </c>
      <c r="N8" s="29">
        <v>43100</v>
      </c>
      <c r="O8" s="29" t="s">
        <v>213</v>
      </c>
      <c r="P8" s="29" t="s">
        <v>214</v>
      </c>
      <c r="Q8" s="29" t="s">
        <v>211</v>
      </c>
      <c r="R8" s="30">
        <v>43465</v>
      </c>
      <c r="S8" s="91" t="s">
        <v>201</v>
      </c>
      <c r="T8" s="29">
        <v>43100</v>
      </c>
      <c r="U8" s="30">
        <v>43465</v>
      </c>
    </row>
    <row r="9" spans="1:21">
      <c r="E9" s="56"/>
      <c r="F9" s="28"/>
      <c r="G9" s="7"/>
      <c r="H9" s="7"/>
      <c r="I9" s="7"/>
      <c r="J9" s="7"/>
      <c r="K9" s="7"/>
      <c r="L9" s="31"/>
      <c r="M9" s="56"/>
      <c r="N9" s="28"/>
      <c r="O9" s="7"/>
      <c r="P9" s="7"/>
      <c r="Q9" s="7"/>
      <c r="R9" s="7"/>
      <c r="S9" s="44"/>
      <c r="T9" s="92"/>
      <c r="U9" s="31"/>
    </row>
    <row r="10" spans="1:21">
      <c r="B10" s="4">
        <v>1</v>
      </c>
      <c r="C10" s="5" t="s">
        <v>1</v>
      </c>
      <c r="E10" s="68"/>
      <c r="F10" s="76"/>
      <c r="G10" s="76"/>
      <c r="H10" s="76"/>
      <c r="I10" s="76"/>
      <c r="J10" s="76"/>
      <c r="K10" s="76"/>
      <c r="L10" s="77"/>
      <c r="M10" s="68"/>
      <c r="N10" s="76"/>
      <c r="O10" s="76"/>
      <c r="P10" s="76"/>
      <c r="Q10" s="76"/>
      <c r="R10" s="76"/>
      <c r="S10" s="78"/>
      <c r="T10" s="76"/>
      <c r="U10" s="77"/>
    </row>
    <row r="11" spans="1:21">
      <c r="B11" s="4">
        <f>B10+1</f>
        <v>2</v>
      </c>
      <c r="D11" s="5" t="s">
        <v>2</v>
      </c>
      <c r="E11" s="56"/>
      <c r="F11" s="7"/>
      <c r="G11" s="7"/>
      <c r="H11" s="7"/>
      <c r="I11" s="7"/>
      <c r="J11" s="7"/>
      <c r="K11" s="7"/>
      <c r="L11" s="31"/>
      <c r="M11" s="56"/>
      <c r="N11" s="7"/>
      <c r="O11" s="7"/>
      <c r="P11" s="7"/>
      <c r="Q11" s="7"/>
      <c r="R11" s="7"/>
      <c r="S11" s="44"/>
      <c r="T11" s="92"/>
      <c r="U11" s="31"/>
    </row>
    <row r="12" spans="1:21">
      <c r="B12" s="4">
        <f t="shared" ref="B12:B14" si="0">B11+1</f>
        <v>3</v>
      </c>
      <c r="D12" s="4" t="s">
        <v>3</v>
      </c>
      <c r="E12" s="52">
        <v>1.8769999999999998E-2</v>
      </c>
      <c r="F12" s="20">
        <v>28388636</v>
      </c>
      <c r="G12" s="20">
        <v>-267825</v>
      </c>
      <c r="H12" s="20">
        <v>0</v>
      </c>
      <c r="I12" s="20">
        <v>0</v>
      </c>
      <c r="J12" s="20">
        <v>0</v>
      </c>
      <c r="K12" s="19">
        <v>820004</v>
      </c>
      <c r="L12" s="32">
        <f t="shared" ref="L12:L19" si="1">F12+G12+H12+I12+J12+K12</f>
        <v>28940815</v>
      </c>
      <c r="M12" s="52">
        <v>8.7000000000000001E-5</v>
      </c>
      <c r="N12" s="20">
        <v>503225</v>
      </c>
      <c r="O12" s="20">
        <v>-53170</v>
      </c>
      <c r="P12" s="20">
        <v>0</v>
      </c>
      <c r="Q12" s="20">
        <v>3799</v>
      </c>
      <c r="R12" s="20">
        <f>N12+O12+P12+Q12</f>
        <v>453854</v>
      </c>
      <c r="S12" s="93">
        <f t="shared" ref="S12:T18" si="2">E12+M12</f>
        <v>1.8856999999999999E-2</v>
      </c>
      <c r="T12" s="20">
        <f t="shared" si="2"/>
        <v>28891861</v>
      </c>
      <c r="U12" s="33">
        <f t="shared" ref="U12:U19" si="3">SUM(F12:K12)+SUM(N12:Q12)</f>
        <v>29394669</v>
      </c>
    </row>
    <row r="13" spans="1:21">
      <c r="B13" s="4">
        <f t="shared" si="0"/>
        <v>4</v>
      </c>
      <c r="D13" s="4" t="s">
        <v>4</v>
      </c>
      <c r="E13" s="52">
        <v>2.5042999999999999E-2</v>
      </c>
      <c r="F13" s="20">
        <v>62320097</v>
      </c>
      <c r="G13" s="20">
        <v>-1128737</v>
      </c>
      <c r="H13" s="20">
        <v>0</v>
      </c>
      <c r="I13" s="20">
        <v>0</v>
      </c>
      <c r="J13" s="20">
        <v>0</v>
      </c>
      <c r="K13" s="19">
        <v>5632221</v>
      </c>
      <c r="L13" s="32">
        <f t="shared" si="1"/>
        <v>66823581</v>
      </c>
      <c r="M13" s="52">
        <v>-3.3210000000000002E-3</v>
      </c>
      <c r="N13" s="20">
        <v>7202162</v>
      </c>
      <c r="O13" s="20">
        <v>-338252</v>
      </c>
      <c r="P13" s="20">
        <v>0</v>
      </c>
      <c r="Q13" s="20">
        <v>0</v>
      </c>
      <c r="R13" s="20">
        <f>N13+O13+P13+Q13</f>
        <v>6863910</v>
      </c>
      <c r="S13" s="93">
        <f t="shared" si="2"/>
        <v>2.1721999999999998E-2</v>
      </c>
      <c r="T13" s="20">
        <f t="shared" si="2"/>
        <v>69522259</v>
      </c>
      <c r="U13" s="33">
        <f t="shared" si="3"/>
        <v>73687491</v>
      </c>
    </row>
    <row r="14" spans="1:21">
      <c r="B14" s="4">
        <f t="shared" si="0"/>
        <v>5</v>
      </c>
      <c r="D14" s="3" t="s">
        <v>5</v>
      </c>
      <c r="E14" s="52">
        <v>2.9406000000000002E-2</v>
      </c>
      <c r="F14" s="20">
        <v>73264718</v>
      </c>
      <c r="G14" s="20">
        <v>-1440850</v>
      </c>
      <c r="H14" s="20">
        <v>-42401</v>
      </c>
      <c r="I14" s="20">
        <v>0</v>
      </c>
      <c r="J14" s="20">
        <v>0</v>
      </c>
      <c r="K14" s="19">
        <v>4294720</v>
      </c>
      <c r="L14" s="32">
        <f t="shared" si="1"/>
        <v>76076187</v>
      </c>
      <c r="M14" s="52">
        <v>-1.4059999999999999E-3</v>
      </c>
      <c r="N14" s="20">
        <v>-4180293</v>
      </c>
      <c r="O14" s="20">
        <v>-235437</v>
      </c>
      <c r="P14" s="20">
        <v>0</v>
      </c>
      <c r="Q14" s="20">
        <v>0</v>
      </c>
      <c r="R14" s="20">
        <f t="shared" ref="R14:R17" si="4">N14+O14+P14+Q14</f>
        <v>-4415730</v>
      </c>
      <c r="S14" s="93">
        <f t="shared" si="2"/>
        <v>2.8000000000000001E-2</v>
      </c>
      <c r="T14" s="20">
        <f t="shared" si="2"/>
        <v>69084425</v>
      </c>
      <c r="U14" s="33">
        <f t="shared" si="3"/>
        <v>71660457</v>
      </c>
    </row>
    <row r="15" spans="1:21">
      <c r="B15" s="4">
        <v>6</v>
      </c>
      <c r="D15" s="3" t="s">
        <v>6</v>
      </c>
      <c r="E15" s="52">
        <v>1.8998999999999999E-2</v>
      </c>
      <c r="F15" s="20">
        <v>21354639</v>
      </c>
      <c r="G15" s="20">
        <v>-293300</v>
      </c>
      <c r="H15" s="20">
        <v>-59</v>
      </c>
      <c r="I15" s="20">
        <v>0</v>
      </c>
      <c r="J15" s="20">
        <v>0</v>
      </c>
      <c r="K15" s="19">
        <v>698041</v>
      </c>
      <c r="L15" s="32">
        <f t="shared" si="1"/>
        <v>21759321</v>
      </c>
      <c r="M15" s="52">
        <v>-3.238E-3</v>
      </c>
      <c r="N15" s="20">
        <v>1056469</v>
      </c>
      <c r="O15" s="20">
        <v>-7172</v>
      </c>
      <c r="P15" s="20">
        <v>0</v>
      </c>
      <c r="Q15" s="20">
        <v>-118967</v>
      </c>
      <c r="R15" s="20">
        <f t="shared" si="4"/>
        <v>930330</v>
      </c>
      <c r="S15" s="93">
        <f t="shared" si="2"/>
        <v>1.5760999999999997E-2</v>
      </c>
      <c r="T15" s="20">
        <f t="shared" si="2"/>
        <v>22411108</v>
      </c>
      <c r="U15" s="33">
        <f t="shared" si="3"/>
        <v>22689651</v>
      </c>
    </row>
    <row r="16" spans="1:21">
      <c r="B16" s="4">
        <v>7</v>
      </c>
      <c r="D16" s="3" t="s">
        <v>7</v>
      </c>
      <c r="E16" s="52">
        <v>1.7007000000000001E-2</v>
      </c>
      <c r="F16" s="20">
        <v>4887154</v>
      </c>
      <c r="G16" s="20">
        <v>-17257</v>
      </c>
      <c r="H16" s="20">
        <v>0</v>
      </c>
      <c r="I16" s="20">
        <v>0</v>
      </c>
      <c r="J16" s="20">
        <v>0</v>
      </c>
      <c r="K16" s="19">
        <v>147767</v>
      </c>
      <c r="L16" s="32">
        <f t="shared" si="1"/>
        <v>5017664</v>
      </c>
      <c r="M16" s="52">
        <v>-5.4000000000000001E-4</v>
      </c>
      <c r="N16" s="20">
        <v>193130</v>
      </c>
      <c r="O16" s="20">
        <v>-6070</v>
      </c>
      <c r="P16" s="20">
        <v>0</v>
      </c>
      <c r="Q16" s="20">
        <v>-4692</v>
      </c>
      <c r="R16" s="20">
        <f t="shared" si="4"/>
        <v>182368</v>
      </c>
      <c r="S16" s="93">
        <f t="shared" si="2"/>
        <v>1.6467000000000002E-2</v>
      </c>
      <c r="T16" s="20">
        <f t="shared" si="2"/>
        <v>5080284</v>
      </c>
      <c r="U16" s="33">
        <f t="shared" si="3"/>
        <v>5200032</v>
      </c>
    </row>
    <row r="17" spans="2:21">
      <c r="B17" s="4">
        <v>8</v>
      </c>
      <c r="D17" s="3" t="s">
        <v>8</v>
      </c>
      <c r="E17" s="52">
        <v>0.2</v>
      </c>
      <c r="F17" s="20">
        <v>101804</v>
      </c>
      <c r="G17" s="20">
        <v>0</v>
      </c>
      <c r="H17" s="20">
        <v>0</v>
      </c>
      <c r="I17" s="20">
        <v>0</v>
      </c>
      <c r="J17" s="20">
        <v>0</v>
      </c>
      <c r="K17" s="19">
        <v>0</v>
      </c>
      <c r="L17" s="32">
        <f t="shared" si="1"/>
        <v>101804</v>
      </c>
      <c r="M17" s="52">
        <v>0</v>
      </c>
      <c r="N17" s="20">
        <v>0</v>
      </c>
      <c r="O17" s="20">
        <v>0</v>
      </c>
      <c r="P17" s="20">
        <v>0</v>
      </c>
      <c r="Q17" s="20">
        <v>0</v>
      </c>
      <c r="R17" s="20">
        <f t="shared" si="4"/>
        <v>0</v>
      </c>
      <c r="S17" s="93">
        <f t="shared" si="2"/>
        <v>0.2</v>
      </c>
      <c r="T17" s="20">
        <f t="shared" si="2"/>
        <v>101804</v>
      </c>
      <c r="U17" s="33">
        <f t="shared" si="3"/>
        <v>101804</v>
      </c>
    </row>
    <row r="18" spans="2:21">
      <c r="B18" s="4">
        <v>9</v>
      </c>
      <c r="D18" s="3" t="s">
        <v>9</v>
      </c>
      <c r="E18" s="52">
        <v>0.1430004</v>
      </c>
      <c r="F18" s="20">
        <v>186867</v>
      </c>
      <c r="G18" s="20">
        <v>-49672</v>
      </c>
      <c r="H18" s="20">
        <v>0</v>
      </c>
      <c r="I18" s="20">
        <v>0</v>
      </c>
      <c r="J18" s="20">
        <v>0</v>
      </c>
      <c r="K18" s="19">
        <v>28406</v>
      </c>
      <c r="L18" s="32">
        <f t="shared" si="1"/>
        <v>165601</v>
      </c>
      <c r="M18" s="52">
        <v>0</v>
      </c>
      <c r="N18" s="20">
        <v>-470</v>
      </c>
      <c r="O18" s="20">
        <v>0</v>
      </c>
      <c r="P18" s="20">
        <v>0</v>
      </c>
      <c r="Q18" s="20">
        <v>0</v>
      </c>
      <c r="R18" s="20">
        <f>N18+O18+P18+Q18</f>
        <v>-470</v>
      </c>
      <c r="S18" s="93">
        <f t="shared" si="2"/>
        <v>0.1430004</v>
      </c>
      <c r="T18" s="20">
        <f t="shared" si="2"/>
        <v>186397</v>
      </c>
      <c r="U18" s="33">
        <f t="shared" si="3"/>
        <v>165131</v>
      </c>
    </row>
    <row r="19" spans="2:21">
      <c r="B19" s="4">
        <v>10</v>
      </c>
      <c r="D19" s="3" t="s">
        <v>10</v>
      </c>
      <c r="E19" s="70"/>
      <c r="F19" s="6">
        <v>394763</v>
      </c>
      <c r="G19" s="6">
        <v>0</v>
      </c>
      <c r="H19" s="6">
        <v>0</v>
      </c>
      <c r="I19" s="6">
        <v>0</v>
      </c>
      <c r="J19" s="6">
        <v>0</v>
      </c>
      <c r="K19" s="50">
        <v>22397</v>
      </c>
      <c r="L19" s="35">
        <f t="shared" si="1"/>
        <v>417160</v>
      </c>
      <c r="M19" s="70"/>
      <c r="N19" s="6">
        <v>0</v>
      </c>
      <c r="O19" s="6">
        <v>0</v>
      </c>
      <c r="P19" s="6">
        <v>0</v>
      </c>
      <c r="Q19" s="6">
        <v>0</v>
      </c>
      <c r="R19" s="6">
        <f>N19+O19+P19+Q19</f>
        <v>0</v>
      </c>
      <c r="S19" s="94"/>
      <c r="T19" s="6">
        <f>F19+N19</f>
        <v>394763</v>
      </c>
      <c r="U19" s="34">
        <f t="shared" si="3"/>
        <v>417160</v>
      </c>
    </row>
    <row r="20" spans="2:21">
      <c r="B20" s="4">
        <v>11</v>
      </c>
      <c r="E20" s="56"/>
      <c r="F20" s="20"/>
      <c r="G20" s="20"/>
      <c r="H20" s="20"/>
      <c r="I20" s="20"/>
      <c r="J20" s="20"/>
      <c r="K20" s="20"/>
      <c r="L20" s="32"/>
      <c r="M20" s="56"/>
      <c r="N20" s="20"/>
      <c r="O20" s="20"/>
      <c r="P20" s="20"/>
      <c r="Q20" s="20"/>
      <c r="R20" s="20"/>
      <c r="S20" s="44"/>
      <c r="T20" s="20"/>
      <c r="U20" s="33"/>
    </row>
    <row r="21" spans="2:21">
      <c r="B21" s="4">
        <v>12</v>
      </c>
      <c r="D21" s="5" t="s">
        <v>11</v>
      </c>
      <c r="E21" s="56"/>
      <c r="F21" s="20">
        <f t="shared" ref="F21:N21" si="5">SUM(F12:F19)</f>
        <v>190898678</v>
      </c>
      <c r="G21" s="20">
        <f t="shared" si="5"/>
        <v>-3197641</v>
      </c>
      <c r="H21" s="20">
        <f t="shared" si="5"/>
        <v>-42460</v>
      </c>
      <c r="I21" s="20">
        <f t="shared" si="5"/>
        <v>0</v>
      </c>
      <c r="J21" s="20">
        <f t="shared" si="5"/>
        <v>0</v>
      </c>
      <c r="K21" s="20">
        <f>SUM(K12:K19)</f>
        <v>11643556</v>
      </c>
      <c r="L21" s="32">
        <f>F21+G21+H21+I21+J21+K21</f>
        <v>199302133</v>
      </c>
      <c r="M21" s="56"/>
      <c r="N21" s="20">
        <f t="shared" si="5"/>
        <v>4774223</v>
      </c>
      <c r="O21" s="20">
        <f>SUM(O12:O19)</f>
        <v>-640101</v>
      </c>
      <c r="P21" s="20">
        <f>SUM(P12:P19)</f>
        <v>0</v>
      </c>
      <c r="Q21" s="20">
        <f>SUM(Q12:Q19)</f>
        <v>-119860</v>
      </c>
      <c r="R21" s="20">
        <f>N21+O21+P21+Q21</f>
        <v>4014262</v>
      </c>
      <c r="S21" s="45"/>
      <c r="T21" s="20">
        <f>F21+N21</f>
        <v>195672901</v>
      </c>
      <c r="U21" s="33">
        <f>SUM(U12:U19)</f>
        <v>203316395</v>
      </c>
    </row>
    <row r="22" spans="2:21">
      <c r="B22" s="4">
        <v>13</v>
      </c>
      <c r="E22" s="56"/>
      <c r="F22" s="20"/>
      <c r="G22" s="20"/>
      <c r="H22" s="20"/>
      <c r="I22" s="20"/>
      <c r="J22" s="20"/>
      <c r="K22" s="20"/>
      <c r="L22" s="32"/>
      <c r="M22" s="56"/>
      <c r="N22" s="20"/>
      <c r="O22" s="20"/>
      <c r="P22" s="20"/>
      <c r="Q22" s="20"/>
      <c r="R22" s="20"/>
      <c r="S22" s="44"/>
      <c r="T22" s="20"/>
      <c r="U22" s="33"/>
    </row>
    <row r="23" spans="2:21">
      <c r="B23" s="4">
        <v>14</v>
      </c>
      <c r="D23" s="5" t="s">
        <v>12</v>
      </c>
      <c r="E23" s="56"/>
      <c r="F23" s="20"/>
      <c r="G23" s="20"/>
      <c r="H23" s="20"/>
      <c r="I23" s="20"/>
      <c r="J23" s="20"/>
      <c r="K23" s="20"/>
      <c r="L23" s="32"/>
      <c r="M23" s="56"/>
      <c r="N23" s="20"/>
      <c r="O23" s="20"/>
      <c r="P23" s="20"/>
      <c r="Q23" s="20"/>
      <c r="R23" s="20"/>
      <c r="S23" s="44"/>
      <c r="T23" s="20"/>
      <c r="U23" s="33"/>
    </row>
    <row r="24" spans="2:21">
      <c r="B24" s="4">
        <v>15</v>
      </c>
      <c r="D24" s="4" t="s">
        <v>3</v>
      </c>
      <c r="E24" s="52"/>
      <c r="F24" s="20">
        <v>6076654</v>
      </c>
      <c r="G24" s="20">
        <v>0</v>
      </c>
      <c r="H24" s="20">
        <v>0</v>
      </c>
      <c r="I24" s="20">
        <v>0</v>
      </c>
      <c r="J24" s="20">
        <v>0</v>
      </c>
      <c r="K24" s="19">
        <v>0</v>
      </c>
      <c r="L24" s="32">
        <f t="shared" ref="L24:L31" si="6">F24+G24+H24+I24+J24+K24</f>
        <v>6076654</v>
      </c>
      <c r="M24" s="52"/>
      <c r="N24" s="20">
        <v>-2903069</v>
      </c>
      <c r="O24" s="20">
        <v>0</v>
      </c>
      <c r="P24" s="20">
        <v>0</v>
      </c>
      <c r="Q24" s="20">
        <v>0</v>
      </c>
      <c r="R24" s="20">
        <f>N24+O24+P24+Q24</f>
        <v>-2903069</v>
      </c>
      <c r="S24" s="93"/>
      <c r="T24" s="20">
        <f t="shared" ref="T24:T31" si="7">F24+N24</f>
        <v>3173585</v>
      </c>
      <c r="U24" s="33">
        <f t="shared" ref="U24:U31" si="8">SUM(F24:K24)+SUM(N24:Q24)</f>
        <v>3173585</v>
      </c>
    </row>
    <row r="25" spans="2:21">
      <c r="B25" s="4">
        <v>16</v>
      </c>
      <c r="D25" s="4" t="s">
        <v>4</v>
      </c>
      <c r="E25" s="52"/>
      <c r="F25" s="20">
        <v>-6210900</v>
      </c>
      <c r="G25" s="20">
        <v>0</v>
      </c>
      <c r="H25" s="20">
        <v>0</v>
      </c>
      <c r="I25" s="20">
        <v>0</v>
      </c>
      <c r="J25" s="20">
        <v>0</v>
      </c>
      <c r="K25" s="19">
        <v>0</v>
      </c>
      <c r="L25" s="32">
        <f t="shared" si="6"/>
        <v>-6210900</v>
      </c>
      <c r="M25" s="52"/>
      <c r="N25" s="20">
        <v>7924148</v>
      </c>
      <c r="O25" s="20">
        <v>0</v>
      </c>
      <c r="P25" s="20">
        <v>0</v>
      </c>
      <c r="Q25" s="20">
        <v>0</v>
      </c>
      <c r="R25" s="20">
        <f t="shared" ref="R25:R30" si="9">N25+O25+P25+Q25</f>
        <v>7924148</v>
      </c>
      <c r="S25" s="93"/>
      <c r="T25" s="20">
        <f t="shared" si="7"/>
        <v>1713248</v>
      </c>
      <c r="U25" s="33">
        <f t="shared" si="8"/>
        <v>1713248</v>
      </c>
    </row>
    <row r="26" spans="2:21">
      <c r="B26" s="4">
        <v>17</v>
      </c>
      <c r="D26" s="3" t="s">
        <v>5</v>
      </c>
      <c r="E26" s="52"/>
      <c r="F26" s="20">
        <v>-3361604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32">
        <f t="shared" si="6"/>
        <v>-3361604</v>
      </c>
      <c r="M26" s="52"/>
      <c r="N26" s="20">
        <v>3710764</v>
      </c>
      <c r="O26" s="20">
        <v>0</v>
      </c>
      <c r="P26" s="20">
        <v>0</v>
      </c>
      <c r="Q26" s="20">
        <v>0</v>
      </c>
      <c r="R26" s="20">
        <f t="shared" si="9"/>
        <v>3710764</v>
      </c>
      <c r="S26" s="93"/>
      <c r="T26" s="20">
        <f t="shared" si="7"/>
        <v>349160</v>
      </c>
      <c r="U26" s="33">
        <f t="shared" si="8"/>
        <v>349160</v>
      </c>
    </row>
    <row r="27" spans="2:21">
      <c r="B27" s="4">
        <v>18</v>
      </c>
      <c r="D27" s="3" t="s">
        <v>6</v>
      </c>
      <c r="E27" s="52"/>
      <c r="F27" s="20">
        <v>-1319087</v>
      </c>
      <c r="G27" s="20">
        <v>0</v>
      </c>
      <c r="H27" s="20">
        <v>0</v>
      </c>
      <c r="I27" s="20">
        <v>0</v>
      </c>
      <c r="J27" s="20">
        <v>0</v>
      </c>
      <c r="K27" s="19">
        <v>0</v>
      </c>
      <c r="L27" s="32">
        <f t="shared" si="6"/>
        <v>-1319087</v>
      </c>
      <c r="M27" s="52"/>
      <c r="N27" s="20">
        <v>1662056</v>
      </c>
      <c r="O27" s="20">
        <v>-107</v>
      </c>
      <c r="P27" s="20">
        <v>0</v>
      </c>
      <c r="Q27" s="20">
        <v>0</v>
      </c>
      <c r="R27" s="20">
        <f t="shared" si="9"/>
        <v>1661949</v>
      </c>
      <c r="S27" s="93"/>
      <c r="T27" s="20">
        <f t="shared" si="7"/>
        <v>342969</v>
      </c>
      <c r="U27" s="33">
        <f t="shared" si="8"/>
        <v>342862</v>
      </c>
    </row>
    <row r="28" spans="2:21">
      <c r="B28" s="4">
        <v>19</v>
      </c>
      <c r="D28" s="3" t="s">
        <v>13</v>
      </c>
      <c r="E28" s="52"/>
      <c r="F28" s="20">
        <v>-49665</v>
      </c>
      <c r="G28" s="20">
        <v>0</v>
      </c>
      <c r="H28" s="20">
        <v>0</v>
      </c>
      <c r="I28" s="20">
        <v>0</v>
      </c>
      <c r="J28" s="20">
        <v>0</v>
      </c>
      <c r="K28" s="19">
        <v>0</v>
      </c>
      <c r="L28" s="32">
        <f t="shared" si="6"/>
        <v>-49665</v>
      </c>
      <c r="M28" s="52"/>
      <c r="N28" s="20">
        <v>135025</v>
      </c>
      <c r="O28" s="20">
        <v>-763</v>
      </c>
      <c r="P28" s="20">
        <v>0</v>
      </c>
      <c r="Q28" s="20">
        <v>0</v>
      </c>
      <c r="R28" s="20">
        <f t="shared" si="9"/>
        <v>134262</v>
      </c>
      <c r="S28" s="93"/>
      <c r="T28" s="20">
        <f t="shared" si="7"/>
        <v>85360</v>
      </c>
      <c r="U28" s="33">
        <f t="shared" si="8"/>
        <v>84597</v>
      </c>
    </row>
    <row r="29" spans="2:21">
      <c r="B29" s="4">
        <v>20</v>
      </c>
      <c r="D29" s="3" t="s">
        <v>14</v>
      </c>
      <c r="E29" s="52"/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19">
        <v>0</v>
      </c>
      <c r="L29" s="32">
        <f t="shared" si="6"/>
        <v>0</v>
      </c>
      <c r="M29" s="52"/>
      <c r="N29" s="20">
        <v>0</v>
      </c>
      <c r="O29" s="20">
        <v>0</v>
      </c>
      <c r="P29" s="20">
        <v>0</v>
      </c>
      <c r="Q29" s="20">
        <v>0</v>
      </c>
      <c r="R29" s="20">
        <f t="shared" si="9"/>
        <v>0</v>
      </c>
      <c r="S29" s="93"/>
      <c r="T29" s="20">
        <f t="shared" si="7"/>
        <v>0</v>
      </c>
      <c r="U29" s="33">
        <f t="shared" si="8"/>
        <v>0</v>
      </c>
    </row>
    <row r="30" spans="2:21">
      <c r="B30" s="4">
        <v>21</v>
      </c>
      <c r="D30" s="3" t="s">
        <v>15</v>
      </c>
      <c r="E30" s="52"/>
      <c r="F30" s="20">
        <v>-54856</v>
      </c>
      <c r="G30" s="20">
        <v>0</v>
      </c>
      <c r="H30" s="20">
        <v>0</v>
      </c>
      <c r="I30" s="20">
        <v>0</v>
      </c>
      <c r="J30" s="20">
        <v>0</v>
      </c>
      <c r="K30" s="19">
        <v>0</v>
      </c>
      <c r="L30" s="32">
        <f t="shared" si="6"/>
        <v>-54856</v>
      </c>
      <c r="M30" s="52"/>
      <c r="N30" s="20">
        <v>-844</v>
      </c>
      <c r="O30" s="20">
        <v>0</v>
      </c>
      <c r="P30" s="20">
        <v>0</v>
      </c>
      <c r="Q30" s="20">
        <v>0</v>
      </c>
      <c r="R30" s="20">
        <f t="shared" si="9"/>
        <v>-844</v>
      </c>
      <c r="S30" s="38"/>
      <c r="T30" s="20">
        <f t="shared" si="7"/>
        <v>-55700</v>
      </c>
      <c r="U30" s="33">
        <f t="shared" si="8"/>
        <v>-55700</v>
      </c>
    </row>
    <row r="31" spans="2:21" s="4" customFormat="1">
      <c r="B31" s="4">
        <v>22</v>
      </c>
      <c r="C31" s="5"/>
      <c r="D31" s="3" t="s">
        <v>10</v>
      </c>
      <c r="E31" s="70"/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50">
        <v>0</v>
      </c>
      <c r="L31" s="35">
        <f t="shared" si="6"/>
        <v>0</v>
      </c>
      <c r="M31" s="70"/>
      <c r="N31" s="6">
        <v>0</v>
      </c>
      <c r="O31" s="6">
        <v>0</v>
      </c>
      <c r="P31" s="6">
        <v>0</v>
      </c>
      <c r="Q31" s="6">
        <v>0</v>
      </c>
      <c r="R31" s="6">
        <f>N31+O31+P31+Q31</f>
        <v>0</v>
      </c>
      <c r="S31" s="95"/>
      <c r="T31" s="6">
        <f t="shared" si="7"/>
        <v>0</v>
      </c>
      <c r="U31" s="34">
        <f t="shared" si="8"/>
        <v>0</v>
      </c>
    </row>
    <row r="32" spans="2:21">
      <c r="B32" s="4">
        <v>23</v>
      </c>
      <c r="E32" s="56"/>
      <c r="F32" s="20"/>
      <c r="G32" s="20"/>
      <c r="H32" s="20"/>
      <c r="I32" s="20"/>
      <c r="J32" s="20"/>
      <c r="K32" s="20"/>
      <c r="L32" s="32"/>
      <c r="M32" s="56"/>
      <c r="N32" s="20"/>
      <c r="O32" s="20"/>
      <c r="P32" s="20"/>
      <c r="Q32" s="20"/>
      <c r="R32" s="20"/>
      <c r="S32" s="44"/>
      <c r="T32" s="20"/>
      <c r="U32" s="33"/>
    </row>
    <row r="33" spans="2:21">
      <c r="B33" s="4">
        <v>24</v>
      </c>
      <c r="C33" s="4"/>
      <c r="D33" s="5" t="s">
        <v>16</v>
      </c>
      <c r="E33" s="56"/>
      <c r="F33" s="20">
        <f t="shared" ref="F33:N33" si="10">SUM(F24:F31)</f>
        <v>-4919458</v>
      </c>
      <c r="G33" s="20">
        <f t="shared" si="10"/>
        <v>0</v>
      </c>
      <c r="H33" s="20">
        <f t="shared" si="10"/>
        <v>0</v>
      </c>
      <c r="I33" s="20">
        <f t="shared" si="10"/>
        <v>0</v>
      </c>
      <c r="J33" s="20">
        <f t="shared" si="10"/>
        <v>0</v>
      </c>
      <c r="K33" s="20">
        <f t="shared" si="10"/>
        <v>0</v>
      </c>
      <c r="L33" s="32">
        <f>F33+G33+H33+I33+J33+K33</f>
        <v>-4919458</v>
      </c>
      <c r="M33" s="56"/>
      <c r="N33" s="20">
        <f t="shared" si="10"/>
        <v>10528080</v>
      </c>
      <c r="O33" s="20">
        <f>SUM(O24:O31)</f>
        <v>-870</v>
      </c>
      <c r="P33" s="20">
        <f>SUM(P24:P31)</f>
        <v>0</v>
      </c>
      <c r="Q33" s="20">
        <f>SUM(Q24:Q31)</f>
        <v>0</v>
      </c>
      <c r="R33" s="20">
        <f>N33+O33+P33+Q33</f>
        <v>10527210</v>
      </c>
      <c r="S33" s="45"/>
      <c r="T33" s="20">
        <f>F33+N33</f>
        <v>5608622</v>
      </c>
      <c r="U33" s="33">
        <f>SUM(U24:U31)</f>
        <v>5607752</v>
      </c>
    </row>
    <row r="34" spans="2:21">
      <c r="B34" s="4">
        <v>25</v>
      </c>
      <c r="E34" s="56"/>
      <c r="F34" s="20"/>
      <c r="G34" s="20"/>
      <c r="H34" s="20"/>
      <c r="I34" s="20"/>
      <c r="J34" s="20"/>
      <c r="K34" s="20"/>
      <c r="L34" s="32"/>
      <c r="M34" s="56"/>
      <c r="N34" s="20"/>
      <c r="O34" s="20"/>
      <c r="P34" s="20"/>
      <c r="Q34" s="20"/>
      <c r="R34" s="20"/>
      <c r="S34" s="44"/>
      <c r="T34" s="20"/>
      <c r="U34" s="33"/>
    </row>
    <row r="35" spans="2:21">
      <c r="B35" s="4">
        <v>26</v>
      </c>
      <c r="D35" s="5" t="s">
        <v>17</v>
      </c>
      <c r="E35" s="56"/>
      <c r="F35" s="20"/>
      <c r="G35" s="20"/>
      <c r="H35" s="20"/>
      <c r="I35" s="20"/>
      <c r="J35" s="20"/>
      <c r="K35" s="20"/>
      <c r="L35" s="32"/>
      <c r="M35" s="56"/>
      <c r="N35" s="20"/>
      <c r="O35" s="20"/>
      <c r="P35" s="20"/>
      <c r="Q35" s="20"/>
      <c r="R35" s="20"/>
      <c r="S35" s="44"/>
      <c r="T35" s="20"/>
      <c r="U35" s="33"/>
    </row>
    <row r="36" spans="2:21">
      <c r="B36" s="4">
        <v>27</v>
      </c>
      <c r="D36" s="4" t="s">
        <v>3</v>
      </c>
      <c r="E36" s="52">
        <v>0</v>
      </c>
      <c r="F36" s="20">
        <v>68216897</v>
      </c>
      <c r="G36" s="20">
        <v>-40336550</v>
      </c>
      <c r="H36" s="20">
        <v>0</v>
      </c>
      <c r="I36" s="20">
        <v>-28598526</v>
      </c>
      <c r="J36" s="20">
        <v>0</v>
      </c>
      <c r="K36" s="19">
        <v>1894254</v>
      </c>
      <c r="L36" s="32">
        <f t="shared" ref="L36:L43" si="11">F36+G36+H36+I36+J36+K36</f>
        <v>1176075</v>
      </c>
      <c r="M36" s="52">
        <v>0</v>
      </c>
      <c r="N36" s="20">
        <v>1196391</v>
      </c>
      <c r="O36" s="20">
        <v>-10847</v>
      </c>
      <c r="P36" s="20">
        <v>-1119805</v>
      </c>
      <c r="Q36" s="20">
        <v>-111122</v>
      </c>
      <c r="R36" s="20">
        <f>N36+O36+P36+Q36</f>
        <v>-45383</v>
      </c>
      <c r="S36" s="93">
        <f t="shared" ref="S36:T42" si="12">E36+M36</f>
        <v>0</v>
      </c>
      <c r="T36" s="20">
        <f t="shared" si="12"/>
        <v>69413288</v>
      </c>
      <c r="U36" s="33">
        <f t="shared" ref="U36:U43" si="13">SUM(F36:K36)+SUM(N36:Q36)</f>
        <v>1130692</v>
      </c>
    </row>
    <row r="37" spans="2:21">
      <c r="B37" s="4">
        <v>28</v>
      </c>
      <c r="D37" s="4" t="s">
        <v>4</v>
      </c>
      <c r="E37" s="52">
        <v>4.224E-2</v>
      </c>
      <c r="F37" s="20">
        <v>157207315</v>
      </c>
      <c r="G37" s="20">
        <v>-220631363</v>
      </c>
      <c r="H37" s="20">
        <v>239936</v>
      </c>
      <c r="I37" s="20">
        <v>50075528</v>
      </c>
      <c r="J37" s="20">
        <v>0</v>
      </c>
      <c r="K37" s="19">
        <v>9829167</v>
      </c>
      <c r="L37" s="32">
        <f t="shared" si="11"/>
        <v>-3279417</v>
      </c>
      <c r="M37" s="52">
        <v>-5.2399999999999999E-3</v>
      </c>
      <c r="N37" s="20">
        <v>3787455</v>
      </c>
      <c r="O37" s="20">
        <v>-1036732</v>
      </c>
      <c r="P37" s="20">
        <v>-1676804</v>
      </c>
      <c r="Q37" s="20">
        <v>-918618</v>
      </c>
      <c r="R37" s="20">
        <f t="shared" ref="R37:R42" si="14">N37+O37+P37+Q37</f>
        <v>155301</v>
      </c>
      <c r="S37" s="93">
        <f t="shared" si="12"/>
        <v>3.6999999999999998E-2</v>
      </c>
      <c r="T37" s="20">
        <f t="shared" si="12"/>
        <v>160994770</v>
      </c>
      <c r="U37" s="33">
        <f t="shared" si="13"/>
        <v>-3124116</v>
      </c>
    </row>
    <row r="38" spans="2:21">
      <c r="B38" s="4">
        <v>29</v>
      </c>
      <c r="D38" s="3" t="s">
        <v>5</v>
      </c>
      <c r="E38" s="52">
        <v>3.3515999999999997E-2</v>
      </c>
      <c r="F38" s="20">
        <v>109860814</v>
      </c>
      <c r="G38" s="20">
        <v>-66733815</v>
      </c>
      <c r="H38" s="20">
        <v>126870</v>
      </c>
      <c r="I38" s="20">
        <v>12449477</v>
      </c>
      <c r="J38" s="20">
        <v>0</v>
      </c>
      <c r="K38" s="19">
        <v>4324196</v>
      </c>
      <c r="L38" s="32">
        <f t="shared" si="11"/>
        <v>60027542</v>
      </c>
      <c r="M38" s="52">
        <v>-8.1329999999999996E-3</v>
      </c>
      <c r="N38" s="20">
        <v>3140981</v>
      </c>
      <c r="O38" s="20">
        <v>21054</v>
      </c>
      <c r="P38" s="20">
        <v>-2068443</v>
      </c>
      <c r="Q38" s="20">
        <v>-1049310</v>
      </c>
      <c r="R38" s="20">
        <f t="shared" si="14"/>
        <v>44282</v>
      </c>
      <c r="S38" s="93">
        <f t="shared" si="12"/>
        <v>2.5382999999999996E-2</v>
      </c>
      <c r="T38" s="20">
        <f t="shared" si="12"/>
        <v>113001795</v>
      </c>
      <c r="U38" s="33">
        <f t="shared" si="13"/>
        <v>60071824</v>
      </c>
    </row>
    <row r="39" spans="2:21">
      <c r="B39" s="4">
        <v>30</v>
      </c>
      <c r="D39" s="3" t="s">
        <v>6</v>
      </c>
      <c r="E39" s="52">
        <v>2.9028999999999999E-2</v>
      </c>
      <c r="F39" s="20">
        <v>32161565</v>
      </c>
      <c r="G39" s="20">
        <v>-25755622</v>
      </c>
      <c r="H39" s="20">
        <v>0</v>
      </c>
      <c r="I39" s="20">
        <v>5066562</v>
      </c>
      <c r="J39" s="20">
        <v>0</v>
      </c>
      <c r="K39" s="19">
        <v>1083943</v>
      </c>
      <c r="L39" s="32">
        <f t="shared" si="11"/>
        <v>12556448</v>
      </c>
      <c r="M39" s="52">
        <v>-3.4290000000000002E-3</v>
      </c>
      <c r="N39" s="20">
        <v>1227315</v>
      </c>
      <c r="O39" s="20">
        <v>-30756</v>
      </c>
      <c r="P39" s="20">
        <v>-1029487</v>
      </c>
      <c r="Q39" s="20">
        <v>-128039</v>
      </c>
      <c r="R39" s="20">
        <f t="shared" si="14"/>
        <v>39033</v>
      </c>
      <c r="S39" s="93">
        <f t="shared" si="12"/>
        <v>2.5599999999999998E-2</v>
      </c>
      <c r="T39" s="20">
        <f t="shared" si="12"/>
        <v>33388880</v>
      </c>
      <c r="U39" s="33">
        <f t="shared" si="13"/>
        <v>12595481</v>
      </c>
    </row>
    <row r="40" spans="2:21">
      <c r="B40" s="4">
        <v>31</v>
      </c>
      <c r="D40" s="3" t="s">
        <v>7</v>
      </c>
      <c r="E40" s="52">
        <v>2.1947000000000001E-2</v>
      </c>
      <c r="F40" s="20">
        <v>6035997</v>
      </c>
      <c r="G40" s="20">
        <v>-7275620</v>
      </c>
      <c r="H40" s="20">
        <v>0</v>
      </c>
      <c r="I40" s="20">
        <v>1711873</v>
      </c>
      <c r="J40" s="20">
        <v>0</v>
      </c>
      <c r="K40" s="19">
        <v>193461</v>
      </c>
      <c r="L40" s="32">
        <f t="shared" si="11"/>
        <v>665711</v>
      </c>
      <c r="M40" s="52">
        <v>-1.402E-3</v>
      </c>
      <c r="N40" s="20">
        <v>117052</v>
      </c>
      <c r="O40" s="20">
        <v>-5858</v>
      </c>
      <c r="P40" s="20">
        <v>-100987</v>
      </c>
      <c r="Q40" s="20">
        <v>-12358</v>
      </c>
      <c r="R40" s="20">
        <f t="shared" si="14"/>
        <v>-2151</v>
      </c>
      <c r="S40" s="93">
        <f t="shared" si="12"/>
        <v>2.0545000000000001E-2</v>
      </c>
      <c r="T40" s="20">
        <f t="shared" si="12"/>
        <v>6153049</v>
      </c>
      <c r="U40" s="33">
        <f t="shared" si="13"/>
        <v>663560</v>
      </c>
    </row>
    <row r="41" spans="2:21">
      <c r="B41" s="4">
        <v>32</v>
      </c>
      <c r="D41" s="3" t="s">
        <v>8</v>
      </c>
      <c r="E41" s="52">
        <v>0.2</v>
      </c>
      <c r="F41" s="20">
        <v>87706</v>
      </c>
      <c r="G41" s="20">
        <v>-99996</v>
      </c>
      <c r="H41" s="20">
        <v>0</v>
      </c>
      <c r="I41" s="20">
        <v>11265</v>
      </c>
      <c r="J41" s="20">
        <v>0</v>
      </c>
      <c r="K41" s="19">
        <v>0</v>
      </c>
      <c r="L41" s="32">
        <f t="shared" si="11"/>
        <v>-1025</v>
      </c>
      <c r="M41" s="52">
        <v>0</v>
      </c>
      <c r="N41" s="20">
        <v>0</v>
      </c>
      <c r="O41" s="20">
        <v>0</v>
      </c>
      <c r="P41" s="20">
        <v>0</v>
      </c>
      <c r="Q41" s="20">
        <v>0</v>
      </c>
      <c r="R41" s="20">
        <f t="shared" si="14"/>
        <v>0</v>
      </c>
      <c r="S41" s="93">
        <f t="shared" si="12"/>
        <v>0.2</v>
      </c>
      <c r="T41" s="20">
        <f t="shared" si="12"/>
        <v>87706</v>
      </c>
      <c r="U41" s="33">
        <f t="shared" si="13"/>
        <v>-1025</v>
      </c>
    </row>
    <row r="42" spans="2:21">
      <c r="B42" s="4">
        <v>33</v>
      </c>
      <c r="D42" s="3" t="s">
        <v>9</v>
      </c>
      <c r="E42" s="52">
        <v>0.1430004</v>
      </c>
      <c r="F42" s="20">
        <v>10921</v>
      </c>
      <c r="G42" s="20">
        <v>-10920</v>
      </c>
      <c r="H42" s="20">
        <v>0</v>
      </c>
      <c r="I42" s="20">
        <v>0</v>
      </c>
      <c r="J42" s="20">
        <v>0</v>
      </c>
      <c r="K42" s="19">
        <v>0</v>
      </c>
      <c r="L42" s="32">
        <f t="shared" si="11"/>
        <v>1</v>
      </c>
      <c r="M42" s="52">
        <v>0</v>
      </c>
      <c r="N42" s="20">
        <v>-546</v>
      </c>
      <c r="O42" s="20">
        <v>0</v>
      </c>
      <c r="P42" s="20">
        <v>507</v>
      </c>
      <c r="Q42" s="20">
        <v>0</v>
      </c>
      <c r="R42" s="20">
        <f t="shared" si="14"/>
        <v>-39</v>
      </c>
      <c r="S42" s="93">
        <f t="shared" si="12"/>
        <v>0.1430004</v>
      </c>
      <c r="T42" s="20">
        <f t="shared" si="12"/>
        <v>10375</v>
      </c>
      <c r="U42" s="33">
        <f t="shared" si="13"/>
        <v>-38</v>
      </c>
    </row>
    <row r="43" spans="2:21">
      <c r="B43" s="4">
        <v>34</v>
      </c>
      <c r="D43" s="3" t="s">
        <v>10</v>
      </c>
      <c r="E43" s="70"/>
      <c r="F43" s="6">
        <v>5438678</v>
      </c>
      <c r="G43" s="6">
        <v>-2360061</v>
      </c>
      <c r="H43" s="6">
        <v>0</v>
      </c>
      <c r="I43" s="6">
        <v>0</v>
      </c>
      <c r="J43" s="6">
        <v>0</v>
      </c>
      <c r="K43" s="50">
        <v>1503912</v>
      </c>
      <c r="L43" s="35">
        <f t="shared" si="11"/>
        <v>4582529</v>
      </c>
      <c r="M43" s="70"/>
      <c r="N43" s="6">
        <v>0</v>
      </c>
      <c r="O43" s="6">
        <v>0</v>
      </c>
      <c r="P43" s="6">
        <v>0</v>
      </c>
      <c r="Q43" s="6">
        <v>0</v>
      </c>
      <c r="R43" s="6">
        <f>N43+O43+P43+Q43</f>
        <v>0</v>
      </c>
      <c r="S43" s="95"/>
      <c r="T43" s="6">
        <f>F43+N43</f>
        <v>5438678</v>
      </c>
      <c r="U43" s="34">
        <f t="shared" si="13"/>
        <v>4582529</v>
      </c>
    </row>
    <row r="44" spans="2:21">
      <c r="B44" s="4">
        <v>35</v>
      </c>
      <c r="E44" s="56"/>
      <c r="F44" s="20"/>
      <c r="G44" s="20"/>
      <c r="H44" s="20"/>
      <c r="I44" s="20"/>
      <c r="J44" s="20"/>
      <c r="K44" s="20"/>
      <c r="L44" s="32"/>
      <c r="M44" s="56"/>
      <c r="N44" s="20"/>
      <c r="O44" s="20"/>
      <c r="P44" s="20"/>
      <c r="Q44" s="20"/>
      <c r="R44" s="20"/>
      <c r="S44" s="44"/>
      <c r="T44" s="20"/>
      <c r="U44" s="33"/>
    </row>
    <row r="45" spans="2:21">
      <c r="B45" s="4">
        <v>36</v>
      </c>
      <c r="C45" s="4"/>
      <c r="D45" s="5" t="s">
        <v>18</v>
      </c>
      <c r="E45" s="56"/>
      <c r="F45" s="20">
        <f>SUM(F36:F44)</f>
        <v>379019893</v>
      </c>
      <c r="G45" s="20">
        <f>SUM(G36:G43)</f>
        <v>-363203947</v>
      </c>
      <c r="H45" s="20">
        <f>SUM(H36:H43)</f>
        <v>366806</v>
      </c>
      <c r="I45" s="20">
        <f>SUM(I36:I43)</f>
        <v>40716179</v>
      </c>
      <c r="J45" s="20">
        <f>SUM(J36:J43)</f>
        <v>0</v>
      </c>
      <c r="K45" s="20">
        <f>SUM(K36:K43)</f>
        <v>18828933</v>
      </c>
      <c r="L45" s="32">
        <f>F45+G45+H45+I45+J45+K45</f>
        <v>75727864</v>
      </c>
      <c r="M45" s="56"/>
      <c r="N45" s="20">
        <f>SUM(N36:N44)</f>
        <v>9468648</v>
      </c>
      <c r="O45" s="20">
        <f>SUM(O36:O43)</f>
        <v>-1063139</v>
      </c>
      <c r="P45" s="20">
        <f>SUM(P36:P43)</f>
        <v>-5995019</v>
      </c>
      <c r="Q45" s="20">
        <f>SUM(Q36:Q43)</f>
        <v>-2219447</v>
      </c>
      <c r="R45" s="20">
        <f>N45+O45+P45+Q45</f>
        <v>191043</v>
      </c>
      <c r="S45" s="45"/>
      <c r="T45" s="20">
        <f>F45+N45</f>
        <v>388488541</v>
      </c>
      <c r="U45" s="33">
        <f>SUM(U36:U43)</f>
        <v>75918907</v>
      </c>
    </row>
    <row r="46" spans="2:21">
      <c r="B46" s="4">
        <v>37</v>
      </c>
      <c r="E46" s="56"/>
      <c r="F46" s="20"/>
      <c r="G46" s="20"/>
      <c r="H46" s="20"/>
      <c r="I46" s="20"/>
      <c r="J46" s="20"/>
      <c r="K46" s="20"/>
      <c r="L46" s="32"/>
      <c r="M46" s="56"/>
      <c r="N46" s="20"/>
      <c r="O46" s="20"/>
      <c r="P46" s="20"/>
      <c r="Q46" s="20"/>
      <c r="R46" s="20"/>
      <c r="S46" s="44"/>
      <c r="T46" s="20"/>
      <c r="U46" s="33"/>
    </row>
    <row r="47" spans="2:21">
      <c r="B47" s="4">
        <v>38</v>
      </c>
      <c r="D47" s="106" t="s">
        <v>19</v>
      </c>
      <c r="E47" s="56"/>
      <c r="F47" s="20"/>
      <c r="G47" s="20"/>
      <c r="H47" s="20"/>
      <c r="I47" s="20"/>
      <c r="J47" s="20"/>
      <c r="K47" s="20"/>
      <c r="L47" s="32"/>
      <c r="M47" s="56"/>
      <c r="N47" s="20"/>
      <c r="O47" s="20"/>
      <c r="P47" s="20"/>
      <c r="Q47" s="20"/>
      <c r="R47" s="20"/>
      <c r="S47" s="44"/>
      <c r="T47" s="20"/>
      <c r="U47" s="33"/>
    </row>
    <row r="48" spans="2:21">
      <c r="B48" s="4">
        <v>39</v>
      </c>
      <c r="D48" s="4" t="s">
        <v>3</v>
      </c>
      <c r="E48" s="52">
        <v>1.4775999999999999E-2</v>
      </c>
      <c r="F48" s="20">
        <v>123773847</v>
      </c>
      <c r="G48" s="20">
        <v>-777964</v>
      </c>
      <c r="H48" s="20">
        <v>0</v>
      </c>
      <c r="I48" s="20">
        <v>40115328</v>
      </c>
      <c r="J48" s="20">
        <v>0</v>
      </c>
      <c r="K48" s="19">
        <v>5190024</v>
      </c>
      <c r="L48" s="32">
        <f t="shared" ref="L48:L55" si="15">F48+G48+H48+I48+J48+K48</f>
        <v>168301235</v>
      </c>
      <c r="M48" s="52">
        <v>8.3999999999999995E-5</v>
      </c>
      <c r="N48" s="20">
        <v>5311660</v>
      </c>
      <c r="O48" s="20">
        <v>-3935</v>
      </c>
      <c r="P48" s="20">
        <v>68943</v>
      </c>
      <c r="Q48" s="20">
        <v>29505</v>
      </c>
      <c r="R48" s="20">
        <f>N48+O48+P48+Q48</f>
        <v>5406173</v>
      </c>
      <c r="S48" s="93">
        <f t="shared" ref="S48:T54" si="16">E48+M48</f>
        <v>1.486E-2</v>
      </c>
      <c r="T48" s="20">
        <f t="shared" si="16"/>
        <v>129085507</v>
      </c>
      <c r="U48" s="33">
        <f t="shared" ref="U48:U54" si="17">SUM(F48:K48)+SUM(N48:Q48)</f>
        <v>173707408</v>
      </c>
    </row>
    <row r="49" spans="2:21">
      <c r="B49" s="4">
        <v>40</v>
      </c>
      <c r="D49" s="4" t="s">
        <v>4</v>
      </c>
      <c r="E49" s="52">
        <v>2.5656999999999999E-2</v>
      </c>
      <c r="F49" s="20">
        <v>546272957</v>
      </c>
      <c r="G49" s="20">
        <v>-22960165</v>
      </c>
      <c r="H49" s="20">
        <v>292540</v>
      </c>
      <c r="I49" s="20">
        <v>8330700</v>
      </c>
      <c r="J49" s="20">
        <v>0</v>
      </c>
      <c r="K49" s="19">
        <v>43168706</v>
      </c>
      <c r="L49" s="32">
        <f t="shared" si="15"/>
        <v>575104738</v>
      </c>
      <c r="M49" s="52">
        <v>-9.5699999999999995E-4</v>
      </c>
      <c r="N49" s="20">
        <v>-3126909</v>
      </c>
      <c r="O49" s="20">
        <v>-111592</v>
      </c>
      <c r="P49" s="20">
        <v>-41689</v>
      </c>
      <c r="Q49" s="20">
        <v>0</v>
      </c>
      <c r="R49" s="20">
        <f t="shared" ref="R49:R54" si="18">N49+O49+P49+Q49</f>
        <v>-3280190</v>
      </c>
      <c r="S49" s="93">
        <f t="shared" si="16"/>
        <v>2.47E-2</v>
      </c>
      <c r="T49" s="20">
        <f t="shared" si="16"/>
        <v>543146048</v>
      </c>
      <c r="U49" s="33">
        <f t="shared" si="17"/>
        <v>571824548</v>
      </c>
    </row>
    <row r="50" spans="2:21">
      <c r="B50" s="4">
        <v>41</v>
      </c>
      <c r="D50" s="3" t="s">
        <v>5</v>
      </c>
      <c r="E50" s="52">
        <v>1.1651999999999999E-2</v>
      </c>
      <c r="F50" s="20">
        <v>111592291</v>
      </c>
      <c r="G50" s="20">
        <v>-1279858</v>
      </c>
      <c r="H50" s="20">
        <v>0</v>
      </c>
      <c r="I50" s="20">
        <v>1904</v>
      </c>
      <c r="J50" s="20">
        <v>0</v>
      </c>
      <c r="K50" s="19">
        <v>3315386</v>
      </c>
      <c r="L50" s="32">
        <f t="shared" si="15"/>
        <v>113629723</v>
      </c>
      <c r="M50" s="52">
        <v>-1.9170000000000001E-3</v>
      </c>
      <c r="N50" s="20">
        <v>8370773</v>
      </c>
      <c r="O50" s="20">
        <v>-544</v>
      </c>
      <c r="P50" s="20">
        <v>79</v>
      </c>
      <c r="Q50" s="20">
        <v>-545451</v>
      </c>
      <c r="R50" s="20">
        <f t="shared" si="18"/>
        <v>7824857</v>
      </c>
      <c r="S50" s="93">
        <f t="shared" si="16"/>
        <v>9.7349999999999989E-3</v>
      </c>
      <c r="T50" s="20">
        <f t="shared" si="16"/>
        <v>119963064</v>
      </c>
      <c r="U50" s="33">
        <f t="shared" si="17"/>
        <v>121454580</v>
      </c>
    </row>
    <row r="51" spans="2:21">
      <c r="B51" s="4">
        <v>42</v>
      </c>
      <c r="D51" s="3" t="s">
        <v>6</v>
      </c>
      <c r="E51" s="52">
        <v>1.0179000000000001E-2</v>
      </c>
      <c r="F51" s="20">
        <v>65375357</v>
      </c>
      <c r="G51" s="20">
        <v>-82841</v>
      </c>
      <c r="H51" s="20">
        <v>0</v>
      </c>
      <c r="I51" s="20">
        <v>84866</v>
      </c>
      <c r="J51" s="20">
        <v>0</v>
      </c>
      <c r="K51" s="19">
        <v>1763355</v>
      </c>
      <c r="L51" s="32">
        <f t="shared" si="15"/>
        <v>67140737</v>
      </c>
      <c r="M51" s="52">
        <v>-6.7900000000000002E-4</v>
      </c>
      <c r="N51" s="20">
        <v>4648624</v>
      </c>
      <c r="O51" s="20">
        <v>0</v>
      </c>
      <c r="P51" s="20">
        <v>1038</v>
      </c>
      <c r="Q51" s="20">
        <v>-117626</v>
      </c>
      <c r="R51" s="20">
        <f t="shared" si="18"/>
        <v>4532036</v>
      </c>
      <c r="S51" s="93">
        <f t="shared" si="16"/>
        <v>9.4999999999999998E-3</v>
      </c>
      <c r="T51" s="20">
        <f t="shared" si="16"/>
        <v>70023981</v>
      </c>
      <c r="U51" s="33">
        <f t="shared" si="17"/>
        <v>71672773</v>
      </c>
    </row>
    <row r="52" spans="2:21">
      <c r="B52" s="4">
        <v>43</v>
      </c>
      <c r="D52" s="3" t="s">
        <v>7</v>
      </c>
      <c r="E52" s="52">
        <v>2.0371E-2</v>
      </c>
      <c r="F52" s="20">
        <v>9194680</v>
      </c>
      <c r="G52" s="20">
        <v>-428643</v>
      </c>
      <c r="H52" s="20">
        <v>0</v>
      </c>
      <c r="I52" s="20">
        <v>677490</v>
      </c>
      <c r="J52" s="20">
        <v>0</v>
      </c>
      <c r="K52" s="19">
        <v>711258</v>
      </c>
      <c r="L52" s="32">
        <f t="shared" si="15"/>
        <v>10154785</v>
      </c>
      <c r="M52" s="52">
        <v>7.7899999999999996E-4</v>
      </c>
      <c r="N52" s="20">
        <v>593642</v>
      </c>
      <c r="O52" s="20">
        <v>-4634</v>
      </c>
      <c r="P52" s="20">
        <v>2938</v>
      </c>
      <c r="Q52" s="20">
        <v>27199</v>
      </c>
      <c r="R52" s="20">
        <f t="shared" si="18"/>
        <v>619145</v>
      </c>
      <c r="S52" s="93">
        <f t="shared" si="16"/>
        <v>2.1149999999999999E-2</v>
      </c>
      <c r="T52" s="20">
        <f t="shared" si="16"/>
        <v>9788322</v>
      </c>
      <c r="U52" s="33">
        <f t="shared" si="17"/>
        <v>10773930</v>
      </c>
    </row>
    <row r="53" spans="2:21">
      <c r="B53" s="4">
        <v>44</v>
      </c>
      <c r="D53" s="3" t="s">
        <v>8</v>
      </c>
      <c r="E53" s="52">
        <v>0.2</v>
      </c>
      <c r="F53" s="20">
        <v>500790</v>
      </c>
      <c r="G53" s="20">
        <v>0</v>
      </c>
      <c r="H53" s="20">
        <v>0</v>
      </c>
      <c r="I53" s="20">
        <v>0</v>
      </c>
      <c r="J53" s="20">
        <v>0</v>
      </c>
      <c r="K53" s="19">
        <v>0</v>
      </c>
      <c r="L53" s="32">
        <f t="shared" si="15"/>
        <v>500790</v>
      </c>
      <c r="M53" s="52">
        <v>0</v>
      </c>
      <c r="N53" s="20">
        <v>0</v>
      </c>
      <c r="O53" s="20">
        <v>0</v>
      </c>
      <c r="P53" s="20">
        <v>0</v>
      </c>
      <c r="Q53" s="20">
        <v>0</v>
      </c>
      <c r="R53" s="20">
        <f t="shared" si="18"/>
        <v>0</v>
      </c>
      <c r="S53" s="93">
        <f t="shared" si="16"/>
        <v>0.2</v>
      </c>
      <c r="T53" s="20">
        <f t="shared" si="16"/>
        <v>500790</v>
      </c>
      <c r="U53" s="33">
        <f t="shared" si="17"/>
        <v>500790</v>
      </c>
    </row>
    <row r="54" spans="2:21">
      <c r="B54" s="4">
        <v>45</v>
      </c>
      <c r="D54" s="3" t="s">
        <v>9</v>
      </c>
      <c r="E54" s="52">
        <v>0.1430004</v>
      </c>
      <c r="F54" s="20">
        <v>1182416</v>
      </c>
      <c r="G54" s="20">
        <v>0</v>
      </c>
      <c r="H54" s="20">
        <v>0</v>
      </c>
      <c r="I54" s="20">
        <v>0</v>
      </c>
      <c r="J54" s="20">
        <v>0</v>
      </c>
      <c r="K54" s="19">
        <v>0</v>
      </c>
      <c r="L54" s="32">
        <f t="shared" si="15"/>
        <v>1182416</v>
      </c>
      <c r="M54" s="52">
        <v>0</v>
      </c>
      <c r="N54" s="20">
        <v>-11</v>
      </c>
      <c r="O54" s="20">
        <v>0</v>
      </c>
      <c r="P54" s="20">
        <v>0</v>
      </c>
      <c r="Q54" s="20">
        <v>0</v>
      </c>
      <c r="R54" s="20">
        <f t="shared" si="18"/>
        <v>-11</v>
      </c>
      <c r="S54" s="93">
        <f t="shared" si="16"/>
        <v>0.1430004</v>
      </c>
      <c r="T54" s="20">
        <f t="shared" si="16"/>
        <v>1182405</v>
      </c>
      <c r="U54" s="33">
        <f t="shared" si="17"/>
        <v>1182405</v>
      </c>
    </row>
    <row r="55" spans="2:21">
      <c r="B55" s="4">
        <v>46</v>
      </c>
      <c r="D55" s="3" t="s">
        <v>10</v>
      </c>
      <c r="E55" s="70"/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50">
        <v>0</v>
      </c>
      <c r="L55" s="35">
        <f t="shared" si="15"/>
        <v>0</v>
      </c>
      <c r="M55" s="70"/>
      <c r="N55" s="6">
        <v>0</v>
      </c>
      <c r="O55" s="6">
        <v>0</v>
      </c>
      <c r="P55" s="6">
        <v>0</v>
      </c>
      <c r="Q55" s="6">
        <v>0</v>
      </c>
      <c r="R55" s="6">
        <f>N55+O55+P55+Q55</f>
        <v>0</v>
      </c>
      <c r="S55" s="95"/>
      <c r="T55" s="6">
        <f>F55+N55</f>
        <v>0</v>
      </c>
      <c r="U55" s="34">
        <f>F55+SUM(G55:Q55)</f>
        <v>0</v>
      </c>
    </row>
    <row r="56" spans="2:21">
      <c r="B56" s="4">
        <v>47</v>
      </c>
      <c r="E56" s="56"/>
      <c r="F56" s="20"/>
      <c r="G56" s="20"/>
      <c r="H56" s="20"/>
      <c r="I56" s="20"/>
      <c r="J56" s="20"/>
      <c r="K56" s="20"/>
      <c r="L56" s="32"/>
      <c r="M56" s="56"/>
      <c r="N56" s="20"/>
      <c r="O56" s="20"/>
      <c r="P56" s="20"/>
      <c r="Q56" s="20"/>
      <c r="R56" s="20"/>
      <c r="S56" s="44"/>
      <c r="T56" s="20"/>
      <c r="U56" s="33"/>
    </row>
    <row r="57" spans="2:21">
      <c r="B57" s="4">
        <v>48</v>
      </c>
      <c r="C57" s="4"/>
      <c r="D57" s="5" t="s">
        <v>20</v>
      </c>
      <c r="E57" s="56"/>
      <c r="F57" s="20">
        <f t="shared" ref="F57:N57" si="19">SUM(F48:F55)</f>
        <v>857892338</v>
      </c>
      <c r="G57" s="20">
        <f t="shared" si="19"/>
        <v>-25529471</v>
      </c>
      <c r="H57" s="20">
        <f t="shared" si="19"/>
        <v>292540</v>
      </c>
      <c r="I57" s="20">
        <f t="shared" si="19"/>
        <v>49210288</v>
      </c>
      <c r="J57" s="20">
        <f t="shared" si="19"/>
        <v>0</v>
      </c>
      <c r="K57" s="20">
        <f t="shared" si="19"/>
        <v>54148729</v>
      </c>
      <c r="L57" s="32">
        <f>F57+G57+H57+I57+J57+K57</f>
        <v>936014424</v>
      </c>
      <c r="M57" s="56"/>
      <c r="N57" s="20">
        <f t="shared" si="19"/>
        <v>15797779</v>
      </c>
      <c r="O57" s="20">
        <f>SUM(O48:O55)</f>
        <v>-120705</v>
      </c>
      <c r="P57" s="20">
        <f>SUM(P48:P55)</f>
        <v>31309</v>
      </c>
      <c r="Q57" s="20">
        <f>SUM(Q48:Q55)</f>
        <v>-606373</v>
      </c>
      <c r="R57" s="20">
        <f>N57+O57+P57+Q57</f>
        <v>15102010</v>
      </c>
      <c r="S57" s="44"/>
      <c r="T57" s="20">
        <f>F57+N57</f>
        <v>873690117</v>
      </c>
      <c r="U57" s="33">
        <f>SUM(U48:U55)</f>
        <v>951116434</v>
      </c>
    </row>
    <row r="58" spans="2:21">
      <c r="B58" s="4">
        <v>49</v>
      </c>
      <c r="E58" s="56"/>
      <c r="F58" s="20"/>
      <c r="G58" s="20"/>
      <c r="H58" s="20"/>
      <c r="I58" s="20"/>
      <c r="J58" s="20"/>
      <c r="K58" s="20"/>
      <c r="L58" s="32"/>
      <c r="M58" s="56"/>
      <c r="N58" s="20"/>
      <c r="O58" s="20"/>
      <c r="P58" s="20"/>
      <c r="Q58" s="20"/>
      <c r="R58" s="20"/>
      <c r="S58" s="44"/>
      <c r="T58" s="20"/>
      <c r="U58" s="33"/>
    </row>
    <row r="59" spans="2:21">
      <c r="B59" s="4">
        <v>50</v>
      </c>
      <c r="D59" s="8" t="s">
        <v>21</v>
      </c>
      <c r="E59" s="56"/>
      <c r="F59" s="20"/>
      <c r="G59" s="20"/>
      <c r="H59" s="20"/>
      <c r="I59" s="20"/>
      <c r="J59" s="20"/>
      <c r="K59" s="20"/>
      <c r="L59" s="32">
        <f t="shared" ref="L59:L67" si="20">F59+G59+H59+I59+J59+K59</f>
        <v>0</v>
      </c>
      <c r="M59" s="56"/>
      <c r="N59" s="20"/>
      <c r="O59" s="20"/>
      <c r="P59" s="20"/>
      <c r="Q59" s="20"/>
      <c r="R59" s="20"/>
      <c r="S59" s="44"/>
      <c r="T59" s="20"/>
      <c r="U59" s="33"/>
    </row>
    <row r="60" spans="2:21">
      <c r="B60" s="4">
        <v>51</v>
      </c>
      <c r="D60" s="4" t="s">
        <v>3</v>
      </c>
      <c r="E60" s="52">
        <v>1.7062999999999998E-2</v>
      </c>
      <c r="F60" s="20">
        <v>-396808</v>
      </c>
      <c r="G60" s="20">
        <v>0</v>
      </c>
      <c r="H60" s="20">
        <v>0</v>
      </c>
      <c r="I60" s="20">
        <v>0</v>
      </c>
      <c r="J60" s="20">
        <v>0</v>
      </c>
      <c r="K60" s="19">
        <v>0</v>
      </c>
      <c r="L60" s="32">
        <f t="shared" si="20"/>
        <v>-396808</v>
      </c>
      <c r="M60" s="52">
        <v>5.9369999999999996E-3</v>
      </c>
      <c r="N60" s="20">
        <v>67655</v>
      </c>
      <c r="O60" s="20">
        <v>0</v>
      </c>
      <c r="P60" s="20">
        <v>0</v>
      </c>
      <c r="Q60" s="20">
        <v>0</v>
      </c>
      <c r="R60" s="20">
        <f t="shared" ref="R60:R67" si="21">N60+O60+P60+Q60</f>
        <v>67655</v>
      </c>
      <c r="S60" s="93">
        <f t="shared" ref="S60:T66" si="22">E60+M60</f>
        <v>2.3E-2</v>
      </c>
      <c r="T60" s="20">
        <f t="shared" si="22"/>
        <v>-329153</v>
      </c>
      <c r="U60" s="33">
        <f t="shared" ref="U60:U66" si="23">SUM(F60:K60)+SUM(N60:Q60)</f>
        <v>-329153</v>
      </c>
    </row>
    <row r="61" spans="2:21">
      <c r="B61" s="4">
        <v>52</v>
      </c>
      <c r="D61" s="4" t="s">
        <v>4</v>
      </c>
      <c r="E61" s="52">
        <v>3.1308000000000002E-2</v>
      </c>
      <c r="F61" s="20">
        <v>-3234114</v>
      </c>
      <c r="G61" s="20">
        <v>0</v>
      </c>
      <c r="H61" s="20">
        <v>0</v>
      </c>
      <c r="I61" s="20">
        <v>0</v>
      </c>
      <c r="J61" s="20">
        <v>0</v>
      </c>
      <c r="K61" s="19">
        <v>0</v>
      </c>
      <c r="L61" s="32">
        <f t="shared" si="20"/>
        <v>-3234114</v>
      </c>
      <c r="M61" s="52">
        <v>-3.0800000000000001E-4</v>
      </c>
      <c r="N61" s="20">
        <v>-210072</v>
      </c>
      <c r="O61" s="20">
        <v>0</v>
      </c>
      <c r="P61" s="20">
        <v>0</v>
      </c>
      <c r="Q61" s="20">
        <v>0</v>
      </c>
      <c r="R61" s="20">
        <f t="shared" si="21"/>
        <v>-210072</v>
      </c>
      <c r="S61" s="93">
        <f t="shared" si="22"/>
        <v>3.1000000000000003E-2</v>
      </c>
      <c r="T61" s="20">
        <f t="shared" si="22"/>
        <v>-3444186</v>
      </c>
      <c r="U61" s="33">
        <f t="shared" si="23"/>
        <v>-3444186</v>
      </c>
    </row>
    <row r="62" spans="2:21">
      <c r="B62" s="4">
        <v>53</v>
      </c>
      <c r="D62" s="3" t="s">
        <v>5</v>
      </c>
      <c r="E62" s="52">
        <v>2.7099000000000002E-2</v>
      </c>
      <c r="F62" s="20">
        <v>-889169</v>
      </c>
      <c r="G62" s="20">
        <v>-218546</v>
      </c>
      <c r="H62" s="20">
        <v>0</v>
      </c>
      <c r="I62" s="20">
        <v>21959</v>
      </c>
      <c r="J62" s="20">
        <v>0</v>
      </c>
      <c r="K62" s="19">
        <v>494</v>
      </c>
      <c r="L62" s="32">
        <f t="shared" si="20"/>
        <v>-1085262</v>
      </c>
      <c r="M62" s="52">
        <v>1.9009999999999999E-3</v>
      </c>
      <c r="N62" s="20">
        <v>478168</v>
      </c>
      <c r="O62" s="20">
        <v>0</v>
      </c>
      <c r="P62" s="20">
        <v>-429</v>
      </c>
      <c r="Q62" s="20">
        <v>0</v>
      </c>
      <c r="R62" s="20">
        <f t="shared" si="21"/>
        <v>477739</v>
      </c>
      <c r="S62" s="93">
        <f t="shared" si="22"/>
        <v>2.9000000000000001E-2</v>
      </c>
      <c r="T62" s="20">
        <f t="shared" si="22"/>
        <v>-411001</v>
      </c>
      <c r="U62" s="33">
        <f t="shared" si="23"/>
        <v>-607523</v>
      </c>
    </row>
    <row r="63" spans="2:21">
      <c r="B63" s="4">
        <v>54</v>
      </c>
      <c r="D63" s="3" t="s">
        <v>6</v>
      </c>
      <c r="E63" s="52">
        <v>2.3143E-2</v>
      </c>
      <c r="F63" s="20">
        <v>-407902</v>
      </c>
      <c r="G63" s="20">
        <v>-1130027</v>
      </c>
      <c r="H63" s="20">
        <v>0</v>
      </c>
      <c r="I63" s="20">
        <v>81182</v>
      </c>
      <c r="J63" s="20">
        <v>0</v>
      </c>
      <c r="K63" s="19">
        <v>2179</v>
      </c>
      <c r="L63" s="32">
        <f t="shared" si="20"/>
        <v>-1454568</v>
      </c>
      <c r="M63" s="52">
        <v>2.8570000000000002E-3</v>
      </c>
      <c r="N63" s="20">
        <v>-14077</v>
      </c>
      <c r="O63" s="20">
        <v>0</v>
      </c>
      <c r="P63" s="20">
        <v>-885</v>
      </c>
      <c r="Q63" s="20">
        <v>269</v>
      </c>
      <c r="R63" s="20">
        <f t="shared" si="21"/>
        <v>-14693</v>
      </c>
      <c r="S63" s="93">
        <f t="shared" si="22"/>
        <v>2.6000000000000002E-2</v>
      </c>
      <c r="T63" s="20">
        <f t="shared" si="22"/>
        <v>-421979</v>
      </c>
      <c r="U63" s="33">
        <f t="shared" si="23"/>
        <v>-1469261</v>
      </c>
    </row>
    <row r="64" spans="2:21">
      <c r="B64" s="4">
        <v>55</v>
      </c>
      <c r="D64" s="3" t="s">
        <v>7</v>
      </c>
      <c r="E64" s="52">
        <v>2.6721999999999999E-2</v>
      </c>
      <c r="F64" s="20">
        <v>-227191</v>
      </c>
      <c r="G64" s="20">
        <v>0</v>
      </c>
      <c r="H64" s="20">
        <v>0</v>
      </c>
      <c r="I64" s="20">
        <v>0</v>
      </c>
      <c r="J64" s="20">
        <v>0</v>
      </c>
      <c r="K64" s="19">
        <v>0</v>
      </c>
      <c r="L64" s="32">
        <f t="shared" si="20"/>
        <v>-227191</v>
      </c>
      <c r="M64" s="52">
        <v>2.66E-3</v>
      </c>
      <c r="N64" s="20">
        <v>18404</v>
      </c>
      <c r="O64" s="20">
        <v>0</v>
      </c>
      <c r="P64" s="20">
        <v>0</v>
      </c>
      <c r="Q64" s="20">
        <v>0</v>
      </c>
      <c r="R64" s="20">
        <f t="shared" si="21"/>
        <v>18404</v>
      </c>
      <c r="S64" s="93">
        <f t="shared" si="22"/>
        <v>2.9381999999999998E-2</v>
      </c>
      <c r="T64" s="20">
        <f t="shared" si="22"/>
        <v>-208787</v>
      </c>
      <c r="U64" s="33">
        <f t="shared" si="23"/>
        <v>-208787</v>
      </c>
    </row>
    <row r="65" spans="2:21">
      <c r="B65" s="4">
        <v>56</v>
      </c>
      <c r="D65" s="3" t="s">
        <v>8</v>
      </c>
      <c r="E65" s="52">
        <v>0.2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19">
        <v>0</v>
      </c>
      <c r="L65" s="32">
        <f t="shared" si="20"/>
        <v>0</v>
      </c>
      <c r="M65" s="52">
        <v>0</v>
      </c>
      <c r="N65" s="20">
        <v>0</v>
      </c>
      <c r="O65" s="20">
        <v>0</v>
      </c>
      <c r="P65" s="20">
        <v>0</v>
      </c>
      <c r="Q65" s="20">
        <v>0</v>
      </c>
      <c r="R65" s="20">
        <f t="shared" si="21"/>
        <v>0</v>
      </c>
      <c r="S65" s="93">
        <f t="shared" si="22"/>
        <v>0.2</v>
      </c>
      <c r="T65" s="20">
        <f t="shared" si="22"/>
        <v>0</v>
      </c>
      <c r="U65" s="33">
        <f t="shared" si="23"/>
        <v>0</v>
      </c>
    </row>
    <row r="66" spans="2:21">
      <c r="B66" s="4">
        <v>57</v>
      </c>
      <c r="D66" s="3" t="s">
        <v>9</v>
      </c>
      <c r="E66" s="52">
        <v>0.14299999999999999</v>
      </c>
      <c r="F66" s="20">
        <v>-19749</v>
      </c>
      <c r="G66" s="20">
        <v>0</v>
      </c>
      <c r="H66" s="20">
        <v>0</v>
      </c>
      <c r="I66" s="20">
        <v>0</v>
      </c>
      <c r="J66" s="20">
        <v>0</v>
      </c>
      <c r="K66" s="19">
        <v>0</v>
      </c>
      <c r="L66" s="32">
        <f t="shared" si="20"/>
        <v>-19749</v>
      </c>
      <c r="M66" s="52">
        <v>0</v>
      </c>
      <c r="N66" s="20">
        <v>0</v>
      </c>
      <c r="O66" s="20">
        <v>0</v>
      </c>
      <c r="P66" s="20">
        <v>0</v>
      </c>
      <c r="Q66" s="20">
        <v>0</v>
      </c>
      <c r="R66" s="20">
        <f t="shared" si="21"/>
        <v>0</v>
      </c>
      <c r="S66" s="93">
        <f t="shared" si="22"/>
        <v>0.14299999999999999</v>
      </c>
      <c r="T66" s="20">
        <f t="shared" si="22"/>
        <v>-19749</v>
      </c>
      <c r="U66" s="33">
        <f t="shared" si="23"/>
        <v>-19749</v>
      </c>
    </row>
    <row r="67" spans="2:21">
      <c r="B67" s="4">
        <v>58</v>
      </c>
      <c r="D67" s="3" t="s">
        <v>10</v>
      </c>
      <c r="E67" s="70"/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50">
        <v>0</v>
      </c>
      <c r="L67" s="35">
        <f t="shared" si="20"/>
        <v>0</v>
      </c>
      <c r="M67" s="70"/>
      <c r="N67" s="6">
        <v>0</v>
      </c>
      <c r="O67" s="6">
        <v>0</v>
      </c>
      <c r="P67" s="6">
        <v>0</v>
      </c>
      <c r="Q67" s="6">
        <v>0</v>
      </c>
      <c r="R67" s="6">
        <f t="shared" si="21"/>
        <v>0</v>
      </c>
      <c r="S67" s="95"/>
      <c r="T67" s="6">
        <f>F67+N67</f>
        <v>0</v>
      </c>
      <c r="U67" s="34">
        <f>F67+SUM(G67:Q67)</f>
        <v>0</v>
      </c>
    </row>
    <row r="68" spans="2:21">
      <c r="B68" s="4">
        <v>59</v>
      </c>
      <c r="E68" s="56"/>
      <c r="F68" s="20"/>
      <c r="G68" s="20"/>
      <c r="H68" s="20"/>
      <c r="I68" s="20"/>
      <c r="J68" s="20"/>
      <c r="K68" s="20"/>
      <c r="L68" s="32"/>
      <c r="M68" s="56"/>
      <c r="N68" s="20"/>
      <c r="O68" s="20"/>
      <c r="P68" s="20"/>
      <c r="Q68" s="20"/>
      <c r="R68" s="20"/>
      <c r="S68" s="44"/>
      <c r="T68" s="20"/>
      <c r="U68" s="33"/>
    </row>
    <row r="69" spans="2:21">
      <c r="B69" s="4">
        <v>60</v>
      </c>
      <c r="C69" s="4"/>
      <c r="D69" s="5" t="s">
        <v>22</v>
      </c>
      <c r="E69" s="56"/>
      <c r="F69" s="20">
        <f t="shared" ref="F69:N69" si="24">SUM(F60:F67)</f>
        <v>-5174933</v>
      </c>
      <c r="G69" s="20">
        <f t="shared" si="24"/>
        <v>-1348573</v>
      </c>
      <c r="H69" s="20">
        <f t="shared" si="24"/>
        <v>0</v>
      </c>
      <c r="I69" s="20">
        <f t="shared" si="24"/>
        <v>103141</v>
      </c>
      <c r="J69" s="20">
        <f t="shared" si="24"/>
        <v>0</v>
      </c>
      <c r="K69" s="20">
        <f t="shared" si="24"/>
        <v>2673</v>
      </c>
      <c r="L69" s="32">
        <f>F69+G69+H69+I69+J69+K69</f>
        <v>-6417692</v>
      </c>
      <c r="M69" s="56"/>
      <c r="N69" s="20">
        <f t="shared" si="24"/>
        <v>340078</v>
      </c>
      <c r="O69" s="20">
        <f>SUM(O60:O67)</f>
        <v>0</v>
      </c>
      <c r="P69" s="20">
        <f>SUM(P60:P67)</f>
        <v>-1314</v>
      </c>
      <c r="Q69" s="20">
        <f>SUM(Q60:Q67)</f>
        <v>269</v>
      </c>
      <c r="R69" s="20">
        <f>N69+O69+P69+Q69</f>
        <v>339033</v>
      </c>
      <c r="S69" s="44"/>
      <c r="T69" s="20">
        <f>F69+N69</f>
        <v>-4834855</v>
      </c>
      <c r="U69" s="33">
        <f>SUM(U60:U67)</f>
        <v>-6078659</v>
      </c>
    </row>
    <row r="70" spans="2:21">
      <c r="B70" s="4">
        <v>61</v>
      </c>
      <c r="E70" s="56"/>
      <c r="F70" s="20"/>
      <c r="G70" s="20"/>
      <c r="H70" s="20"/>
      <c r="I70" s="20"/>
      <c r="J70" s="20"/>
      <c r="K70" s="20"/>
      <c r="L70" s="32"/>
      <c r="M70" s="56"/>
      <c r="N70" s="20"/>
      <c r="O70" s="20"/>
      <c r="P70" s="20"/>
      <c r="Q70" s="20"/>
      <c r="R70" s="20"/>
      <c r="S70" s="44"/>
      <c r="T70" s="20"/>
      <c r="U70" s="33"/>
    </row>
    <row r="71" spans="2:21">
      <c r="B71" s="4">
        <v>62</v>
      </c>
      <c r="C71" s="4"/>
      <c r="D71" s="8" t="s">
        <v>23</v>
      </c>
      <c r="E71" s="56"/>
      <c r="F71" s="20"/>
      <c r="G71" s="20"/>
      <c r="H71" s="20"/>
      <c r="I71" s="20"/>
      <c r="J71" s="20"/>
      <c r="K71" s="20"/>
      <c r="L71" s="32"/>
      <c r="M71" s="56"/>
      <c r="N71" s="20"/>
      <c r="O71" s="20"/>
      <c r="P71" s="20"/>
      <c r="Q71" s="20"/>
      <c r="R71" s="20"/>
      <c r="S71" s="44"/>
      <c r="T71" s="20"/>
      <c r="U71" s="33"/>
    </row>
    <row r="72" spans="2:21" ht="12.5">
      <c r="B72" s="4">
        <v>63</v>
      </c>
      <c r="C72" s="4"/>
      <c r="D72" s="4" t="s">
        <v>3</v>
      </c>
      <c r="E72" s="52">
        <v>2.129E-2</v>
      </c>
      <c r="F72" s="20">
        <v>-104283</v>
      </c>
      <c r="G72" s="20">
        <v>0</v>
      </c>
      <c r="H72" s="20">
        <v>0</v>
      </c>
      <c r="I72" s="20">
        <v>0</v>
      </c>
      <c r="J72" s="20">
        <v>0</v>
      </c>
      <c r="K72" s="19">
        <v>0</v>
      </c>
      <c r="L72" s="32">
        <f>F72+G72+H72+I72+J72+K72</f>
        <v>-104283</v>
      </c>
      <c r="M72" s="52">
        <v>-3.107E-3</v>
      </c>
      <c r="N72" s="20">
        <v>18522</v>
      </c>
      <c r="O72" s="20">
        <v>0</v>
      </c>
      <c r="P72" s="20">
        <v>0</v>
      </c>
      <c r="Q72" s="20">
        <v>0</v>
      </c>
      <c r="R72" s="20">
        <f>N72+O72+P72+Q72</f>
        <v>18522</v>
      </c>
      <c r="S72" s="93">
        <f t="shared" ref="S72:T75" si="25">E72+M72</f>
        <v>1.8183000000000001E-2</v>
      </c>
      <c r="T72" s="20">
        <f t="shared" si="25"/>
        <v>-85761</v>
      </c>
      <c r="U72" s="33">
        <f>SUM(F72:K72)+SUM(N72:Q72)</f>
        <v>-85761</v>
      </c>
    </row>
    <row r="73" spans="2:21" ht="12.5">
      <c r="B73" s="4">
        <v>64</v>
      </c>
      <c r="C73" s="4"/>
      <c r="D73" s="4" t="s">
        <v>4</v>
      </c>
      <c r="E73" s="52">
        <v>2.7601000000000001E-2</v>
      </c>
      <c r="F73" s="20">
        <v>-2987231</v>
      </c>
      <c r="G73" s="20">
        <v>0</v>
      </c>
      <c r="H73" s="20">
        <v>0</v>
      </c>
      <c r="I73" s="20">
        <v>0</v>
      </c>
      <c r="J73" s="20">
        <v>0</v>
      </c>
      <c r="K73" s="19">
        <v>0</v>
      </c>
      <c r="L73" s="32">
        <f>F73+G73+H73+I73+J73+K73</f>
        <v>-2987231</v>
      </c>
      <c r="M73" s="52">
        <v>-2.0219999999999999E-3</v>
      </c>
      <c r="N73" s="20">
        <v>841989</v>
      </c>
      <c r="O73" s="20">
        <v>0</v>
      </c>
      <c r="P73" s="20">
        <v>0</v>
      </c>
      <c r="Q73" s="20">
        <v>0</v>
      </c>
      <c r="R73" s="20">
        <f>N73+O73+P73+Q73</f>
        <v>841989</v>
      </c>
      <c r="S73" s="93">
        <f t="shared" si="25"/>
        <v>2.5579000000000001E-2</v>
      </c>
      <c r="T73" s="20">
        <f t="shared" si="25"/>
        <v>-2145242</v>
      </c>
      <c r="U73" s="33">
        <f>SUM(F73:K73)+SUM(N73:Q73)</f>
        <v>-2145242</v>
      </c>
    </row>
    <row r="74" spans="2:21" ht="12.5">
      <c r="B74" s="4">
        <v>65</v>
      </c>
      <c r="C74" s="4"/>
      <c r="D74" s="3" t="s">
        <v>6</v>
      </c>
      <c r="E74" s="52">
        <v>1.6254000000000001E-2</v>
      </c>
      <c r="F74" s="20">
        <v>-256940</v>
      </c>
      <c r="G74" s="20">
        <v>0</v>
      </c>
      <c r="H74" s="20">
        <v>0</v>
      </c>
      <c r="I74" s="20">
        <v>0</v>
      </c>
      <c r="J74" s="20">
        <v>0</v>
      </c>
      <c r="K74" s="19">
        <v>0</v>
      </c>
      <c r="L74" s="32">
        <f>F74+G74+H74+I74+J74+K74</f>
        <v>-256940</v>
      </c>
      <c r="M74" s="52">
        <v>-2.699E-3</v>
      </c>
      <c r="N74" s="20">
        <v>60081</v>
      </c>
      <c r="O74" s="20">
        <v>-5100</v>
      </c>
      <c r="P74" s="20">
        <v>0</v>
      </c>
      <c r="Q74" s="20">
        <v>0</v>
      </c>
      <c r="R74" s="20">
        <f>N74+O74+P74+Q74</f>
        <v>54981</v>
      </c>
      <c r="S74" s="93">
        <f t="shared" si="25"/>
        <v>1.3555000000000001E-2</v>
      </c>
      <c r="T74" s="20">
        <f t="shared" si="25"/>
        <v>-196859</v>
      </c>
      <c r="U74" s="33">
        <f>SUM(F74:K74)+SUM(N74:Q74)</f>
        <v>-201959</v>
      </c>
    </row>
    <row r="75" spans="2:21">
      <c r="B75" s="4">
        <v>66</v>
      </c>
      <c r="D75" s="3" t="s">
        <v>24</v>
      </c>
      <c r="E75" s="52">
        <v>0.1430004</v>
      </c>
      <c r="F75" s="20">
        <v>-54779</v>
      </c>
      <c r="G75" s="20">
        <v>0</v>
      </c>
      <c r="H75" s="20">
        <v>0</v>
      </c>
      <c r="I75" s="20">
        <v>0</v>
      </c>
      <c r="J75" s="20">
        <v>0</v>
      </c>
      <c r="K75" s="19">
        <v>0</v>
      </c>
      <c r="L75" s="32">
        <f>F75+G75+H75+I75+J75+K75</f>
        <v>-54779</v>
      </c>
      <c r="M75" s="52">
        <v>0</v>
      </c>
      <c r="N75" s="20">
        <v>5317</v>
      </c>
      <c r="O75" s="20">
        <v>-249</v>
      </c>
      <c r="P75" s="20">
        <v>0</v>
      </c>
      <c r="Q75" s="20">
        <v>0</v>
      </c>
      <c r="R75" s="20">
        <f>N75+O75+P75+Q75</f>
        <v>5068</v>
      </c>
      <c r="S75" s="93">
        <f t="shared" si="25"/>
        <v>0.1430004</v>
      </c>
      <c r="T75" s="20">
        <f t="shared" si="25"/>
        <v>-49462</v>
      </c>
      <c r="U75" s="33">
        <f>SUM(F75:K75)+SUM(N75:Q75)</f>
        <v>-49711</v>
      </c>
    </row>
    <row r="76" spans="2:21">
      <c r="B76" s="4">
        <v>67</v>
      </c>
      <c r="D76" s="3" t="s">
        <v>10</v>
      </c>
      <c r="E76" s="70"/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50">
        <v>0</v>
      </c>
      <c r="L76" s="35">
        <f>F76+G76+H76+I76+J76+K76</f>
        <v>0</v>
      </c>
      <c r="M76" s="70"/>
      <c r="N76" s="6">
        <v>0</v>
      </c>
      <c r="O76" s="6">
        <v>0</v>
      </c>
      <c r="P76" s="6">
        <v>0</v>
      </c>
      <c r="Q76" s="6">
        <v>0</v>
      </c>
      <c r="R76" s="6">
        <f>N76+O76+P76+Q76</f>
        <v>0</v>
      </c>
      <c r="S76" s="95"/>
      <c r="T76" s="6">
        <f>F76+N76</f>
        <v>0</v>
      </c>
      <c r="U76" s="34">
        <f>F76+SUM(G76:Q76)</f>
        <v>0</v>
      </c>
    </row>
    <row r="77" spans="2:21">
      <c r="B77" s="4">
        <v>68</v>
      </c>
      <c r="D77" s="3"/>
      <c r="E77" s="56"/>
      <c r="F77" s="20"/>
      <c r="G77" s="20"/>
      <c r="H77" s="20"/>
      <c r="I77" s="20"/>
      <c r="J77" s="20"/>
      <c r="K77" s="20"/>
      <c r="L77" s="32"/>
      <c r="M77" s="56"/>
      <c r="N77" s="20"/>
      <c r="O77" s="20"/>
      <c r="P77" s="20"/>
      <c r="Q77" s="20"/>
      <c r="R77" s="20"/>
      <c r="S77" s="45"/>
      <c r="T77" s="20"/>
      <c r="U77" s="33"/>
    </row>
    <row r="78" spans="2:21">
      <c r="B78" s="4">
        <v>69</v>
      </c>
      <c r="D78" s="8" t="s">
        <v>25</v>
      </c>
      <c r="E78" s="56"/>
      <c r="F78" s="20">
        <f>SUM(F72:F76)</f>
        <v>-3403233</v>
      </c>
      <c r="G78" s="20">
        <f>SUM(G72:G76)</f>
        <v>0</v>
      </c>
      <c r="H78" s="20">
        <f t="shared" ref="H78:J78" si="26">SUM(H72:H76)</f>
        <v>0</v>
      </c>
      <c r="I78" s="20">
        <f t="shared" si="26"/>
        <v>0</v>
      </c>
      <c r="J78" s="20">
        <f t="shared" si="26"/>
        <v>0</v>
      </c>
      <c r="K78" s="20">
        <f>SUM(K72:K76)</f>
        <v>0</v>
      </c>
      <c r="L78" s="32">
        <f>F78+G78+H78+I78+J78+K78</f>
        <v>-3403233</v>
      </c>
      <c r="M78" s="56"/>
      <c r="N78" s="20">
        <f>SUM(N72:N76)</f>
        <v>925909</v>
      </c>
      <c r="O78" s="20">
        <f t="shared" ref="O78:Q78" si="27">SUM(O72:O76)</f>
        <v>-5349</v>
      </c>
      <c r="P78" s="20">
        <f t="shared" si="27"/>
        <v>0</v>
      </c>
      <c r="Q78" s="20">
        <f t="shared" si="27"/>
        <v>0</v>
      </c>
      <c r="R78" s="20">
        <f>N78+O78+P78+Q78</f>
        <v>920560</v>
      </c>
      <c r="S78" s="45"/>
      <c r="T78" s="20">
        <f>F78+N78</f>
        <v>-2477324</v>
      </c>
      <c r="U78" s="33">
        <f>SUM(U72:U76)</f>
        <v>-2482673</v>
      </c>
    </row>
    <row r="79" spans="2:21">
      <c r="B79" s="4">
        <v>70</v>
      </c>
      <c r="D79" s="5"/>
      <c r="E79" s="52"/>
      <c r="F79" s="20"/>
      <c r="G79" s="20"/>
      <c r="H79" s="20"/>
      <c r="I79" s="20"/>
      <c r="J79" s="20"/>
      <c r="K79" s="20"/>
      <c r="L79" s="32"/>
      <c r="M79" s="52"/>
      <c r="N79" s="20"/>
      <c r="O79" s="20"/>
      <c r="P79" s="20"/>
      <c r="Q79" s="20"/>
      <c r="R79" s="20"/>
      <c r="S79" s="38"/>
      <c r="T79" s="20"/>
      <c r="U79" s="33"/>
    </row>
    <row r="80" spans="2:21">
      <c r="B80" s="4">
        <v>71</v>
      </c>
      <c r="D80" s="5" t="s">
        <v>26</v>
      </c>
      <c r="E80" s="52">
        <v>2.3559E-2</v>
      </c>
      <c r="F80" s="20">
        <v>27769603</v>
      </c>
      <c r="G80" s="20">
        <v>-20003075</v>
      </c>
      <c r="H80" s="20">
        <v>0</v>
      </c>
      <c r="I80" s="20">
        <v>0</v>
      </c>
      <c r="J80" s="20">
        <v>0</v>
      </c>
      <c r="K80" s="19">
        <v>80380</v>
      </c>
      <c r="L80" s="32">
        <f>F80+G80+H80+I80+J80+K80</f>
        <v>7846908</v>
      </c>
      <c r="M80" s="52">
        <v>9.953E-3</v>
      </c>
      <c r="N80" s="20">
        <v>129856</v>
      </c>
      <c r="O80" s="20">
        <v>0</v>
      </c>
      <c r="P80" s="20">
        <v>0</v>
      </c>
      <c r="Q80" s="20">
        <v>148083</v>
      </c>
      <c r="R80" s="20">
        <f>N80+O80+P80+Q80</f>
        <v>277939</v>
      </c>
      <c r="S80" s="93">
        <f>E80+M80</f>
        <v>3.3512E-2</v>
      </c>
      <c r="T80" s="20">
        <f>F80+N80</f>
        <v>27899459</v>
      </c>
      <c r="U80" s="33">
        <f>SUM(F80:K80)+SUM(N80:Q80)</f>
        <v>8124847</v>
      </c>
    </row>
    <row r="81" spans="1:21">
      <c r="B81" s="4">
        <v>72</v>
      </c>
      <c r="D81" s="5"/>
      <c r="E81" s="52"/>
      <c r="F81" s="20"/>
      <c r="G81" s="20"/>
      <c r="H81" s="20"/>
      <c r="I81" s="20"/>
      <c r="J81" s="20"/>
      <c r="K81" s="19"/>
      <c r="L81" s="32"/>
      <c r="M81" s="52"/>
      <c r="N81" s="20"/>
      <c r="O81" s="20"/>
      <c r="P81" s="20"/>
      <c r="Q81" s="20"/>
      <c r="R81" s="20"/>
      <c r="S81" s="38"/>
      <c r="T81" s="20"/>
      <c r="U81" s="33"/>
    </row>
    <row r="82" spans="1:21">
      <c r="B82" s="4">
        <v>73</v>
      </c>
      <c r="D82" s="5" t="s">
        <v>27</v>
      </c>
      <c r="E82" s="52">
        <v>4.4999999999999998E-2</v>
      </c>
      <c r="F82" s="20">
        <v>983110</v>
      </c>
      <c r="G82" s="20">
        <v>-983110</v>
      </c>
      <c r="H82" s="20">
        <v>0</v>
      </c>
      <c r="I82" s="20">
        <v>0</v>
      </c>
      <c r="J82" s="20">
        <v>0</v>
      </c>
      <c r="K82" s="19">
        <v>0</v>
      </c>
      <c r="L82" s="32">
        <f>F82+G82+H82+I82+J82+K82</f>
        <v>0</v>
      </c>
      <c r="M82" s="52">
        <v>-8.0000000000000002E-3</v>
      </c>
      <c r="N82" s="20">
        <v>11093</v>
      </c>
      <c r="O82" s="20">
        <v>0</v>
      </c>
      <c r="P82" s="20">
        <v>-8446</v>
      </c>
      <c r="Q82" s="20">
        <v>-2000</v>
      </c>
      <c r="R82" s="20">
        <f>N82+O82+P82+Q82</f>
        <v>647</v>
      </c>
      <c r="S82" s="93">
        <f>E82+M82</f>
        <v>3.6999999999999998E-2</v>
      </c>
      <c r="T82" s="20">
        <f>F82+N82</f>
        <v>994203</v>
      </c>
      <c r="U82" s="33">
        <f>SUM(F82:K82)+SUM(N82:Q82)</f>
        <v>647</v>
      </c>
    </row>
    <row r="83" spans="1:21">
      <c r="B83" s="4">
        <v>74</v>
      </c>
      <c r="D83" s="5"/>
      <c r="E83" s="52"/>
      <c r="F83" s="20"/>
      <c r="G83" s="20"/>
      <c r="H83" s="20"/>
      <c r="I83" s="20"/>
      <c r="J83" s="20"/>
      <c r="K83" s="19"/>
      <c r="L83" s="32"/>
      <c r="M83" s="52"/>
      <c r="N83" s="20"/>
      <c r="O83" s="20"/>
      <c r="P83" s="20"/>
      <c r="Q83" s="20"/>
      <c r="R83" s="20"/>
      <c r="S83" s="38"/>
      <c r="T83" s="20"/>
      <c r="U83" s="33"/>
    </row>
    <row r="84" spans="1:21">
      <c r="B84" s="4">
        <v>75</v>
      </c>
      <c r="D84" s="106" t="s">
        <v>28</v>
      </c>
      <c r="E84" s="52">
        <v>2.5999999999999999E-2</v>
      </c>
      <c r="F84" s="20">
        <v>7401852</v>
      </c>
      <c r="G84" s="20">
        <v>0</v>
      </c>
      <c r="H84" s="20">
        <v>0</v>
      </c>
      <c r="I84" s="20">
        <v>0</v>
      </c>
      <c r="J84" s="20">
        <v>0</v>
      </c>
      <c r="K84" s="19">
        <v>0</v>
      </c>
      <c r="L84" s="32">
        <f>F84+G84+H84+I84+J84+K84</f>
        <v>7401852</v>
      </c>
      <c r="M84" s="52">
        <v>-1E-3</v>
      </c>
      <c r="N84" s="20">
        <v>134972</v>
      </c>
      <c r="O84" s="20">
        <v>0</v>
      </c>
      <c r="P84" s="20">
        <v>0</v>
      </c>
      <c r="Q84" s="20">
        <v>0</v>
      </c>
      <c r="R84" s="20">
        <f>N84+O84+P84+Q84</f>
        <v>134972</v>
      </c>
      <c r="S84" s="93">
        <f>E84+M84</f>
        <v>2.4999999999999998E-2</v>
      </c>
      <c r="T84" s="20">
        <f>F84+N84</f>
        <v>7536824</v>
      </c>
      <c r="U84" s="33">
        <f>SUM(F84:K84)+SUM(N84:Q84)</f>
        <v>7536824</v>
      </c>
    </row>
    <row r="85" spans="1:21">
      <c r="B85" s="4">
        <v>76</v>
      </c>
      <c r="D85" s="5"/>
      <c r="E85" s="52"/>
      <c r="F85" s="20"/>
      <c r="G85" s="20"/>
      <c r="H85" s="20"/>
      <c r="I85" s="20"/>
      <c r="J85" s="20"/>
      <c r="K85" s="19"/>
      <c r="L85" s="32"/>
      <c r="M85" s="52"/>
      <c r="N85" s="20"/>
      <c r="O85" s="20"/>
      <c r="P85" s="20"/>
      <c r="Q85" s="20"/>
      <c r="R85" s="20"/>
      <c r="S85" s="38"/>
      <c r="T85" s="20"/>
      <c r="U85" s="33"/>
    </row>
    <row r="86" spans="1:21">
      <c r="B86" s="4">
        <v>77</v>
      </c>
      <c r="D86" s="5" t="s">
        <v>29</v>
      </c>
      <c r="E86" s="52">
        <v>0.2</v>
      </c>
      <c r="F86" s="20">
        <v>734482</v>
      </c>
      <c r="G86" s="20">
        <v>0</v>
      </c>
      <c r="H86" s="20">
        <v>0</v>
      </c>
      <c r="I86" s="20">
        <v>0</v>
      </c>
      <c r="J86" s="20">
        <v>0</v>
      </c>
      <c r="K86" s="19">
        <v>11211</v>
      </c>
      <c r="L86" s="32">
        <f>F86+G86+H86+I86+J86+K86</f>
        <v>745693</v>
      </c>
      <c r="M86" s="52">
        <v>0</v>
      </c>
      <c r="N86" s="20">
        <v>3209</v>
      </c>
      <c r="O86" s="20">
        <v>0</v>
      </c>
      <c r="P86" s="20">
        <v>0</v>
      </c>
      <c r="Q86" s="20">
        <v>-355</v>
      </c>
      <c r="R86" s="20">
        <f>N86+O86+P86+Q86</f>
        <v>2854</v>
      </c>
      <c r="S86" s="93">
        <f>E86+M86</f>
        <v>0.2</v>
      </c>
      <c r="T86" s="20">
        <f>F86+N86</f>
        <v>737691</v>
      </c>
      <c r="U86" s="33">
        <f>SUM(F86:K86)+SUM(N86:Q86)</f>
        <v>748547</v>
      </c>
    </row>
    <row r="87" spans="1:21">
      <c r="B87" s="4">
        <v>78</v>
      </c>
      <c r="D87" s="8" t="s">
        <v>30</v>
      </c>
      <c r="E87" s="52">
        <v>0.1430004</v>
      </c>
      <c r="F87" s="20">
        <v>173633</v>
      </c>
      <c r="G87" s="20">
        <v>0</v>
      </c>
      <c r="H87" s="20"/>
      <c r="I87" s="20">
        <v>0</v>
      </c>
      <c r="J87" s="20">
        <v>0</v>
      </c>
      <c r="K87" s="19">
        <v>2</v>
      </c>
      <c r="L87" s="32">
        <f>F87+G87+H87+I87+J87+K87</f>
        <v>173635</v>
      </c>
      <c r="M87" s="52">
        <v>0</v>
      </c>
      <c r="N87" s="20">
        <v>0</v>
      </c>
      <c r="O87" s="20">
        <v>0</v>
      </c>
      <c r="P87" s="20">
        <v>0</v>
      </c>
      <c r="Q87" s="20">
        <v>0</v>
      </c>
      <c r="R87" s="20">
        <f>N87+O87+P87+Q87</f>
        <v>0</v>
      </c>
      <c r="S87" s="93">
        <f>E87+M87</f>
        <v>0.1430004</v>
      </c>
      <c r="T87" s="20">
        <f>F87+N87</f>
        <v>173633</v>
      </c>
      <c r="U87" s="33">
        <f>SUM(F87:K87)+SUM(N87:Q87)</f>
        <v>173635</v>
      </c>
    </row>
    <row r="88" spans="1:21">
      <c r="B88" s="4">
        <v>79</v>
      </c>
      <c r="D88" s="106"/>
      <c r="E88" s="56"/>
      <c r="F88" s="20"/>
      <c r="G88" s="20"/>
      <c r="H88" s="20"/>
      <c r="I88" s="20"/>
      <c r="J88" s="20"/>
      <c r="K88" s="19"/>
      <c r="L88" s="32"/>
      <c r="M88" s="56"/>
      <c r="N88" s="20"/>
      <c r="O88" s="20"/>
      <c r="P88" s="20"/>
      <c r="Q88" s="20"/>
      <c r="R88" s="20"/>
      <c r="S88" s="44"/>
      <c r="T88" s="20"/>
      <c r="U88" s="33"/>
    </row>
    <row r="89" spans="1:21" s="4" customFormat="1">
      <c r="B89" s="4">
        <v>80</v>
      </c>
      <c r="C89" s="5"/>
      <c r="D89" s="8" t="s">
        <v>31</v>
      </c>
      <c r="E89" s="68"/>
      <c r="F89" s="20">
        <v>1590599</v>
      </c>
      <c r="G89" s="20">
        <v>0</v>
      </c>
      <c r="H89" s="20">
        <v>764530.56999999937</v>
      </c>
      <c r="I89" s="20">
        <v>0</v>
      </c>
      <c r="J89" s="20">
        <v>0</v>
      </c>
      <c r="K89" s="19">
        <v>0</v>
      </c>
      <c r="L89" s="32">
        <f>F89+G89+H89+I89+J89+K89</f>
        <v>2355129.5699999994</v>
      </c>
      <c r="M89" s="68"/>
      <c r="N89" s="20">
        <v>-36136869</v>
      </c>
      <c r="O89" s="20">
        <v>-32410579</v>
      </c>
      <c r="P89" s="20">
        <v>0</v>
      </c>
      <c r="Q89" s="20">
        <v>0</v>
      </c>
      <c r="R89" s="20">
        <f>N89+O89+P89+Q89</f>
        <v>-68547448</v>
      </c>
      <c r="S89" s="78"/>
      <c r="T89" s="20">
        <f>F89+N89</f>
        <v>-34546270</v>
      </c>
      <c r="U89" s="33">
        <f>SUM(F89:K89)+SUM(N89:Q89)</f>
        <v>-66192318.43</v>
      </c>
    </row>
    <row r="90" spans="1:21">
      <c r="B90" s="4">
        <v>81</v>
      </c>
      <c r="E90" s="70"/>
      <c r="F90" s="6"/>
      <c r="G90" s="6"/>
      <c r="H90" s="6"/>
      <c r="I90" s="6"/>
      <c r="J90" s="6"/>
      <c r="K90" s="6"/>
      <c r="L90" s="35"/>
      <c r="M90" s="70"/>
      <c r="N90" s="6"/>
      <c r="O90" s="6"/>
      <c r="P90" s="6"/>
      <c r="Q90" s="6"/>
      <c r="R90" s="6"/>
      <c r="S90" s="95"/>
      <c r="T90" s="6"/>
      <c r="U90" s="34"/>
    </row>
    <row r="91" spans="1:21" ht="13.5" thickBot="1">
      <c r="A91" s="5" t="s">
        <v>32</v>
      </c>
      <c r="B91" s="4">
        <v>82</v>
      </c>
      <c r="C91" s="5" t="s">
        <v>33</v>
      </c>
      <c r="E91" s="71"/>
      <c r="F91" s="13">
        <f t="shared" ref="F91:N91" si="28">F21+F33+F45+F57+F69+F78+F80+F82+F84+F86+F87+F89</f>
        <v>1452966564</v>
      </c>
      <c r="G91" s="13">
        <f t="shared" si="28"/>
        <v>-414265817</v>
      </c>
      <c r="H91" s="13">
        <f>H21+H33+H45+H57+H69+H78+H80+H82+H84+H86+H87+H89</f>
        <v>1381416.5699999994</v>
      </c>
      <c r="I91" s="13">
        <f t="shared" si="28"/>
        <v>90029608</v>
      </c>
      <c r="J91" s="13">
        <f t="shared" si="28"/>
        <v>0</v>
      </c>
      <c r="K91" s="13">
        <f t="shared" si="28"/>
        <v>84715484</v>
      </c>
      <c r="L91" s="51">
        <f>F91+G91+H91+I91+J91+K91</f>
        <v>1214827255.5700002</v>
      </c>
      <c r="M91" s="71"/>
      <c r="N91" s="13">
        <f t="shared" si="28"/>
        <v>5976978</v>
      </c>
      <c r="O91" s="13">
        <f>O21+O33+O45+O57+O69+O78+O80+O82+O84+O86+O87+O89</f>
        <v>-34240743</v>
      </c>
      <c r="P91" s="13">
        <f>P21+P33+P45+P57+P69+P78+P80+P82+P84+P86+P87+P89</f>
        <v>-5973470</v>
      </c>
      <c r="Q91" s="13">
        <f>Q21+Q33+Q45+Q57+Q69+Q78+Q80+Q82+Q84+Q86+Q87+Q89</f>
        <v>-2799683</v>
      </c>
      <c r="R91" s="13">
        <f>N91+O91+P91+Q91</f>
        <v>-37036918</v>
      </c>
      <c r="S91" s="96"/>
      <c r="T91" s="13">
        <f>F91+N91</f>
        <v>1458943542</v>
      </c>
      <c r="U91" s="36">
        <f>U21+U33+U45+U57+U69+U78+U80+U82+U84+U86+U87+U89</f>
        <v>1177790337.5699999</v>
      </c>
    </row>
    <row r="92" spans="1:21" ht="13.5" thickTop="1">
      <c r="B92" s="4">
        <v>83</v>
      </c>
      <c r="E92" s="56"/>
      <c r="F92" s="20"/>
      <c r="G92" s="20"/>
      <c r="H92" s="20"/>
      <c r="I92" s="20"/>
      <c r="J92" s="20"/>
      <c r="K92" s="20"/>
      <c r="L92" s="32"/>
      <c r="M92" s="56"/>
      <c r="N92" s="20"/>
      <c r="O92" s="20"/>
      <c r="P92" s="20"/>
      <c r="Q92" s="20"/>
      <c r="R92" s="20"/>
      <c r="S92" s="44"/>
      <c r="T92" s="20"/>
      <c r="U92" s="33"/>
    </row>
    <row r="93" spans="1:21">
      <c r="B93" s="4">
        <v>84</v>
      </c>
      <c r="C93" s="5" t="s">
        <v>34</v>
      </c>
      <c r="E93" s="56"/>
      <c r="F93" s="20"/>
      <c r="G93" s="20"/>
      <c r="H93" s="20"/>
      <c r="I93" s="20"/>
      <c r="J93" s="37"/>
      <c r="K93" s="20"/>
      <c r="L93" s="32"/>
      <c r="M93" s="56"/>
      <c r="N93" s="20"/>
      <c r="O93" s="20"/>
      <c r="P93" s="20"/>
      <c r="Q93" s="20"/>
      <c r="R93" s="20"/>
      <c r="S93" s="44"/>
      <c r="T93" s="20"/>
      <c r="U93" s="33"/>
    </row>
    <row r="94" spans="1:21" s="4" customFormat="1">
      <c r="B94" s="4">
        <v>85</v>
      </c>
      <c r="C94" s="5"/>
      <c r="D94" s="9" t="s">
        <v>2</v>
      </c>
      <c r="E94" s="52"/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19">
        <v>0</v>
      </c>
      <c r="L94" s="32">
        <f t="shared" ref="L94:L103" si="29">F94+G94+H94+I94+J94+K94</f>
        <v>0</v>
      </c>
      <c r="M94" s="52"/>
      <c r="N94" s="20">
        <v>11426440</v>
      </c>
      <c r="O94" s="20">
        <v>0</v>
      </c>
      <c r="P94" s="20">
        <v>0</v>
      </c>
      <c r="Q94" s="20">
        <v>232936</v>
      </c>
      <c r="R94" s="20">
        <f>N94+O94+P94+Q94</f>
        <v>11659376</v>
      </c>
      <c r="S94" s="38"/>
      <c r="T94" s="20">
        <f t="shared" ref="T94:T105" si="30">F94+N94</f>
        <v>11426440</v>
      </c>
      <c r="U94" s="33">
        <f t="shared" ref="U94:U103" si="31">SUM(F94:K94)+SUM(N94:Q94)</f>
        <v>11659376</v>
      </c>
    </row>
    <row r="95" spans="1:21" s="4" customFormat="1">
      <c r="B95" s="4">
        <v>86</v>
      </c>
      <c r="C95" s="5"/>
      <c r="D95" s="4" t="s">
        <v>35</v>
      </c>
      <c r="E95" s="52"/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19">
        <v>0</v>
      </c>
      <c r="L95" s="32">
        <f t="shared" si="29"/>
        <v>0</v>
      </c>
      <c r="M95" s="52"/>
      <c r="N95" s="20">
        <v>0</v>
      </c>
      <c r="O95" s="20">
        <v>0</v>
      </c>
      <c r="P95" s="20">
        <v>0</v>
      </c>
      <c r="Q95" s="20">
        <v>0</v>
      </c>
      <c r="R95" s="20">
        <f>N95+O95+P95+Q95</f>
        <v>0</v>
      </c>
      <c r="S95" s="38"/>
      <c r="T95" s="20">
        <f t="shared" si="30"/>
        <v>0</v>
      </c>
      <c r="U95" s="33">
        <f t="shared" si="31"/>
        <v>0</v>
      </c>
    </row>
    <row r="96" spans="1:21" s="4" customFormat="1">
      <c r="B96" s="4">
        <v>87</v>
      </c>
      <c r="C96" s="5"/>
      <c r="D96" s="9" t="s">
        <v>12</v>
      </c>
      <c r="E96" s="52"/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19">
        <v>0</v>
      </c>
      <c r="L96" s="32">
        <f t="shared" si="29"/>
        <v>0</v>
      </c>
      <c r="M96" s="52"/>
      <c r="N96" s="20">
        <v>21875918</v>
      </c>
      <c r="O96" s="20">
        <v>0</v>
      </c>
      <c r="P96" s="20">
        <v>0</v>
      </c>
      <c r="Q96" s="20">
        <v>0</v>
      </c>
      <c r="R96" s="20">
        <f>N96+O96+P96+Q96</f>
        <v>21875918</v>
      </c>
      <c r="S96" s="38"/>
      <c r="T96" s="20">
        <f t="shared" si="30"/>
        <v>21875918</v>
      </c>
      <c r="U96" s="33">
        <f t="shared" si="31"/>
        <v>21875918</v>
      </c>
    </row>
    <row r="97" spans="1:21" s="4" customFormat="1">
      <c r="B97" s="4">
        <v>88</v>
      </c>
      <c r="C97" s="5"/>
      <c r="D97" s="4" t="s">
        <v>23</v>
      </c>
      <c r="E97" s="52"/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19">
        <v>0</v>
      </c>
      <c r="L97" s="32">
        <f t="shared" si="29"/>
        <v>0</v>
      </c>
      <c r="M97" s="52"/>
      <c r="N97" s="20">
        <v>11465351</v>
      </c>
      <c r="O97" s="20">
        <v>0</v>
      </c>
      <c r="P97" s="20">
        <v>0</v>
      </c>
      <c r="Q97" s="20">
        <v>574928</v>
      </c>
      <c r="R97" s="20">
        <f t="shared" ref="R97:R102" si="32">N97+O97+P97+Q97</f>
        <v>12040279</v>
      </c>
      <c r="S97" s="38"/>
      <c r="T97" s="20">
        <f t="shared" si="30"/>
        <v>11465351</v>
      </c>
      <c r="U97" s="33">
        <f t="shared" si="31"/>
        <v>12040279</v>
      </c>
    </row>
    <row r="98" spans="1:21" s="4" customFormat="1">
      <c r="B98" s="4">
        <v>89</v>
      </c>
      <c r="C98" s="5"/>
      <c r="D98" s="3" t="s">
        <v>17</v>
      </c>
      <c r="E98" s="52"/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19">
        <v>0</v>
      </c>
      <c r="L98" s="32">
        <f t="shared" si="29"/>
        <v>0</v>
      </c>
      <c r="M98" s="52"/>
      <c r="N98" s="20">
        <v>47656911</v>
      </c>
      <c r="O98" s="20">
        <v>0</v>
      </c>
      <c r="P98" s="20">
        <v>-36561</v>
      </c>
      <c r="Q98" s="20">
        <v>1342891</v>
      </c>
      <c r="R98" s="20">
        <f t="shared" si="32"/>
        <v>48963241</v>
      </c>
      <c r="S98" s="38"/>
      <c r="T98" s="20">
        <f t="shared" si="30"/>
        <v>47656911</v>
      </c>
      <c r="U98" s="33">
        <f t="shared" si="31"/>
        <v>48963241</v>
      </c>
    </row>
    <row r="99" spans="1:21" s="4" customFormat="1">
      <c r="B99" s="4">
        <v>90</v>
      </c>
      <c r="C99" s="5"/>
      <c r="D99" s="3" t="s">
        <v>19</v>
      </c>
      <c r="E99" s="52"/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19">
        <v>0</v>
      </c>
      <c r="L99" s="32">
        <f t="shared" si="29"/>
        <v>0</v>
      </c>
      <c r="M99" s="52"/>
      <c r="N99" s="20">
        <v>22335766</v>
      </c>
      <c r="O99" s="20">
        <v>0</v>
      </c>
      <c r="P99" s="20">
        <v>-46784</v>
      </c>
      <c r="Q99" s="20">
        <v>627398</v>
      </c>
      <c r="R99" s="20">
        <f t="shared" si="32"/>
        <v>22916380</v>
      </c>
      <c r="S99" s="38"/>
      <c r="T99" s="20">
        <f t="shared" si="30"/>
        <v>22335766</v>
      </c>
      <c r="U99" s="33">
        <f t="shared" si="31"/>
        <v>22916380</v>
      </c>
    </row>
    <row r="100" spans="1:21" s="4" customFormat="1">
      <c r="B100" s="4">
        <v>91</v>
      </c>
      <c r="C100" s="5"/>
      <c r="D100" s="4" t="s">
        <v>36</v>
      </c>
      <c r="E100" s="52"/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19">
        <v>0</v>
      </c>
      <c r="L100" s="32">
        <f t="shared" si="29"/>
        <v>0</v>
      </c>
      <c r="M100" s="52"/>
      <c r="N100" s="20">
        <v>-45195</v>
      </c>
      <c r="O100" s="20">
        <v>0</v>
      </c>
      <c r="P100" s="20">
        <v>0</v>
      </c>
      <c r="Q100" s="20">
        <v>0</v>
      </c>
      <c r="R100" s="20">
        <f t="shared" si="32"/>
        <v>-45195</v>
      </c>
      <c r="S100" s="38"/>
      <c r="T100" s="20">
        <f t="shared" si="30"/>
        <v>-45195</v>
      </c>
      <c r="U100" s="33">
        <f t="shared" si="31"/>
        <v>-45195</v>
      </c>
    </row>
    <row r="101" spans="1:21" s="4" customFormat="1">
      <c r="B101" s="4">
        <v>92</v>
      </c>
      <c r="C101" s="5"/>
      <c r="D101" s="3" t="s">
        <v>37</v>
      </c>
      <c r="E101" s="52"/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19">
        <v>0</v>
      </c>
      <c r="L101" s="32">
        <f t="shared" si="29"/>
        <v>0</v>
      </c>
      <c r="M101" s="52"/>
      <c r="N101" s="20">
        <v>0</v>
      </c>
      <c r="O101" s="20">
        <v>0</v>
      </c>
      <c r="P101" s="20">
        <v>0</v>
      </c>
      <c r="Q101" s="20">
        <v>0</v>
      </c>
      <c r="R101" s="20">
        <f t="shared" si="32"/>
        <v>0</v>
      </c>
      <c r="S101" s="38"/>
      <c r="T101" s="20">
        <f t="shared" si="30"/>
        <v>0</v>
      </c>
      <c r="U101" s="33">
        <f t="shared" si="31"/>
        <v>0</v>
      </c>
    </row>
    <row r="102" spans="1:21" s="4" customFormat="1">
      <c r="B102" s="4">
        <v>93</v>
      </c>
      <c r="C102" s="5"/>
      <c r="D102" s="4" t="s">
        <v>21</v>
      </c>
      <c r="E102" s="52"/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19">
        <v>0</v>
      </c>
      <c r="L102" s="32">
        <f t="shared" si="29"/>
        <v>0</v>
      </c>
      <c r="M102" s="52"/>
      <c r="N102" s="20">
        <v>12597081</v>
      </c>
      <c r="O102" s="20">
        <v>0</v>
      </c>
      <c r="P102" s="20">
        <v>0</v>
      </c>
      <c r="Q102" s="20">
        <v>216593</v>
      </c>
      <c r="R102" s="20">
        <f t="shared" si="32"/>
        <v>12813674</v>
      </c>
      <c r="S102" s="38"/>
      <c r="T102" s="20">
        <f t="shared" si="30"/>
        <v>12597081</v>
      </c>
      <c r="U102" s="33">
        <f t="shared" si="31"/>
        <v>12813674</v>
      </c>
    </row>
    <row r="103" spans="1:21">
      <c r="B103" s="4">
        <v>94</v>
      </c>
      <c r="D103" s="7" t="s">
        <v>38</v>
      </c>
      <c r="E103" s="59"/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50">
        <v>0</v>
      </c>
      <c r="L103" s="35">
        <f t="shared" si="29"/>
        <v>0</v>
      </c>
      <c r="M103" s="59"/>
      <c r="N103" s="6">
        <v>-21494</v>
      </c>
      <c r="O103" s="6">
        <v>0</v>
      </c>
      <c r="P103" s="6">
        <v>0</v>
      </c>
      <c r="Q103" s="6">
        <v>0</v>
      </c>
      <c r="R103" s="6">
        <f>N103+O103+P103+Q103</f>
        <v>-21494</v>
      </c>
      <c r="S103" s="97"/>
      <c r="T103" s="6">
        <f t="shared" si="30"/>
        <v>-21494</v>
      </c>
      <c r="U103" s="34">
        <f t="shared" si="31"/>
        <v>-21494</v>
      </c>
    </row>
    <row r="104" spans="1:21">
      <c r="B104" s="4">
        <v>95</v>
      </c>
      <c r="E104" s="56"/>
      <c r="F104" s="20"/>
      <c r="G104" s="20"/>
      <c r="H104" s="20"/>
      <c r="I104" s="20"/>
      <c r="J104" s="20"/>
      <c r="K104" s="20"/>
      <c r="L104" s="32"/>
      <c r="M104" s="56"/>
      <c r="N104" s="20"/>
      <c r="O104" s="20"/>
      <c r="P104" s="20"/>
      <c r="Q104" s="20"/>
      <c r="R104" s="20"/>
      <c r="S104" s="44"/>
      <c r="T104" s="20">
        <f t="shared" si="30"/>
        <v>0</v>
      </c>
      <c r="U104" s="33"/>
    </row>
    <row r="105" spans="1:21">
      <c r="A105" s="5" t="s">
        <v>39</v>
      </c>
      <c r="B105" s="4">
        <v>96</v>
      </c>
      <c r="C105" s="5" t="s">
        <v>40</v>
      </c>
      <c r="E105" s="56"/>
      <c r="F105" s="20">
        <f t="shared" ref="F105:N105" si="33">SUM(F94:F103)</f>
        <v>0</v>
      </c>
      <c r="G105" s="20">
        <f t="shared" si="33"/>
        <v>0</v>
      </c>
      <c r="H105" s="20">
        <f t="shared" si="33"/>
        <v>0</v>
      </c>
      <c r="I105" s="20">
        <f t="shared" si="33"/>
        <v>0</v>
      </c>
      <c r="J105" s="20">
        <f t="shared" si="33"/>
        <v>0</v>
      </c>
      <c r="K105" s="20">
        <f t="shared" si="33"/>
        <v>0</v>
      </c>
      <c r="L105" s="32">
        <f>F105+G105+H105+I105+J105+K105</f>
        <v>0</v>
      </c>
      <c r="M105" s="56"/>
      <c r="N105" s="20">
        <f t="shared" si="33"/>
        <v>127290778</v>
      </c>
      <c r="O105" s="20">
        <f>SUM(O94:O103)</f>
        <v>0</v>
      </c>
      <c r="P105" s="20">
        <f>SUM(P94:P103)</f>
        <v>-83345</v>
      </c>
      <c r="Q105" s="20">
        <f>SUM(Q94:Q103)</f>
        <v>2994746</v>
      </c>
      <c r="R105" s="20">
        <f>N105+O105+P105+Q105</f>
        <v>130202179</v>
      </c>
      <c r="S105" s="44"/>
      <c r="T105" s="20">
        <f t="shared" si="30"/>
        <v>127290778</v>
      </c>
      <c r="U105" s="33">
        <f>SUM(U94:U103)</f>
        <v>130202179</v>
      </c>
    </row>
    <row r="106" spans="1:21">
      <c r="B106" s="4">
        <v>97</v>
      </c>
      <c r="E106" s="56"/>
      <c r="F106" s="20"/>
      <c r="G106" s="20"/>
      <c r="H106" s="20"/>
      <c r="I106" s="20"/>
      <c r="J106" s="20"/>
      <c r="K106" s="20"/>
      <c r="L106" s="32"/>
      <c r="M106" s="56"/>
      <c r="N106" s="20"/>
      <c r="O106" s="20"/>
      <c r="P106" s="20"/>
      <c r="Q106" s="20"/>
      <c r="R106" s="20"/>
      <c r="S106" s="44"/>
      <c r="T106" s="20"/>
      <c r="U106" s="33"/>
    </row>
    <row r="107" spans="1:21">
      <c r="B107" s="4">
        <v>98</v>
      </c>
      <c r="C107" s="106" t="s">
        <v>41</v>
      </c>
      <c r="E107" s="56"/>
      <c r="F107" s="20"/>
      <c r="G107" s="20"/>
      <c r="H107" s="20"/>
      <c r="I107" s="20"/>
      <c r="J107" s="20"/>
      <c r="K107" s="20"/>
      <c r="L107" s="32">
        <f t="shared" ref="L107:L132" si="34">F107+G107+H107+I107+J107+K107</f>
        <v>0</v>
      </c>
      <c r="M107" s="56"/>
      <c r="N107" s="20"/>
      <c r="O107" s="20"/>
      <c r="P107" s="20"/>
      <c r="Q107" s="20"/>
      <c r="R107" s="20"/>
      <c r="S107" s="44"/>
      <c r="T107" s="20"/>
      <c r="U107" s="33"/>
    </row>
    <row r="108" spans="1:21">
      <c r="A108" s="110"/>
      <c r="B108" s="4">
        <v>99</v>
      </c>
      <c r="D108" s="4" t="s">
        <v>35</v>
      </c>
      <c r="E108" s="52"/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19">
        <v>0</v>
      </c>
      <c r="L108" s="32">
        <f t="shared" si="34"/>
        <v>0</v>
      </c>
      <c r="M108" s="52"/>
      <c r="N108" s="20">
        <v>208915</v>
      </c>
      <c r="O108" s="20">
        <v>0</v>
      </c>
      <c r="P108" s="20">
        <v>0</v>
      </c>
      <c r="Q108" s="20">
        <v>3485</v>
      </c>
      <c r="R108" s="20">
        <f>N108+O108+P108+Q108</f>
        <v>212400</v>
      </c>
      <c r="S108" s="38"/>
      <c r="T108" s="20">
        <f t="shared" ref="T108:T132" si="35">F108+N108</f>
        <v>208915</v>
      </c>
      <c r="U108" s="33">
        <f t="shared" ref="U108:U128" si="36">SUM(F108:K108)+SUM(N108:Q108)</f>
        <v>212400</v>
      </c>
    </row>
    <row r="109" spans="1:21">
      <c r="A109" s="110"/>
      <c r="B109" s="4">
        <v>100</v>
      </c>
      <c r="D109" s="4" t="s">
        <v>42</v>
      </c>
      <c r="E109" s="52"/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19">
        <v>0</v>
      </c>
      <c r="L109" s="32">
        <f t="shared" si="34"/>
        <v>0</v>
      </c>
      <c r="M109" s="52"/>
      <c r="N109" s="20">
        <v>-141158</v>
      </c>
      <c r="O109" s="20">
        <v>0</v>
      </c>
      <c r="P109" s="20">
        <v>0</v>
      </c>
      <c r="Q109" s="20">
        <v>-7753</v>
      </c>
      <c r="R109" s="20">
        <f t="shared" ref="R109:R130" si="37">N109+O109+P109+Q109</f>
        <v>-148911</v>
      </c>
      <c r="S109" s="38"/>
      <c r="T109" s="20">
        <f t="shared" si="35"/>
        <v>-141158</v>
      </c>
      <c r="U109" s="33">
        <f t="shared" si="36"/>
        <v>-148911</v>
      </c>
    </row>
    <row r="110" spans="1:21">
      <c r="A110" s="110"/>
      <c r="B110" s="4">
        <v>101</v>
      </c>
      <c r="D110" s="4" t="s">
        <v>43</v>
      </c>
      <c r="E110" s="52"/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19">
        <v>0</v>
      </c>
      <c r="L110" s="32">
        <f t="shared" si="34"/>
        <v>0</v>
      </c>
      <c r="M110" s="52"/>
      <c r="N110" s="20">
        <v>384877</v>
      </c>
      <c r="O110" s="20">
        <v>0</v>
      </c>
      <c r="P110" s="20">
        <v>0</v>
      </c>
      <c r="Q110" s="20">
        <v>7222</v>
      </c>
      <c r="R110" s="20">
        <f t="shared" si="37"/>
        <v>392099</v>
      </c>
      <c r="S110" s="38"/>
      <c r="T110" s="20">
        <f t="shared" si="35"/>
        <v>384877</v>
      </c>
      <c r="U110" s="33">
        <f t="shared" si="36"/>
        <v>392099</v>
      </c>
    </row>
    <row r="111" spans="1:21">
      <c r="A111" s="110"/>
      <c r="B111" s="4">
        <v>102</v>
      </c>
      <c r="D111" s="9" t="s">
        <v>44</v>
      </c>
      <c r="E111" s="52"/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19">
        <v>0</v>
      </c>
      <c r="L111" s="32">
        <f t="shared" si="34"/>
        <v>0</v>
      </c>
      <c r="M111" s="52"/>
      <c r="N111" s="20">
        <v>1228698</v>
      </c>
      <c r="O111" s="20">
        <v>0</v>
      </c>
      <c r="P111" s="20">
        <v>0</v>
      </c>
      <c r="Q111" s="20">
        <v>21329</v>
      </c>
      <c r="R111" s="20">
        <f t="shared" si="37"/>
        <v>1250027</v>
      </c>
      <c r="S111" s="38"/>
      <c r="T111" s="20">
        <f t="shared" si="35"/>
        <v>1228698</v>
      </c>
      <c r="U111" s="33">
        <f t="shared" si="36"/>
        <v>1250027</v>
      </c>
    </row>
    <row r="112" spans="1:21">
      <c r="A112" s="110"/>
      <c r="B112" s="4">
        <v>103</v>
      </c>
      <c r="D112" s="3" t="s">
        <v>45</v>
      </c>
      <c r="E112" s="52"/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19">
        <v>0</v>
      </c>
      <c r="L112" s="32">
        <f t="shared" si="34"/>
        <v>0</v>
      </c>
      <c r="M112" s="52"/>
      <c r="N112" s="20">
        <v>616982</v>
      </c>
      <c r="O112" s="20">
        <v>0</v>
      </c>
      <c r="P112" s="20">
        <v>0</v>
      </c>
      <c r="Q112" s="20">
        <v>13601</v>
      </c>
      <c r="R112" s="20">
        <f t="shared" si="37"/>
        <v>630583</v>
      </c>
      <c r="S112" s="38"/>
      <c r="T112" s="20">
        <f t="shared" si="35"/>
        <v>616982</v>
      </c>
      <c r="U112" s="33">
        <f t="shared" si="36"/>
        <v>630583</v>
      </c>
    </row>
    <row r="113" spans="1:21">
      <c r="A113" s="110"/>
      <c r="B113" s="4">
        <v>104</v>
      </c>
      <c r="D113" s="4" t="s">
        <v>46</v>
      </c>
      <c r="E113" s="52"/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19">
        <v>0</v>
      </c>
      <c r="L113" s="32">
        <f t="shared" si="34"/>
        <v>0</v>
      </c>
      <c r="M113" s="52"/>
      <c r="N113" s="20">
        <v>7466416</v>
      </c>
      <c r="O113" s="20">
        <v>0</v>
      </c>
      <c r="P113" s="20">
        <v>0</v>
      </c>
      <c r="Q113" s="20">
        <v>396844</v>
      </c>
      <c r="R113" s="20">
        <f t="shared" si="37"/>
        <v>7863260</v>
      </c>
      <c r="S113" s="38"/>
      <c r="T113" s="20">
        <f t="shared" si="35"/>
        <v>7466416</v>
      </c>
      <c r="U113" s="33">
        <f t="shared" si="36"/>
        <v>7863260</v>
      </c>
    </row>
    <row r="114" spans="1:21">
      <c r="A114" s="110"/>
      <c r="B114" s="4">
        <v>105</v>
      </c>
      <c r="D114" s="4" t="s">
        <v>47</v>
      </c>
      <c r="E114" s="52"/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19">
        <v>0</v>
      </c>
      <c r="L114" s="32">
        <f t="shared" si="34"/>
        <v>0</v>
      </c>
      <c r="M114" s="52"/>
      <c r="N114" s="20">
        <v>413183</v>
      </c>
      <c r="O114" s="20">
        <v>0</v>
      </c>
      <c r="P114" s="20">
        <v>0</v>
      </c>
      <c r="Q114" s="20">
        <v>7077</v>
      </c>
      <c r="R114" s="20">
        <f t="shared" si="37"/>
        <v>420260</v>
      </c>
      <c r="S114" s="38"/>
      <c r="T114" s="20">
        <f t="shared" si="35"/>
        <v>413183</v>
      </c>
      <c r="U114" s="33">
        <f t="shared" si="36"/>
        <v>420260</v>
      </c>
    </row>
    <row r="115" spans="1:21">
      <c r="A115" s="110"/>
      <c r="B115" s="4">
        <v>106</v>
      </c>
      <c r="D115" s="4" t="s">
        <v>48</v>
      </c>
      <c r="E115" s="52"/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19">
        <v>0</v>
      </c>
      <c r="L115" s="32">
        <f t="shared" si="34"/>
        <v>0</v>
      </c>
      <c r="M115" s="52"/>
      <c r="N115" s="20">
        <v>306342</v>
      </c>
      <c r="O115" s="20">
        <v>0</v>
      </c>
      <c r="P115" s="20">
        <v>0</v>
      </c>
      <c r="Q115" s="20">
        <v>21228</v>
      </c>
      <c r="R115" s="20">
        <f t="shared" si="37"/>
        <v>327570</v>
      </c>
      <c r="S115" s="38"/>
      <c r="T115" s="20">
        <f t="shared" si="35"/>
        <v>306342</v>
      </c>
      <c r="U115" s="33">
        <f t="shared" si="36"/>
        <v>327570</v>
      </c>
    </row>
    <row r="116" spans="1:21">
      <c r="A116" s="110"/>
      <c r="B116" s="4">
        <v>107</v>
      </c>
      <c r="D116" s="4" t="s">
        <v>49</v>
      </c>
      <c r="E116" s="52"/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19">
        <v>0</v>
      </c>
      <c r="L116" s="32">
        <f t="shared" si="34"/>
        <v>0</v>
      </c>
      <c r="M116" s="52"/>
      <c r="N116" s="20">
        <v>184893</v>
      </c>
      <c r="O116" s="20">
        <v>0</v>
      </c>
      <c r="P116" s="20">
        <v>0</v>
      </c>
      <c r="Q116" s="20">
        <v>17650</v>
      </c>
      <c r="R116" s="20">
        <f t="shared" si="37"/>
        <v>202543</v>
      </c>
      <c r="S116" s="38"/>
      <c r="T116" s="20">
        <f t="shared" si="35"/>
        <v>184893</v>
      </c>
      <c r="U116" s="33">
        <f t="shared" si="36"/>
        <v>202543</v>
      </c>
    </row>
    <row r="117" spans="1:21">
      <c r="A117" s="110"/>
      <c r="B117" s="4">
        <v>108</v>
      </c>
      <c r="D117" s="4" t="s">
        <v>50</v>
      </c>
      <c r="E117" s="52"/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19">
        <v>0</v>
      </c>
      <c r="L117" s="32">
        <f t="shared" si="34"/>
        <v>0</v>
      </c>
      <c r="M117" s="52"/>
      <c r="N117" s="20">
        <v>136890</v>
      </c>
      <c r="O117" s="20">
        <v>0</v>
      </c>
      <c r="P117" s="20">
        <v>0</v>
      </c>
      <c r="Q117" s="20">
        <v>16643</v>
      </c>
      <c r="R117" s="20">
        <f t="shared" si="37"/>
        <v>153533</v>
      </c>
      <c r="S117" s="38"/>
      <c r="T117" s="20">
        <f t="shared" si="35"/>
        <v>136890</v>
      </c>
      <c r="U117" s="33">
        <f t="shared" si="36"/>
        <v>153533</v>
      </c>
    </row>
    <row r="118" spans="1:21">
      <c r="A118" s="110"/>
      <c r="B118" s="4">
        <v>109</v>
      </c>
      <c r="D118" s="4" t="s">
        <v>51</v>
      </c>
      <c r="E118" s="52"/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19">
        <v>0</v>
      </c>
      <c r="L118" s="32">
        <f t="shared" si="34"/>
        <v>0</v>
      </c>
      <c r="M118" s="52"/>
      <c r="N118" s="20">
        <v>166597</v>
      </c>
      <c r="O118" s="20">
        <v>0</v>
      </c>
      <c r="P118" s="20">
        <v>0</v>
      </c>
      <c r="Q118" s="20">
        <v>19989</v>
      </c>
      <c r="R118" s="20">
        <f t="shared" si="37"/>
        <v>186586</v>
      </c>
      <c r="S118" s="38"/>
      <c r="T118" s="20">
        <f t="shared" si="35"/>
        <v>166597</v>
      </c>
      <c r="U118" s="33">
        <f t="shared" si="36"/>
        <v>186586</v>
      </c>
    </row>
    <row r="119" spans="1:21">
      <c r="A119" s="110"/>
      <c r="B119" s="4">
        <v>110</v>
      </c>
      <c r="D119" s="4" t="s">
        <v>52</v>
      </c>
      <c r="E119" s="52"/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19">
        <v>0</v>
      </c>
      <c r="L119" s="32">
        <f t="shared" si="34"/>
        <v>0</v>
      </c>
      <c r="M119" s="52"/>
      <c r="N119" s="20">
        <v>529866</v>
      </c>
      <c r="O119" s="20">
        <v>0</v>
      </c>
      <c r="P119" s="20">
        <v>0</v>
      </c>
      <c r="Q119" s="20">
        <v>10363</v>
      </c>
      <c r="R119" s="20">
        <f t="shared" si="37"/>
        <v>540229</v>
      </c>
      <c r="S119" s="38"/>
      <c r="T119" s="20">
        <f t="shared" si="35"/>
        <v>529866</v>
      </c>
      <c r="U119" s="33">
        <f t="shared" si="36"/>
        <v>540229</v>
      </c>
    </row>
    <row r="120" spans="1:21">
      <c r="A120" s="110"/>
      <c r="B120" s="4">
        <v>111</v>
      </c>
      <c r="D120" s="18" t="s">
        <v>53</v>
      </c>
      <c r="E120" s="52"/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19">
        <v>0</v>
      </c>
      <c r="L120" s="32">
        <f t="shared" si="34"/>
        <v>0</v>
      </c>
      <c r="M120" s="52"/>
      <c r="N120" s="20">
        <v>176687</v>
      </c>
      <c r="O120" s="20">
        <v>0</v>
      </c>
      <c r="P120" s="20">
        <v>0</v>
      </c>
      <c r="Q120" s="20">
        <v>12516</v>
      </c>
      <c r="R120" s="20">
        <f t="shared" si="37"/>
        <v>189203</v>
      </c>
      <c r="S120" s="38"/>
      <c r="T120" s="20">
        <f t="shared" si="35"/>
        <v>176687</v>
      </c>
      <c r="U120" s="33">
        <f t="shared" si="36"/>
        <v>189203</v>
      </c>
    </row>
    <row r="121" spans="1:21">
      <c r="A121" s="110"/>
      <c r="B121" s="4">
        <v>112</v>
      </c>
      <c r="D121" s="4" t="s">
        <v>54</v>
      </c>
      <c r="E121" s="52"/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19">
        <v>0</v>
      </c>
      <c r="L121" s="32">
        <f t="shared" si="34"/>
        <v>0</v>
      </c>
      <c r="M121" s="52"/>
      <c r="N121" s="20">
        <v>1880563</v>
      </c>
      <c r="O121" s="20">
        <v>0</v>
      </c>
      <c r="P121" s="20">
        <v>0</v>
      </c>
      <c r="Q121" s="20">
        <v>59188</v>
      </c>
      <c r="R121" s="20">
        <f t="shared" si="37"/>
        <v>1939751</v>
      </c>
      <c r="S121" s="38"/>
      <c r="T121" s="20">
        <f t="shared" si="35"/>
        <v>1880563</v>
      </c>
      <c r="U121" s="33">
        <f t="shared" si="36"/>
        <v>1939751</v>
      </c>
    </row>
    <row r="122" spans="1:21">
      <c r="A122" s="110"/>
      <c r="B122" s="4">
        <v>113</v>
      </c>
      <c r="D122" s="4" t="s">
        <v>55</v>
      </c>
      <c r="E122" s="52"/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19">
        <v>0</v>
      </c>
      <c r="L122" s="32">
        <f t="shared" si="34"/>
        <v>0</v>
      </c>
      <c r="M122" s="52"/>
      <c r="N122" s="20">
        <v>3079222</v>
      </c>
      <c r="O122" s="20">
        <v>0</v>
      </c>
      <c r="P122" s="20">
        <v>0</v>
      </c>
      <c r="Q122" s="20">
        <v>207479</v>
      </c>
      <c r="R122" s="20">
        <f t="shared" si="37"/>
        <v>3286701</v>
      </c>
      <c r="S122" s="38"/>
      <c r="T122" s="20">
        <f t="shared" si="35"/>
        <v>3079222</v>
      </c>
      <c r="U122" s="33">
        <f t="shared" si="36"/>
        <v>3286701</v>
      </c>
    </row>
    <row r="123" spans="1:21">
      <c r="A123" s="110"/>
      <c r="B123" s="4">
        <v>114</v>
      </c>
      <c r="D123" s="4" t="s">
        <v>56</v>
      </c>
      <c r="E123" s="52"/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19">
        <v>0</v>
      </c>
      <c r="L123" s="32">
        <f t="shared" si="34"/>
        <v>0</v>
      </c>
      <c r="M123" s="52"/>
      <c r="N123" s="20">
        <v>0</v>
      </c>
      <c r="O123" s="20">
        <v>0</v>
      </c>
      <c r="P123" s="20">
        <v>0</v>
      </c>
      <c r="Q123" s="20">
        <v>0</v>
      </c>
      <c r="R123" s="20">
        <f t="shared" si="37"/>
        <v>0</v>
      </c>
      <c r="S123" s="38"/>
      <c r="T123" s="20">
        <f t="shared" si="35"/>
        <v>0</v>
      </c>
      <c r="U123" s="33">
        <f t="shared" si="36"/>
        <v>0</v>
      </c>
    </row>
    <row r="124" spans="1:21">
      <c r="A124" s="110"/>
      <c r="B124" s="4">
        <v>115</v>
      </c>
      <c r="D124" s="4" t="s">
        <v>57</v>
      </c>
      <c r="E124" s="52"/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19">
        <v>0</v>
      </c>
      <c r="L124" s="32">
        <f t="shared" si="34"/>
        <v>0</v>
      </c>
      <c r="M124" s="52"/>
      <c r="N124" s="20">
        <v>400895</v>
      </c>
      <c r="O124" s="20">
        <v>0</v>
      </c>
      <c r="P124" s="20">
        <v>0</v>
      </c>
      <c r="Q124" s="20">
        <v>6930</v>
      </c>
      <c r="R124" s="20">
        <f t="shared" si="37"/>
        <v>407825</v>
      </c>
      <c r="S124" s="38"/>
      <c r="T124" s="20">
        <f t="shared" si="35"/>
        <v>400895</v>
      </c>
      <c r="U124" s="33">
        <f t="shared" si="36"/>
        <v>407825</v>
      </c>
    </row>
    <row r="125" spans="1:21">
      <c r="A125" s="110"/>
      <c r="B125" s="4">
        <v>116</v>
      </c>
      <c r="D125" s="4" t="s">
        <v>21</v>
      </c>
      <c r="E125" s="52"/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19">
        <v>0</v>
      </c>
      <c r="L125" s="32">
        <f t="shared" si="34"/>
        <v>0</v>
      </c>
      <c r="M125" s="52"/>
      <c r="N125" s="20">
        <v>308313</v>
      </c>
      <c r="O125" s="20">
        <v>0</v>
      </c>
      <c r="P125" s="20">
        <v>0</v>
      </c>
      <c r="Q125" s="20">
        <v>6992</v>
      </c>
      <c r="R125" s="20">
        <f t="shared" si="37"/>
        <v>315305</v>
      </c>
      <c r="S125" s="38"/>
      <c r="T125" s="20">
        <f t="shared" si="35"/>
        <v>308313</v>
      </c>
      <c r="U125" s="33">
        <f t="shared" si="36"/>
        <v>315305</v>
      </c>
    </row>
    <row r="126" spans="1:21">
      <c r="A126" s="110"/>
      <c r="B126" s="4">
        <v>117</v>
      </c>
      <c r="D126" s="4" t="s">
        <v>58</v>
      </c>
      <c r="E126" s="52"/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19">
        <v>0</v>
      </c>
      <c r="L126" s="32">
        <f t="shared" si="34"/>
        <v>0</v>
      </c>
      <c r="M126" s="52"/>
      <c r="N126" s="20">
        <v>178824</v>
      </c>
      <c r="O126" s="20">
        <v>0</v>
      </c>
      <c r="P126" s="20">
        <v>0</v>
      </c>
      <c r="Q126" s="20">
        <v>10912</v>
      </c>
      <c r="R126" s="20">
        <f t="shared" si="37"/>
        <v>189736</v>
      </c>
      <c r="S126" s="38"/>
      <c r="T126" s="20">
        <f t="shared" si="35"/>
        <v>178824</v>
      </c>
      <c r="U126" s="33">
        <f t="shared" si="36"/>
        <v>189736</v>
      </c>
    </row>
    <row r="127" spans="1:21">
      <c r="A127" s="110"/>
      <c r="B127" s="4">
        <v>118</v>
      </c>
      <c r="D127" s="4" t="s">
        <v>38</v>
      </c>
      <c r="E127" s="52"/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19">
        <v>0</v>
      </c>
      <c r="L127" s="32">
        <f t="shared" si="34"/>
        <v>0</v>
      </c>
      <c r="M127" s="52"/>
      <c r="N127" s="20">
        <v>539805</v>
      </c>
      <c r="O127" s="20">
        <v>0</v>
      </c>
      <c r="P127" s="20">
        <v>0</v>
      </c>
      <c r="Q127" s="20">
        <v>9751</v>
      </c>
      <c r="R127" s="20">
        <f t="shared" si="37"/>
        <v>549556</v>
      </c>
      <c r="S127" s="38"/>
      <c r="T127" s="20">
        <f t="shared" si="35"/>
        <v>539805</v>
      </c>
      <c r="U127" s="33">
        <f t="shared" si="36"/>
        <v>549556</v>
      </c>
    </row>
    <row r="128" spans="1:21">
      <c r="A128" s="110"/>
      <c r="B128" s="4">
        <v>119</v>
      </c>
      <c r="D128" s="4" t="s">
        <v>59</v>
      </c>
      <c r="E128" s="52"/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19">
        <v>0</v>
      </c>
      <c r="L128" s="32">
        <f t="shared" si="34"/>
        <v>0</v>
      </c>
      <c r="M128" s="52"/>
      <c r="N128" s="20">
        <v>245145</v>
      </c>
      <c r="O128" s="20">
        <v>0</v>
      </c>
      <c r="P128" s="20">
        <v>0</v>
      </c>
      <c r="Q128" s="20">
        <v>9028</v>
      </c>
      <c r="R128" s="20">
        <f t="shared" si="37"/>
        <v>254173</v>
      </c>
      <c r="S128" s="38"/>
      <c r="T128" s="20">
        <f t="shared" si="35"/>
        <v>245145</v>
      </c>
      <c r="U128" s="33">
        <f t="shared" si="36"/>
        <v>254173</v>
      </c>
    </row>
    <row r="129" spans="1:21">
      <c r="B129" s="4">
        <v>120</v>
      </c>
      <c r="E129" s="56"/>
      <c r="F129" s="20"/>
      <c r="G129" s="20"/>
      <c r="H129" s="20"/>
      <c r="I129" s="20"/>
      <c r="J129" s="20"/>
      <c r="K129" s="20"/>
      <c r="L129" s="32">
        <f t="shared" si="34"/>
        <v>0</v>
      </c>
      <c r="M129" s="56"/>
      <c r="N129" s="20"/>
      <c r="O129" s="20"/>
      <c r="P129" s="20"/>
      <c r="Q129" s="20"/>
      <c r="R129" s="20">
        <f t="shared" si="37"/>
        <v>0</v>
      </c>
      <c r="S129" s="44"/>
      <c r="T129" s="20">
        <f t="shared" si="35"/>
        <v>0</v>
      </c>
      <c r="U129" s="33"/>
    </row>
    <row r="130" spans="1:21">
      <c r="A130" s="5" t="s">
        <v>60</v>
      </c>
      <c r="B130" s="4">
        <v>121</v>
      </c>
      <c r="C130" s="5" t="s">
        <v>40</v>
      </c>
      <c r="E130" s="56"/>
      <c r="F130" s="20">
        <f t="shared" ref="F130:N130" si="38">SUM(F108:F128)</f>
        <v>0</v>
      </c>
      <c r="G130" s="20">
        <f t="shared" si="38"/>
        <v>0</v>
      </c>
      <c r="H130" s="20">
        <f t="shared" si="38"/>
        <v>0</v>
      </c>
      <c r="I130" s="20">
        <f t="shared" si="38"/>
        <v>0</v>
      </c>
      <c r="J130" s="20">
        <f t="shared" si="38"/>
        <v>0</v>
      </c>
      <c r="K130" s="20">
        <f t="shared" si="38"/>
        <v>0</v>
      </c>
      <c r="L130" s="32">
        <f t="shared" si="34"/>
        <v>0</v>
      </c>
      <c r="M130" s="56"/>
      <c r="N130" s="20">
        <f t="shared" si="38"/>
        <v>18311955</v>
      </c>
      <c r="O130" s="20">
        <f>SUM(O108:O128)</f>
        <v>0</v>
      </c>
      <c r="P130" s="20">
        <f>SUM(P108:P128)</f>
        <v>0</v>
      </c>
      <c r="Q130" s="20">
        <f>SUM(Q108:Q128)</f>
        <v>850474</v>
      </c>
      <c r="R130" s="20">
        <f t="shared" si="37"/>
        <v>19162429</v>
      </c>
      <c r="S130" s="44"/>
      <c r="T130" s="20">
        <f t="shared" si="35"/>
        <v>18311955</v>
      </c>
      <c r="U130" s="33">
        <f>SUM(U108:U128)</f>
        <v>19162429</v>
      </c>
    </row>
    <row r="131" spans="1:21">
      <c r="B131" s="4">
        <v>122</v>
      </c>
      <c r="E131" s="70"/>
      <c r="F131" s="6"/>
      <c r="G131" s="6"/>
      <c r="H131" s="6"/>
      <c r="I131" s="6"/>
      <c r="J131" s="6"/>
      <c r="K131" s="6"/>
      <c r="L131" s="35">
        <f t="shared" si="34"/>
        <v>0</v>
      </c>
      <c r="M131" s="70"/>
      <c r="N131" s="6"/>
      <c r="O131" s="6"/>
      <c r="P131" s="6"/>
      <c r="Q131" s="6"/>
      <c r="R131" s="6">
        <f>N131+O131+P131+Q131</f>
        <v>0</v>
      </c>
      <c r="S131" s="95"/>
      <c r="T131" s="6">
        <f t="shared" si="35"/>
        <v>0</v>
      </c>
      <c r="U131" s="34"/>
    </row>
    <row r="132" spans="1:21" ht="13.5" thickBot="1">
      <c r="B132" s="4">
        <v>123</v>
      </c>
      <c r="D132" s="4" t="s">
        <v>61</v>
      </c>
      <c r="E132" s="58"/>
      <c r="F132" s="13">
        <f t="shared" ref="F132:N132" si="39">F105+F130</f>
        <v>0</v>
      </c>
      <c r="G132" s="13">
        <f t="shared" si="39"/>
        <v>0</v>
      </c>
      <c r="H132" s="13">
        <f t="shared" si="39"/>
        <v>0</v>
      </c>
      <c r="I132" s="13">
        <f t="shared" si="39"/>
        <v>0</v>
      </c>
      <c r="J132" s="13">
        <f t="shared" si="39"/>
        <v>0</v>
      </c>
      <c r="K132" s="13">
        <f t="shared" si="39"/>
        <v>0</v>
      </c>
      <c r="L132" s="51">
        <f t="shared" si="34"/>
        <v>0</v>
      </c>
      <c r="M132" s="58"/>
      <c r="N132" s="13">
        <f t="shared" si="39"/>
        <v>145602733</v>
      </c>
      <c r="O132" s="13">
        <f>O105+O130</f>
        <v>0</v>
      </c>
      <c r="P132" s="13">
        <f>P105+P130</f>
        <v>-83345</v>
      </c>
      <c r="Q132" s="13">
        <f>Q105+Q130</f>
        <v>3845220</v>
      </c>
      <c r="R132" s="13">
        <f>N132+O132+P132+Q132</f>
        <v>149364608</v>
      </c>
      <c r="S132" s="54"/>
      <c r="T132" s="13">
        <f t="shared" si="35"/>
        <v>145602733</v>
      </c>
      <c r="U132" s="36">
        <f>U105+U130</f>
        <v>149364608</v>
      </c>
    </row>
    <row r="133" spans="1:21" ht="13.5" thickTop="1">
      <c r="B133" s="4">
        <v>124</v>
      </c>
      <c r="E133" s="56"/>
      <c r="F133" s="20"/>
      <c r="G133" s="20"/>
      <c r="H133" s="20"/>
      <c r="I133" s="20"/>
      <c r="J133" s="20"/>
      <c r="K133" s="20"/>
      <c r="L133" s="32"/>
      <c r="M133" s="56"/>
      <c r="N133" s="20"/>
      <c r="O133" s="20"/>
      <c r="P133" s="20"/>
      <c r="Q133" s="20"/>
      <c r="R133" s="20"/>
      <c r="S133" s="44"/>
      <c r="T133" s="20"/>
      <c r="U133" s="33"/>
    </row>
    <row r="134" spans="1:21">
      <c r="B134" s="4">
        <v>125</v>
      </c>
      <c r="C134" s="106" t="s">
        <v>62</v>
      </c>
      <c r="E134" s="56"/>
      <c r="F134" s="20"/>
      <c r="G134" s="20"/>
      <c r="H134" s="20"/>
      <c r="I134" s="20"/>
      <c r="J134" s="20"/>
      <c r="K134" s="20"/>
      <c r="L134" s="32"/>
      <c r="M134" s="56"/>
      <c r="N134" s="20"/>
      <c r="O134" s="20"/>
      <c r="P134" s="20"/>
      <c r="Q134" s="20"/>
      <c r="R134" s="20"/>
      <c r="S134" s="44"/>
      <c r="T134" s="20"/>
      <c r="U134" s="33"/>
    </row>
    <row r="135" spans="1:21">
      <c r="B135" s="4">
        <v>126</v>
      </c>
      <c r="D135" s="5" t="s">
        <v>63</v>
      </c>
      <c r="E135" s="56"/>
      <c r="F135" s="20"/>
      <c r="G135" s="20"/>
      <c r="H135" s="20"/>
      <c r="I135" s="20"/>
      <c r="J135" s="7"/>
      <c r="K135" s="20"/>
      <c r="L135" s="32"/>
      <c r="M135" s="56"/>
      <c r="N135" s="20"/>
      <c r="O135" s="20"/>
      <c r="P135" s="20"/>
      <c r="Q135" s="20"/>
      <c r="R135" s="20"/>
      <c r="S135" s="44"/>
      <c r="T135" s="20"/>
      <c r="U135" s="33"/>
    </row>
    <row r="136" spans="1:21">
      <c r="B136" s="4">
        <v>127</v>
      </c>
      <c r="D136" s="3" t="s">
        <v>64</v>
      </c>
      <c r="E136" s="52">
        <v>1.4999999999999999E-2</v>
      </c>
      <c r="F136" s="20">
        <v>-2567036</v>
      </c>
      <c r="G136" s="20">
        <v>0</v>
      </c>
      <c r="H136" s="20">
        <v>0</v>
      </c>
      <c r="I136" s="20">
        <v>0</v>
      </c>
      <c r="J136" s="20">
        <v>0</v>
      </c>
      <c r="K136" s="19">
        <v>0</v>
      </c>
      <c r="L136" s="32">
        <f t="shared" ref="L136:L144" si="40">F136+G136+H136+I136+J136+K136</f>
        <v>-2567036</v>
      </c>
      <c r="M136" s="52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f>N136+O136+P136+Q136</f>
        <v>0</v>
      </c>
      <c r="S136" s="93">
        <f t="shared" ref="S136:T142" si="41">E136+M136</f>
        <v>1.4999999999999999E-2</v>
      </c>
      <c r="T136" s="20">
        <f t="shared" si="41"/>
        <v>-2567036</v>
      </c>
      <c r="U136" s="33">
        <f t="shared" ref="U136:U144" si="42">SUM(F136:K136)+SUM(N136:Q136)</f>
        <v>-2567036</v>
      </c>
    </row>
    <row r="137" spans="1:21">
      <c r="B137" s="4">
        <v>128</v>
      </c>
      <c r="D137" s="3" t="s">
        <v>65</v>
      </c>
      <c r="E137" s="52">
        <v>3.3000000000000002E-2</v>
      </c>
      <c r="F137" s="20">
        <v>-307162</v>
      </c>
      <c r="G137" s="20">
        <v>0</v>
      </c>
      <c r="H137" s="20">
        <v>0</v>
      </c>
      <c r="I137" s="20">
        <v>0</v>
      </c>
      <c r="J137" s="20">
        <v>0</v>
      </c>
      <c r="K137" s="19">
        <v>0</v>
      </c>
      <c r="L137" s="32">
        <f t="shared" si="40"/>
        <v>-307162</v>
      </c>
      <c r="M137" s="52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f t="shared" ref="R137:R143" si="43">N137+O137+P137+Q137</f>
        <v>0</v>
      </c>
      <c r="S137" s="93">
        <f t="shared" si="41"/>
        <v>3.3000000000000002E-2</v>
      </c>
      <c r="T137" s="20">
        <f t="shared" si="41"/>
        <v>-307162</v>
      </c>
      <c r="U137" s="33">
        <f t="shared" si="42"/>
        <v>-307162</v>
      </c>
    </row>
    <row r="138" spans="1:21">
      <c r="B138" s="4">
        <v>129</v>
      </c>
      <c r="D138" s="3" t="s">
        <v>66</v>
      </c>
      <c r="E138" s="52">
        <v>1.2E-2</v>
      </c>
      <c r="F138" s="20">
        <v>-91147</v>
      </c>
      <c r="G138" s="20">
        <v>0</v>
      </c>
      <c r="H138" s="20">
        <v>0</v>
      </c>
      <c r="I138" s="20">
        <v>0</v>
      </c>
      <c r="J138" s="20">
        <v>0</v>
      </c>
      <c r="K138" s="19">
        <v>0</v>
      </c>
      <c r="L138" s="32">
        <f t="shared" si="40"/>
        <v>-91147</v>
      </c>
      <c r="M138" s="52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f t="shared" si="43"/>
        <v>0</v>
      </c>
      <c r="S138" s="93">
        <f t="shared" si="41"/>
        <v>1.2E-2</v>
      </c>
      <c r="T138" s="20">
        <f t="shared" si="41"/>
        <v>-91147</v>
      </c>
      <c r="U138" s="33">
        <f t="shared" si="42"/>
        <v>-91147</v>
      </c>
    </row>
    <row r="139" spans="1:21">
      <c r="B139" s="4">
        <v>130</v>
      </c>
      <c r="D139" s="3" t="s">
        <v>67</v>
      </c>
      <c r="E139" s="52">
        <v>1.4E-2</v>
      </c>
      <c r="F139" s="20">
        <v>-80191</v>
      </c>
      <c r="G139" s="20">
        <v>0</v>
      </c>
      <c r="H139" s="20">
        <v>0</v>
      </c>
      <c r="I139" s="20">
        <v>0</v>
      </c>
      <c r="J139" s="20">
        <v>0</v>
      </c>
      <c r="K139" s="19">
        <v>0</v>
      </c>
      <c r="L139" s="32">
        <f t="shared" si="40"/>
        <v>-80191</v>
      </c>
      <c r="M139" s="52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f t="shared" si="43"/>
        <v>0</v>
      </c>
      <c r="S139" s="93">
        <f t="shared" si="41"/>
        <v>1.4E-2</v>
      </c>
      <c r="T139" s="20">
        <f t="shared" si="41"/>
        <v>-80191</v>
      </c>
      <c r="U139" s="33">
        <f t="shared" si="42"/>
        <v>-80191</v>
      </c>
    </row>
    <row r="140" spans="1:21">
      <c r="B140" s="4">
        <v>131</v>
      </c>
      <c r="D140" s="3" t="s">
        <v>68</v>
      </c>
      <c r="E140" s="52">
        <v>1.7000000000000001E-2</v>
      </c>
      <c r="F140" s="20">
        <v>173667</v>
      </c>
      <c r="G140" s="20">
        <v>0</v>
      </c>
      <c r="H140" s="20">
        <v>0</v>
      </c>
      <c r="I140" s="20">
        <v>0</v>
      </c>
      <c r="J140" s="20">
        <v>0</v>
      </c>
      <c r="K140" s="19">
        <v>0</v>
      </c>
      <c r="L140" s="32">
        <f t="shared" si="40"/>
        <v>173667</v>
      </c>
      <c r="M140" s="52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f t="shared" si="43"/>
        <v>0</v>
      </c>
      <c r="S140" s="93">
        <f t="shared" si="41"/>
        <v>1.7000000000000001E-2</v>
      </c>
      <c r="T140" s="20">
        <f t="shared" si="41"/>
        <v>173667</v>
      </c>
      <c r="U140" s="33">
        <f t="shared" si="42"/>
        <v>173667</v>
      </c>
    </row>
    <row r="141" spans="1:21">
      <c r="B141" s="4">
        <v>132</v>
      </c>
      <c r="C141" s="87"/>
      <c r="D141" s="3" t="s">
        <v>69</v>
      </c>
      <c r="E141" s="52">
        <v>0.2</v>
      </c>
      <c r="F141" s="20">
        <v>-91054</v>
      </c>
      <c r="G141" s="20">
        <v>0</v>
      </c>
      <c r="H141" s="20">
        <v>0</v>
      </c>
      <c r="I141" s="20">
        <v>0</v>
      </c>
      <c r="J141" s="20">
        <v>0</v>
      </c>
      <c r="K141" s="19">
        <v>0</v>
      </c>
      <c r="L141" s="32">
        <f t="shared" si="40"/>
        <v>-91054</v>
      </c>
      <c r="M141" s="52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f t="shared" si="43"/>
        <v>0</v>
      </c>
      <c r="S141" s="93">
        <f t="shared" si="41"/>
        <v>0.2</v>
      </c>
      <c r="T141" s="20">
        <f t="shared" si="41"/>
        <v>-91054</v>
      </c>
      <c r="U141" s="33">
        <f t="shared" si="42"/>
        <v>-91054</v>
      </c>
    </row>
    <row r="142" spans="1:21">
      <c r="B142" s="4">
        <v>133</v>
      </c>
      <c r="D142" s="3" t="s">
        <v>70</v>
      </c>
      <c r="E142" s="52">
        <v>0.14299999999999999</v>
      </c>
      <c r="F142" s="20">
        <v>-90700</v>
      </c>
      <c r="G142" s="20">
        <v>0</v>
      </c>
      <c r="H142" s="20">
        <v>0</v>
      </c>
      <c r="I142" s="20">
        <v>0</v>
      </c>
      <c r="J142" s="20">
        <v>0</v>
      </c>
      <c r="K142" s="19">
        <v>0</v>
      </c>
      <c r="L142" s="32">
        <f t="shared" si="40"/>
        <v>-90700</v>
      </c>
      <c r="M142" s="52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f t="shared" si="43"/>
        <v>0</v>
      </c>
      <c r="S142" s="93">
        <f t="shared" si="41"/>
        <v>0.14299999999999999</v>
      </c>
      <c r="T142" s="20">
        <f t="shared" si="41"/>
        <v>-90700</v>
      </c>
      <c r="U142" s="33">
        <f t="shared" si="42"/>
        <v>-90700</v>
      </c>
    </row>
    <row r="143" spans="1:21" s="10" customFormat="1">
      <c r="A143" s="7"/>
      <c r="B143" s="4">
        <v>134</v>
      </c>
      <c r="C143" s="15"/>
      <c r="D143" s="3" t="s">
        <v>71</v>
      </c>
      <c r="E143" s="52"/>
      <c r="F143" s="20">
        <v>0</v>
      </c>
      <c r="G143" s="20">
        <v>140264899</v>
      </c>
      <c r="H143" s="20">
        <v>0</v>
      </c>
      <c r="I143" s="20">
        <v>0</v>
      </c>
      <c r="J143" s="20">
        <v>0</v>
      </c>
      <c r="K143" s="19">
        <v>-140264899</v>
      </c>
      <c r="L143" s="32">
        <f t="shared" si="40"/>
        <v>0</v>
      </c>
      <c r="M143" s="52"/>
      <c r="N143" s="20">
        <v>0</v>
      </c>
      <c r="O143" s="20">
        <v>0</v>
      </c>
      <c r="P143" s="20">
        <v>0</v>
      </c>
      <c r="Q143" s="20">
        <v>0</v>
      </c>
      <c r="R143" s="20">
        <f t="shared" si="43"/>
        <v>0</v>
      </c>
      <c r="S143" s="98"/>
      <c r="T143" s="20">
        <f>F143+N143</f>
        <v>0</v>
      </c>
      <c r="U143" s="33">
        <f t="shared" si="42"/>
        <v>0</v>
      </c>
    </row>
    <row r="144" spans="1:21" s="7" customFormat="1">
      <c r="B144" s="4">
        <v>135</v>
      </c>
      <c r="C144" s="15"/>
      <c r="D144" s="8" t="s">
        <v>72</v>
      </c>
      <c r="E144" s="79"/>
      <c r="F144" s="6">
        <v>-604989</v>
      </c>
      <c r="G144" s="6">
        <v>0</v>
      </c>
      <c r="H144" s="6">
        <v>139306</v>
      </c>
      <c r="I144" s="6">
        <v>0</v>
      </c>
      <c r="J144" s="6">
        <v>0</v>
      </c>
      <c r="K144" s="50">
        <v>0</v>
      </c>
      <c r="L144" s="35">
        <f t="shared" si="40"/>
        <v>-465683</v>
      </c>
      <c r="M144" s="79"/>
      <c r="N144" s="6">
        <v>936304</v>
      </c>
      <c r="O144" s="6">
        <v>-140692</v>
      </c>
      <c r="P144" s="6">
        <v>0</v>
      </c>
      <c r="Q144" s="6">
        <v>0</v>
      </c>
      <c r="R144" s="6">
        <f>N144+O144+P144+Q144</f>
        <v>795612</v>
      </c>
      <c r="S144" s="80"/>
      <c r="T144" s="6">
        <f>F144+N144</f>
        <v>331315</v>
      </c>
      <c r="U144" s="34">
        <f t="shared" si="42"/>
        <v>329929</v>
      </c>
    </row>
    <row r="145" spans="1:21">
      <c r="B145" s="4">
        <v>136</v>
      </c>
      <c r="E145" s="56"/>
      <c r="F145" s="20"/>
      <c r="G145" s="20"/>
      <c r="H145" s="20"/>
      <c r="I145" s="20"/>
      <c r="J145" s="20"/>
      <c r="K145" s="20"/>
      <c r="L145" s="32"/>
      <c r="M145" s="56"/>
      <c r="N145" s="20"/>
      <c r="O145" s="20"/>
      <c r="P145" s="20"/>
      <c r="Q145" s="20"/>
      <c r="R145" s="20"/>
      <c r="S145" s="44"/>
      <c r="T145" s="20"/>
      <c r="U145" s="33"/>
    </row>
    <row r="146" spans="1:21">
      <c r="B146" s="4">
        <v>137</v>
      </c>
      <c r="D146" s="5" t="s">
        <v>73</v>
      </c>
      <c r="E146" s="56"/>
      <c r="F146" s="20">
        <f>SUM(F136:F144)</f>
        <v>-3658612</v>
      </c>
      <c r="G146" s="20">
        <f t="shared" ref="G146:N146" si="44">SUM(G136:G144)</f>
        <v>140264899</v>
      </c>
      <c r="H146" s="20">
        <f>SUM(H136:H144)</f>
        <v>139306</v>
      </c>
      <c r="I146" s="20">
        <f t="shared" si="44"/>
        <v>0</v>
      </c>
      <c r="J146" s="20">
        <f t="shared" si="44"/>
        <v>0</v>
      </c>
      <c r="K146" s="20">
        <f t="shared" si="44"/>
        <v>-140264899</v>
      </c>
      <c r="L146" s="32">
        <f>F146+G146+H146+I146+J146+K146</f>
        <v>-3519306</v>
      </c>
      <c r="M146" s="56"/>
      <c r="N146" s="20">
        <f t="shared" si="44"/>
        <v>936304</v>
      </c>
      <c r="O146" s="20">
        <f>SUM(O136:O144)</f>
        <v>-140692</v>
      </c>
      <c r="P146" s="20">
        <f>SUM(P136:P144)</f>
        <v>0</v>
      </c>
      <c r="Q146" s="20">
        <f>SUM(Q136:Q144)</f>
        <v>0</v>
      </c>
      <c r="R146" s="20">
        <f>N146+O146+P146+Q146</f>
        <v>795612</v>
      </c>
      <c r="S146" s="44"/>
      <c r="T146" s="20">
        <f>F146+N146</f>
        <v>-2722308</v>
      </c>
      <c r="U146" s="33">
        <f>SUM(U136:U144)</f>
        <v>-2723694</v>
      </c>
    </row>
    <row r="147" spans="1:21" ht="12.5">
      <c r="B147" s="4">
        <v>138</v>
      </c>
      <c r="C147" s="4"/>
      <c r="E147" s="56"/>
      <c r="F147" s="20"/>
      <c r="G147" s="20"/>
      <c r="H147" s="20"/>
      <c r="I147" s="20"/>
      <c r="J147" s="20"/>
      <c r="K147" s="20"/>
      <c r="L147" s="32"/>
      <c r="M147" s="56"/>
      <c r="N147" s="20"/>
      <c r="O147" s="20"/>
      <c r="P147" s="20"/>
      <c r="Q147" s="20"/>
      <c r="R147" s="20"/>
      <c r="S147" s="44"/>
      <c r="T147" s="20"/>
      <c r="U147" s="33"/>
    </row>
    <row r="148" spans="1:21">
      <c r="B148" s="4">
        <v>139</v>
      </c>
      <c r="D148" s="9" t="s">
        <v>74</v>
      </c>
      <c r="E148" s="52"/>
      <c r="F148" s="20">
        <v>50790062</v>
      </c>
      <c r="G148" s="20">
        <v>0</v>
      </c>
      <c r="H148" s="20">
        <v>0</v>
      </c>
      <c r="I148" s="20">
        <v>0</v>
      </c>
      <c r="J148" s="20">
        <v>0</v>
      </c>
      <c r="K148" s="19">
        <v>0</v>
      </c>
      <c r="L148" s="32">
        <f>F148+G148+H148+I148+J148+K148</f>
        <v>50790062</v>
      </c>
      <c r="M148" s="52"/>
      <c r="N148" s="20">
        <v>-309347.14000000031</v>
      </c>
      <c r="O148" s="20">
        <v>-31037.329999999554</v>
      </c>
      <c r="P148" s="20">
        <v>0</v>
      </c>
      <c r="Q148" s="20">
        <v>0</v>
      </c>
      <c r="R148" s="20">
        <f>N148+O148+P148+Q148</f>
        <v>-340384.46999999986</v>
      </c>
      <c r="S148" s="38"/>
      <c r="T148" s="20">
        <f>F148+N148</f>
        <v>50480714.859999999</v>
      </c>
      <c r="U148" s="33">
        <f>SUM(F148:K148)+SUM(N148:Q148)</f>
        <v>50449677.530000001</v>
      </c>
    </row>
    <row r="149" spans="1:21" ht="12.5">
      <c r="B149" s="4">
        <v>140</v>
      </c>
      <c r="C149" s="4"/>
      <c r="D149" s="9" t="s">
        <v>75</v>
      </c>
      <c r="E149" s="59"/>
      <c r="F149" s="6">
        <v>3773076</v>
      </c>
      <c r="G149" s="6">
        <v>0</v>
      </c>
      <c r="H149" s="6">
        <v>0</v>
      </c>
      <c r="I149" s="6">
        <v>0</v>
      </c>
      <c r="J149" s="6">
        <v>0</v>
      </c>
      <c r="K149" s="50">
        <v>0</v>
      </c>
      <c r="L149" s="35">
        <f>F149+G149+H149+I149+J149+K149</f>
        <v>3773076</v>
      </c>
      <c r="M149" s="59"/>
      <c r="N149" s="6">
        <v>0</v>
      </c>
      <c r="O149" s="6">
        <v>0</v>
      </c>
      <c r="P149" s="6">
        <v>0</v>
      </c>
      <c r="Q149" s="6">
        <v>0</v>
      </c>
      <c r="R149" s="34">
        <f>N149+O149+P149+Q149</f>
        <v>0</v>
      </c>
      <c r="S149" s="97"/>
      <c r="T149" s="6">
        <f>F149+N149</f>
        <v>3773076</v>
      </c>
      <c r="U149" s="34">
        <f>SUM(F149:K149)+SUM(N149:Q149)</f>
        <v>3773076</v>
      </c>
    </row>
    <row r="150" spans="1:21">
      <c r="B150" s="4">
        <v>141</v>
      </c>
      <c r="C150" s="4"/>
      <c r="D150" s="106"/>
      <c r="E150" s="52"/>
      <c r="F150" s="20"/>
      <c r="G150" s="20"/>
      <c r="H150" s="20"/>
      <c r="I150" s="20"/>
      <c r="J150" s="20"/>
      <c r="K150" s="20"/>
      <c r="L150" s="32"/>
      <c r="M150" s="52"/>
      <c r="N150" s="20"/>
      <c r="O150" s="20"/>
      <c r="P150" s="20"/>
      <c r="Q150" s="20"/>
      <c r="R150" s="20"/>
      <c r="S150" s="38"/>
      <c r="T150" s="20"/>
      <c r="U150" s="33"/>
    </row>
    <row r="151" spans="1:21">
      <c r="B151" s="4">
        <v>142</v>
      </c>
      <c r="D151" s="5" t="s">
        <v>73</v>
      </c>
      <c r="E151" s="56"/>
      <c r="F151" s="20">
        <f t="shared" ref="F151:N151" si="45">SUM(F148:F149)</f>
        <v>54563138</v>
      </c>
      <c r="G151" s="20">
        <f t="shared" si="45"/>
        <v>0</v>
      </c>
      <c r="H151" s="20">
        <f t="shared" si="45"/>
        <v>0</v>
      </c>
      <c r="I151" s="20">
        <f t="shared" si="45"/>
        <v>0</v>
      </c>
      <c r="J151" s="20">
        <f t="shared" si="45"/>
        <v>0</v>
      </c>
      <c r="K151" s="20">
        <f t="shared" si="45"/>
        <v>0</v>
      </c>
      <c r="L151" s="32">
        <f>F151+G151+H151+I151+J151+K151</f>
        <v>54563138</v>
      </c>
      <c r="M151" s="56"/>
      <c r="N151" s="20">
        <f t="shared" si="45"/>
        <v>-309347.14000000031</v>
      </c>
      <c r="O151" s="20">
        <f>SUM(O148:O149)</f>
        <v>-31037.329999999554</v>
      </c>
      <c r="P151" s="20">
        <f>SUM(P148:P149)</f>
        <v>0</v>
      </c>
      <c r="Q151" s="20">
        <f>SUM(Q148:Q149)</f>
        <v>0</v>
      </c>
      <c r="R151" s="20">
        <f>N151+O151+P151+Q151</f>
        <v>-340384.46999999986</v>
      </c>
      <c r="S151" s="44"/>
      <c r="T151" s="20">
        <f>F151+N151</f>
        <v>54253790.859999999</v>
      </c>
      <c r="U151" s="33">
        <f>SUM(U148:U149)</f>
        <v>54222753.530000001</v>
      </c>
    </row>
    <row r="152" spans="1:21">
      <c r="B152" s="4">
        <v>143</v>
      </c>
      <c r="D152" s="5"/>
      <c r="E152" s="70"/>
      <c r="F152" s="6"/>
      <c r="G152" s="6"/>
      <c r="H152" s="6"/>
      <c r="I152" s="6"/>
      <c r="J152" s="6"/>
      <c r="K152" s="6"/>
      <c r="L152" s="35"/>
      <c r="M152" s="70"/>
      <c r="N152" s="6"/>
      <c r="O152" s="6"/>
      <c r="P152" s="6"/>
      <c r="Q152" s="6"/>
      <c r="R152" s="6"/>
      <c r="S152" s="95"/>
      <c r="T152" s="6"/>
      <c r="U152" s="34"/>
    </row>
    <row r="153" spans="1:21" ht="13.5" thickBot="1">
      <c r="A153" s="5" t="s">
        <v>76</v>
      </c>
      <c r="B153" s="4">
        <v>144</v>
      </c>
      <c r="C153" s="5" t="s">
        <v>77</v>
      </c>
      <c r="E153" s="58"/>
      <c r="F153" s="13">
        <f t="shared" ref="F153:N153" si="46">F146+F151</f>
        <v>50904526</v>
      </c>
      <c r="G153" s="13">
        <f t="shared" si="46"/>
        <v>140264899</v>
      </c>
      <c r="H153" s="13">
        <f t="shared" si="46"/>
        <v>139306</v>
      </c>
      <c r="I153" s="13">
        <f t="shared" si="46"/>
        <v>0</v>
      </c>
      <c r="J153" s="13">
        <f t="shared" si="46"/>
        <v>0</v>
      </c>
      <c r="K153" s="13">
        <f t="shared" si="46"/>
        <v>-140264899</v>
      </c>
      <c r="L153" s="51">
        <f>F153+G153+H153+I153+J153+K153</f>
        <v>51043832</v>
      </c>
      <c r="M153" s="58"/>
      <c r="N153" s="13">
        <f t="shared" si="46"/>
        <v>626956.85999999964</v>
      </c>
      <c r="O153" s="13">
        <f>O146+O151</f>
        <v>-171729.32999999955</v>
      </c>
      <c r="P153" s="13">
        <f>P146+P151</f>
        <v>0</v>
      </c>
      <c r="Q153" s="13">
        <f>Q146+Q151</f>
        <v>0</v>
      </c>
      <c r="R153" s="13">
        <f>N153+O153+P153+Q153</f>
        <v>455227.53000000009</v>
      </c>
      <c r="S153" s="54"/>
      <c r="T153" s="13">
        <f>F153+N153</f>
        <v>51531482.859999999</v>
      </c>
      <c r="U153" s="36">
        <f>U146+U151</f>
        <v>51499059.530000001</v>
      </c>
    </row>
    <row r="154" spans="1:21" ht="13.5" thickTop="1">
      <c r="B154" s="4">
        <v>145</v>
      </c>
      <c r="E154" s="56"/>
      <c r="F154" s="20"/>
      <c r="G154" s="20"/>
      <c r="H154" s="20"/>
      <c r="I154" s="20"/>
      <c r="J154" s="20"/>
      <c r="K154" s="20"/>
      <c r="L154" s="32"/>
      <c r="M154" s="56"/>
      <c r="N154" s="20"/>
      <c r="O154" s="20"/>
      <c r="P154" s="20"/>
      <c r="Q154" s="20"/>
      <c r="R154" s="20"/>
      <c r="S154" s="44"/>
      <c r="T154" s="20"/>
      <c r="U154" s="33"/>
    </row>
    <row r="155" spans="1:21">
      <c r="B155" s="4">
        <v>146</v>
      </c>
      <c r="C155" s="5" t="s">
        <v>78</v>
      </c>
      <c r="E155" s="56"/>
      <c r="F155" s="20"/>
      <c r="G155" s="20"/>
      <c r="H155" s="20"/>
      <c r="I155" s="20"/>
      <c r="J155" s="20"/>
      <c r="K155" s="20"/>
      <c r="L155" s="32"/>
      <c r="M155" s="56"/>
      <c r="N155" s="20"/>
      <c r="O155" s="20"/>
      <c r="P155" s="20"/>
      <c r="Q155" s="20"/>
      <c r="R155" s="20"/>
      <c r="S155" s="44"/>
      <c r="T155" s="20"/>
      <c r="U155" s="33"/>
    </row>
    <row r="156" spans="1:21">
      <c r="B156" s="4">
        <v>147</v>
      </c>
      <c r="D156" s="5" t="s">
        <v>79</v>
      </c>
      <c r="E156" s="52"/>
      <c r="F156" s="20"/>
      <c r="G156" s="20"/>
      <c r="H156" s="20"/>
      <c r="I156" s="20"/>
      <c r="J156" s="20"/>
      <c r="K156" s="20"/>
      <c r="L156" s="32"/>
      <c r="M156" s="52"/>
      <c r="N156" s="20"/>
      <c r="O156" s="20"/>
      <c r="P156" s="20"/>
      <c r="Q156" s="20"/>
      <c r="R156" s="20"/>
      <c r="S156" s="98"/>
      <c r="T156" s="20"/>
      <c r="U156" s="33"/>
    </row>
    <row r="157" spans="1:21" s="4" customFormat="1">
      <c r="B157" s="4">
        <v>148</v>
      </c>
      <c r="C157" s="5"/>
      <c r="D157" s="4" t="s">
        <v>80</v>
      </c>
      <c r="E157" s="52">
        <v>6.3850000000000001E-3</v>
      </c>
      <c r="F157" s="20">
        <v>410288</v>
      </c>
      <c r="G157" s="20">
        <v>-1531</v>
      </c>
      <c r="H157" s="20">
        <v>0</v>
      </c>
      <c r="I157" s="20">
        <v>0</v>
      </c>
      <c r="J157" s="20">
        <v>0</v>
      </c>
      <c r="K157" s="19">
        <v>3061</v>
      </c>
      <c r="L157" s="32">
        <f t="shared" ref="L157:L165" si="47">F157+G157+H157+I157+J157+K157</f>
        <v>411818</v>
      </c>
      <c r="M157" s="52">
        <v>0</v>
      </c>
      <c r="N157" s="20">
        <v>-260</v>
      </c>
      <c r="O157" s="20">
        <v>0</v>
      </c>
      <c r="P157" s="20">
        <v>0</v>
      </c>
      <c r="Q157" s="20">
        <v>0</v>
      </c>
      <c r="R157" s="20">
        <f>N157+O157+P157+Q157</f>
        <v>-260</v>
      </c>
      <c r="S157" s="93">
        <f t="shared" ref="S157:T163" si="48">E157+M157</f>
        <v>6.3850000000000001E-3</v>
      </c>
      <c r="T157" s="20">
        <f t="shared" si="48"/>
        <v>410028</v>
      </c>
      <c r="U157" s="33">
        <f t="shared" ref="U157:U163" si="49">SUM(F157:K157)+SUM(N157:Q157)</f>
        <v>411558</v>
      </c>
    </row>
    <row r="158" spans="1:21">
      <c r="B158" s="4">
        <v>149</v>
      </c>
      <c r="D158" s="4" t="s">
        <v>81</v>
      </c>
      <c r="E158" s="52">
        <v>5.4665999999999999E-2</v>
      </c>
      <c r="F158" s="20">
        <v>634327</v>
      </c>
      <c r="G158" s="20">
        <v>0</v>
      </c>
      <c r="H158" s="20">
        <v>0</v>
      </c>
      <c r="I158" s="20">
        <v>0</v>
      </c>
      <c r="J158" s="20">
        <v>0</v>
      </c>
      <c r="K158" s="19">
        <v>0</v>
      </c>
      <c r="L158" s="32">
        <f t="shared" si="47"/>
        <v>634327</v>
      </c>
      <c r="M158" s="52">
        <v>-6.6660000000000001E-3</v>
      </c>
      <c r="N158" s="20">
        <v>35746</v>
      </c>
      <c r="O158" s="20">
        <v>0</v>
      </c>
      <c r="P158" s="20">
        <v>0</v>
      </c>
      <c r="Q158" s="20">
        <v>-4228</v>
      </c>
      <c r="R158" s="20">
        <f t="shared" ref="R158:R163" si="50">N158+O158+P158+Q158</f>
        <v>31518</v>
      </c>
      <c r="S158" s="93">
        <f t="shared" si="48"/>
        <v>4.8000000000000001E-2</v>
      </c>
      <c r="T158" s="20">
        <f t="shared" si="48"/>
        <v>670073</v>
      </c>
      <c r="U158" s="33">
        <f t="shared" si="49"/>
        <v>665845</v>
      </c>
    </row>
    <row r="159" spans="1:21">
      <c r="B159" s="4">
        <v>150</v>
      </c>
      <c r="D159" s="4" t="s">
        <v>82</v>
      </c>
      <c r="E159" s="52">
        <v>3.5413E-2</v>
      </c>
      <c r="F159" s="20">
        <v>5812472</v>
      </c>
      <c r="G159" s="20">
        <v>0</v>
      </c>
      <c r="H159" s="20">
        <v>0</v>
      </c>
      <c r="I159" s="20">
        <v>0</v>
      </c>
      <c r="J159" s="20">
        <v>0</v>
      </c>
      <c r="K159" s="19">
        <v>209255</v>
      </c>
      <c r="L159" s="32">
        <f t="shared" si="47"/>
        <v>6021727</v>
      </c>
      <c r="M159" s="52">
        <v>-5.4130000000000003E-3</v>
      </c>
      <c r="N159" s="20">
        <v>251653</v>
      </c>
      <c r="O159" s="20">
        <v>-3861</v>
      </c>
      <c r="P159" s="20">
        <v>0</v>
      </c>
      <c r="Q159" s="20">
        <v>-32594</v>
      </c>
      <c r="R159" s="20">
        <f t="shared" si="50"/>
        <v>215198</v>
      </c>
      <c r="S159" s="93">
        <f t="shared" si="48"/>
        <v>0.03</v>
      </c>
      <c r="T159" s="20">
        <f t="shared" si="48"/>
        <v>6064125</v>
      </c>
      <c r="U159" s="33">
        <f t="shared" si="49"/>
        <v>6236925</v>
      </c>
    </row>
    <row r="160" spans="1:21">
      <c r="B160" s="4">
        <v>151</v>
      </c>
      <c r="D160" s="4" t="s">
        <v>83</v>
      </c>
      <c r="E160" s="52">
        <v>6.5189999999999996E-3</v>
      </c>
      <c r="F160" s="20">
        <v>1222939</v>
      </c>
      <c r="G160" s="20">
        <v>0</v>
      </c>
      <c r="H160" s="20">
        <v>0</v>
      </c>
      <c r="I160" s="20">
        <v>0</v>
      </c>
      <c r="J160" s="20">
        <v>0</v>
      </c>
      <c r="K160" s="19">
        <v>11784</v>
      </c>
      <c r="L160" s="32">
        <f t="shared" si="47"/>
        <v>1234723</v>
      </c>
      <c r="M160" s="52">
        <v>-5.9880000000000003E-3</v>
      </c>
      <c r="N160" s="20">
        <v>-357783</v>
      </c>
      <c r="O160" s="20">
        <v>0</v>
      </c>
      <c r="P160" s="20">
        <v>0</v>
      </c>
      <c r="Q160" s="20">
        <v>0</v>
      </c>
      <c r="R160" s="20">
        <f t="shared" si="50"/>
        <v>-357783</v>
      </c>
      <c r="S160" s="93">
        <f t="shared" si="48"/>
        <v>5.3099999999999935E-4</v>
      </c>
      <c r="T160" s="20">
        <f t="shared" si="48"/>
        <v>865156</v>
      </c>
      <c r="U160" s="33">
        <f t="shared" si="49"/>
        <v>876940</v>
      </c>
    </row>
    <row r="161" spans="2:21">
      <c r="B161" s="4">
        <v>152</v>
      </c>
      <c r="D161" s="4" t="s">
        <v>84</v>
      </c>
      <c r="E161" s="52">
        <v>9.5829999999999995E-3</v>
      </c>
      <c r="F161" s="20">
        <v>930021</v>
      </c>
      <c r="G161" s="20">
        <v>-28373</v>
      </c>
      <c r="H161" s="20">
        <v>0</v>
      </c>
      <c r="I161" s="20">
        <v>0</v>
      </c>
      <c r="J161" s="20">
        <v>0</v>
      </c>
      <c r="K161" s="19">
        <v>11430</v>
      </c>
      <c r="L161" s="32">
        <f t="shared" si="47"/>
        <v>913078</v>
      </c>
      <c r="M161" s="52">
        <v>-4.9430000000000003E-3</v>
      </c>
      <c r="N161" s="20">
        <v>37628</v>
      </c>
      <c r="O161" s="20">
        <v>0</v>
      </c>
      <c r="P161" s="20">
        <v>0</v>
      </c>
      <c r="Q161" s="20">
        <v>-5896</v>
      </c>
      <c r="R161" s="20">
        <f t="shared" si="50"/>
        <v>31732</v>
      </c>
      <c r="S161" s="93">
        <f t="shared" si="48"/>
        <v>4.6399999999999992E-3</v>
      </c>
      <c r="T161" s="20">
        <f t="shared" si="48"/>
        <v>967649</v>
      </c>
      <c r="U161" s="33">
        <f t="shared" si="49"/>
        <v>944810</v>
      </c>
    </row>
    <row r="162" spans="2:21">
      <c r="B162" s="4">
        <v>153</v>
      </c>
      <c r="D162" s="4" t="s">
        <v>85</v>
      </c>
      <c r="E162" s="52">
        <v>-2.3400000000000001E-2</v>
      </c>
      <c r="F162" s="20">
        <v>16946</v>
      </c>
      <c r="G162" s="20">
        <v>0</v>
      </c>
      <c r="H162" s="20">
        <v>0</v>
      </c>
      <c r="I162" s="20">
        <v>0</v>
      </c>
      <c r="J162" s="20">
        <v>0</v>
      </c>
      <c r="K162" s="19">
        <v>-2484</v>
      </c>
      <c r="L162" s="32">
        <f t="shared" si="47"/>
        <v>14462</v>
      </c>
      <c r="M162" s="52">
        <v>5.5399999999999998E-2</v>
      </c>
      <c r="N162" s="20">
        <v>6980</v>
      </c>
      <c r="O162" s="20">
        <v>0</v>
      </c>
      <c r="P162" s="20">
        <v>0</v>
      </c>
      <c r="Q162" s="20">
        <v>20</v>
      </c>
      <c r="R162" s="20">
        <f t="shared" si="50"/>
        <v>7000</v>
      </c>
      <c r="S162" s="93">
        <f t="shared" si="48"/>
        <v>3.2000000000000001E-2</v>
      </c>
      <c r="T162" s="20">
        <f t="shared" si="48"/>
        <v>23926</v>
      </c>
      <c r="U162" s="33">
        <f t="shared" si="49"/>
        <v>21462</v>
      </c>
    </row>
    <row r="163" spans="2:21">
      <c r="B163" s="4">
        <v>154</v>
      </c>
      <c r="D163" s="4" t="s">
        <v>86</v>
      </c>
      <c r="E163" s="52">
        <v>0.2</v>
      </c>
      <c r="F163" s="20">
        <v>29543</v>
      </c>
      <c r="G163" s="20">
        <v>0</v>
      </c>
      <c r="H163" s="20">
        <v>0</v>
      </c>
      <c r="I163" s="20">
        <v>0</v>
      </c>
      <c r="J163" s="20">
        <v>0</v>
      </c>
      <c r="K163" s="19">
        <v>0</v>
      </c>
      <c r="L163" s="32">
        <f t="shared" si="47"/>
        <v>29543</v>
      </c>
      <c r="M163" s="52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f t="shared" si="50"/>
        <v>0</v>
      </c>
      <c r="S163" s="93">
        <f t="shared" si="48"/>
        <v>0.2</v>
      </c>
      <c r="T163" s="20">
        <f t="shared" si="48"/>
        <v>29543</v>
      </c>
      <c r="U163" s="33">
        <f t="shared" si="49"/>
        <v>29543</v>
      </c>
    </row>
    <row r="164" spans="2:21">
      <c r="B164" s="4">
        <v>155</v>
      </c>
      <c r="E164" s="59"/>
      <c r="F164" s="6"/>
      <c r="G164" s="6"/>
      <c r="H164" s="6"/>
      <c r="I164" s="6"/>
      <c r="J164" s="6"/>
      <c r="K164" s="6"/>
      <c r="L164" s="35">
        <f t="shared" si="47"/>
        <v>0</v>
      </c>
      <c r="M164" s="59"/>
      <c r="N164" s="6"/>
      <c r="O164" s="6"/>
      <c r="P164" s="6"/>
      <c r="Q164" s="6"/>
      <c r="R164" s="6"/>
      <c r="S164" s="99"/>
      <c r="T164" s="6">
        <f>F164+N164</f>
        <v>0</v>
      </c>
      <c r="U164" s="34"/>
    </row>
    <row r="165" spans="2:21">
      <c r="B165" s="4">
        <v>156</v>
      </c>
      <c r="D165" s="8" t="s">
        <v>87</v>
      </c>
      <c r="E165" s="55"/>
      <c r="F165" s="11">
        <f t="shared" ref="F165:N165" si="51">SUM(F157:F163)</f>
        <v>9056536</v>
      </c>
      <c r="G165" s="11">
        <f t="shared" si="51"/>
        <v>-29904</v>
      </c>
      <c r="H165" s="11">
        <f t="shared" si="51"/>
        <v>0</v>
      </c>
      <c r="I165" s="11">
        <f t="shared" si="51"/>
        <v>0</v>
      </c>
      <c r="J165" s="11">
        <f t="shared" si="51"/>
        <v>0</v>
      </c>
      <c r="K165" s="11">
        <f t="shared" si="51"/>
        <v>233046</v>
      </c>
      <c r="L165" s="43">
        <f t="shared" si="47"/>
        <v>9259678</v>
      </c>
      <c r="M165" s="55"/>
      <c r="N165" s="11">
        <f t="shared" si="51"/>
        <v>-26036</v>
      </c>
      <c r="O165" s="11">
        <f>SUM(O157:O163)</f>
        <v>-3861</v>
      </c>
      <c r="P165" s="11">
        <f>SUM(P157:P163)</f>
        <v>0</v>
      </c>
      <c r="Q165" s="11">
        <f>SUM(Q157:Q163)</f>
        <v>-42698</v>
      </c>
      <c r="R165" s="11">
        <f>N165+O165+P165+Q165</f>
        <v>-72595</v>
      </c>
      <c r="S165" s="100"/>
      <c r="T165" s="11">
        <f>F165+N165</f>
        <v>9030500</v>
      </c>
      <c r="U165" s="39">
        <f>SUM(U157:U163)</f>
        <v>9187083</v>
      </c>
    </row>
    <row r="166" spans="2:21">
      <c r="B166" s="4">
        <v>157</v>
      </c>
      <c r="D166" s="8"/>
      <c r="E166" s="52"/>
      <c r="F166" s="20"/>
      <c r="G166" s="20"/>
      <c r="H166" s="20"/>
      <c r="I166" s="20"/>
      <c r="J166" s="20"/>
      <c r="K166" s="20"/>
      <c r="L166" s="32"/>
      <c r="M166" s="52"/>
      <c r="N166" s="20"/>
      <c r="O166" s="20"/>
      <c r="P166" s="20"/>
      <c r="Q166" s="20"/>
      <c r="R166" s="20"/>
      <c r="S166" s="98"/>
      <c r="T166" s="20"/>
      <c r="U166" s="33"/>
    </row>
    <row r="167" spans="2:21">
      <c r="B167" s="4">
        <v>158</v>
      </c>
      <c r="D167" s="5" t="s">
        <v>88</v>
      </c>
      <c r="E167" s="52"/>
      <c r="F167" s="20"/>
      <c r="G167" s="20"/>
      <c r="H167" s="20"/>
      <c r="I167" s="20"/>
      <c r="J167" s="20"/>
      <c r="K167" s="20"/>
      <c r="L167" s="32"/>
      <c r="M167" s="52"/>
      <c r="N167" s="20"/>
      <c r="O167" s="20"/>
      <c r="P167" s="20"/>
      <c r="Q167" s="20"/>
      <c r="R167" s="20"/>
      <c r="S167" s="98"/>
      <c r="T167" s="20"/>
      <c r="U167" s="33"/>
    </row>
    <row r="168" spans="2:21">
      <c r="B168" s="4">
        <v>159</v>
      </c>
      <c r="D168" s="4" t="s">
        <v>80</v>
      </c>
      <c r="E168" s="52">
        <v>2.3414999999999998E-2</v>
      </c>
      <c r="F168" s="20">
        <v>794224</v>
      </c>
      <c r="G168" s="20">
        <v>0</v>
      </c>
      <c r="H168" s="20">
        <v>0</v>
      </c>
      <c r="I168" s="20">
        <v>0</v>
      </c>
      <c r="J168" s="20">
        <v>0</v>
      </c>
      <c r="K168" s="19">
        <v>37506</v>
      </c>
      <c r="L168" s="32">
        <f t="shared" ref="L168:L176" si="52">F168+G168+H168+I168+J168+K168</f>
        <v>831730</v>
      </c>
      <c r="M168" s="52">
        <v>-6.4780000000000003E-3</v>
      </c>
      <c r="N168" s="20">
        <v>60983</v>
      </c>
      <c r="O168" s="20">
        <v>0</v>
      </c>
      <c r="P168" s="20">
        <v>0</v>
      </c>
      <c r="Q168" s="20">
        <v>0</v>
      </c>
      <c r="R168" s="20">
        <f>N168+O168+P168+Q168</f>
        <v>60983</v>
      </c>
      <c r="S168" s="93">
        <f t="shared" ref="S168:T174" si="53">E168+M168</f>
        <v>1.6936999999999997E-2</v>
      </c>
      <c r="T168" s="20">
        <f t="shared" si="53"/>
        <v>855207</v>
      </c>
      <c r="U168" s="33">
        <f t="shared" ref="U168:U174" si="54">SUM(F168:K168)+SUM(N168:Q168)</f>
        <v>892713</v>
      </c>
    </row>
    <row r="169" spans="2:21">
      <c r="B169" s="4">
        <v>160</v>
      </c>
      <c r="D169" s="4" t="s">
        <v>81</v>
      </c>
      <c r="E169" s="52">
        <v>3.4000000000000002E-2</v>
      </c>
      <c r="F169" s="20">
        <v>1855900</v>
      </c>
      <c r="G169" s="20">
        <v>0</v>
      </c>
      <c r="H169" s="20">
        <v>0</v>
      </c>
      <c r="I169" s="20">
        <v>0</v>
      </c>
      <c r="J169" s="20">
        <v>0</v>
      </c>
      <c r="K169" s="19">
        <v>117450</v>
      </c>
      <c r="L169" s="32">
        <f t="shared" si="52"/>
        <v>1973350</v>
      </c>
      <c r="M169" s="52">
        <v>-4.0000000000000001E-3</v>
      </c>
      <c r="N169" s="20">
        <v>84451</v>
      </c>
      <c r="O169" s="20">
        <v>0</v>
      </c>
      <c r="P169" s="20">
        <v>0</v>
      </c>
      <c r="Q169" s="20">
        <v>0</v>
      </c>
      <c r="R169" s="20">
        <f t="shared" ref="R169:R174" si="55">N169+O169+P169+Q169</f>
        <v>84451</v>
      </c>
      <c r="S169" s="93">
        <f t="shared" si="53"/>
        <v>3.0000000000000002E-2</v>
      </c>
      <c r="T169" s="20">
        <f t="shared" si="53"/>
        <v>1940351</v>
      </c>
      <c r="U169" s="33">
        <f t="shared" si="54"/>
        <v>2057801</v>
      </c>
    </row>
    <row r="170" spans="2:21">
      <c r="B170" s="4">
        <v>161</v>
      </c>
      <c r="D170" s="4" t="s">
        <v>82</v>
      </c>
      <c r="E170" s="52">
        <v>1.8026E-2</v>
      </c>
      <c r="F170" s="20">
        <v>10250980</v>
      </c>
      <c r="G170" s="20">
        <v>-1190416</v>
      </c>
      <c r="H170" s="20">
        <v>0</v>
      </c>
      <c r="I170" s="20">
        <v>0</v>
      </c>
      <c r="J170" s="20">
        <v>0</v>
      </c>
      <c r="K170" s="19">
        <v>404577</v>
      </c>
      <c r="L170" s="32">
        <f t="shared" si="52"/>
        <v>9465141</v>
      </c>
      <c r="M170" s="52">
        <v>-2.4160000000000002E-3</v>
      </c>
      <c r="N170" s="20">
        <v>-1644169</v>
      </c>
      <c r="O170" s="20">
        <v>-7014</v>
      </c>
      <c r="P170" s="20">
        <v>0</v>
      </c>
      <c r="Q170" s="20">
        <v>0</v>
      </c>
      <c r="R170" s="20">
        <f t="shared" si="55"/>
        <v>-1651183</v>
      </c>
      <c r="S170" s="93">
        <f t="shared" si="53"/>
        <v>1.5610000000000001E-2</v>
      </c>
      <c r="T170" s="20">
        <f t="shared" si="53"/>
        <v>8606811</v>
      </c>
      <c r="U170" s="33">
        <f t="shared" si="54"/>
        <v>7813958</v>
      </c>
    </row>
    <row r="171" spans="2:21">
      <c r="B171" s="4">
        <v>162</v>
      </c>
      <c r="D171" s="4" t="s">
        <v>83</v>
      </c>
      <c r="E171" s="52">
        <v>2.6273000000000001E-2</v>
      </c>
      <c r="F171" s="20">
        <v>5448747</v>
      </c>
      <c r="G171" s="20">
        <v>0</v>
      </c>
      <c r="H171" s="20">
        <v>0</v>
      </c>
      <c r="I171" s="20">
        <v>0</v>
      </c>
      <c r="J171" s="20">
        <v>0</v>
      </c>
      <c r="K171" s="19">
        <v>186673</v>
      </c>
      <c r="L171" s="32">
        <f t="shared" si="52"/>
        <v>5635420</v>
      </c>
      <c r="M171" s="52">
        <v>-5.2729999999999999E-3</v>
      </c>
      <c r="N171" s="20">
        <v>387464</v>
      </c>
      <c r="O171" s="20">
        <v>0</v>
      </c>
      <c r="P171" s="20">
        <v>0</v>
      </c>
      <c r="Q171" s="20">
        <v>0</v>
      </c>
      <c r="R171" s="20">
        <f t="shared" si="55"/>
        <v>387464</v>
      </c>
      <c r="S171" s="93">
        <f t="shared" si="53"/>
        <v>2.1000000000000001E-2</v>
      </c>
      <c r="T171" s="20">
        <f t="shared" si="53"/>
        <v>5836211</v>
      </c>
      <c r="U171" s="33">
        <f t="shared" si="54"/>
        <v>6022884</v>
      </c>
    </row>
    <row r="172" spans="2:21">
      <c r="B172" s="4">
        <v>163</v>
      </c>
      <c r="D172" s="4" t="s">
        <v>84</v>
      </c>
      <c r="E172" s="52">
        <v>2.3404999999999999E-2</v>
      </c>
      <c r="F172" s="20">
        <v>1365033</v>
      </c>
      <c r="G172" s="20">
        <v>-28307</v>
      </c>
      <c r="H172" s="20">
        <v>0</v>
      </c>
      <c r="I172" s="20">
        <v>0</v>
      </c>
      <c r="J172" s="20">
        <v>0</v>
      </c>
      <c r="K172" s="19">
        <v>85479</v>
      </c>
      <c r="L172" s="32">
        <f t="shared" si="52"/>
        <v>1422205</v>
      </c>
      <c r="M172" s="52">
        <v>-5.4640000000000001E-3</v>
      </c>
      <c r="N172" s="20">
        <v>101093</v>
      </c>
      <c r="O172" s="20">
        <v>-27208</v>
      </c>
      <c r="P172" s="20">
        <v>0</v>
      </c>
      <c r="Q172" s="20">
        <v>0</v>
      </c>
      <c r="R172" s="20">
        <f t="shared" si="55"/>
        <v>73885</v>
      </c>
      <c r="S172" s="93">
        <f t="shared" si="53"/>
        <v>1.7940999999999999E-2</v>
      </c>
      <c r="T172" s="20">
        <f t="shared" si="53"/>
        <v>1466126</v>
      </c>
      <c r="U172" s="33">
        <f t="shared" si="54"/>
        <v>1496090</v>
      </c>
    </row>
    <row r="173" spans="2:21">
      <c r="B173" s="4">
        <v>164</v>
      </c>
      <c r="D173" s="4" t="s">
        <v>85</v>
      </c>
      <c r="E173" s="52">
        <v>9.3480000000000004E-3</v>
      </c>
      <c r="F173" s="20">
        <v>531929</v>
      </c>
      <c r="G173" s="20">
        <v>-23192</v>
      </c>
      <c r="H173" s="20">
        <v>0</v>
      </c>
      <c r="I173" s="20">
        <v>0</v>
      </c>
      <c r="J173" s="20">
        <v>0</v>
      </c>
      <c r="K173" s="19">
        <v>166263</v>
      </c>
      <c r="L173" s="32">
        <f t="shared" si="52"/>
        <v>675000</v>
      </c>
      <c r="M173" s="52">
        <v>-5.1450000000000003E-3</v>
      </c>
      <c r="N173" s="20">
        <v>-5303</v>
      </c>
      <c r="O173" s="20">
        <v>0</v>
      </c>
      <c r="P173" s="20">
        <v>0</v>
      </c>
      <c r="Q173" s="20">
        <v>0</v>
      </c>
      <c r="R173" s="20">
        <f t="shared" si="55"/>
        <v>-5303</v>
      </c>
      <c r="S173" s="93">
        <f t="shared" si="53"/>
        <v>4.2030000000000001E-3</v>
      </c>
      <c r="T173" s="20">
        <f t="shared" si="53"/>
        <v>526626</v>
      </c>
      <c r="U173" s="33">
        <f t="shared" si="54"/>
        <v>669697</v>
      </c>
    </row>
    <row r="174" spans="2:21">
      <c r="B174" s="4">
        <v>165</v>
      </c>
      <c r="D174" s="4" t="s">
        <v>89</v>
      </c>
      <c r="E174" s="52">
        <v>0.2</v>
      </c>
      <c r="F174" s="20">
        <v>194</v>
      </c>
      <c r="G174" s="20">
        <v>0</v>
      </c>
      <c r="H174" s="20">
        <v>0</v>
      </c>
      <c r="I174" s="20">
        <v>0</v>
      </c>
      <c r="J174" s="20">
        <v>0</v>
      </c>
      <c r="K174" s="19">
        <v>0</v>
      </c>
      <c r="L174" s="32">
        <f t="shared" si="52"/>
        <v>194</v>
      </c>
      <c r="M174" s="52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f t="shared" si="55"/>
        <v>0</v>
      </c>
      <c r="S174" s="93">
        <f t="shared" si="53"/>
        <v>0.2</v>
      </c>
      <c r="T174" s="20">
        <f t="shared" si="53"/>
        <v>194</v>
      </c>
      <c r="U174" s="33">
        <f t="shared" si="54"/>
        <v>194</v>
      </c>
    </row>
    <row r="175" spans="2:21">
      <c r="B175" s="4">
        <v>166</v>
      </c>
      <c r="E175" s="59"/>
      <c r="F175" s="6"/>
      <c r="G175" s="6"/>
      <c r="H175" s="6"/>
      <c r="I175" s="6"/>
      <c r="J175" s="6"/>
      <c r="K175" s="6"/>
      <c r="L175" s="35">
        <f t="shared" si="52"/>
        <v>0</v>
      </c>
      <c r="M175" s="59"/>
      <c r="N175" s="6"/>
      <c r="O175" s="6"/>
      <c r="P175" s="6"/>
      <c r="Q175" s="6"/>
      <c r="R175" s="6"/>
      <c r="S175" s="99"/>
      <c r="T175" s="6">
        <f>F175+N175</f>
        <v>0</v>
      </c>
      <c r="U175" s="34"/>
    </row>
    <row r="176" spans="2:21">
      <c r="B176" s="4">
        <v>167</v>
      </c>
      <c r="D176" s="8" t="s">
        <v>16</v>
      </c>
      <c r="E176" s="55"/>
      <c r="F176" s="11">
        <f t="shared" ref="F176:N176" si="56">SUM(F168:F174)</f>
        <v>20247007</v>
      </c>
      <c r="G176" s="11">
        <f t="shared" si="56"/>
        <v>-1241915</v>
      </c>
      <c r="H176" s="11">
        <f t="shared" si="56"/>
        <v>0</v>
      </c>
      <c r="I176" s="11">
        <f t="shared" si="56"/>
        <v>0</v>
      </c>
      <c r="J176" s="11">
        <f t="shared" si="56"/>
        <v>0</v>
      </c>
      <c r="K176" s="11">
        <f t="shared" si="56"/>
        <v>997948</v>
      </c>
      <c r="L176" s="43">
        <f t="shared" si="52"/>
        <v>20003040</v>
      </c>
      <c r="M176" s="55"/>
      <c r="N176" s="11">
        <f t="shared" si="56"/>
        <v>-1015481</v>
      </c>
      <c r="O176" s="11">
        <f>SUM(O168:O174)</f>
        <v>-34222</v>
      </c>
      <c r="P176" s="11">
        <f>SUM(P168:P174)</f>
        <v>0</v>
      </c>
      <c r="Q176" s="11">
        <f>SUM(Q168:Q174)</f>
        <v>0</v>
      </c>
      <c r="R176" s="11">
        <f>N176+O176+P176+Q176</f>
        <v>-1049703</v>
      </c>
      <c r="S176" s="100"/>
      <c r="T176" s="11">
        <f>F176+N176</f>
        <v>19231526</v>
      </c>
      <c r="U176" s="39">
        <f>SUM(U168:U174)</f>
        <v>18953337</v>
      </c>
    </row>
    <row r="177" spans="2:21">
      <c r="B177" s="4">
        <v>168</v>
      </c>
      <c r="D177" s="8"/>
      <c r="E177" s="52"/>
      <c r="F177" s="20"/>
      <c r="G177" s="20"/>
      <c r="H177" s="20"/>
      <c r="I177" s="20"/>
      <c r="J177" s="20"/>
      <c r="K177" s="20"/>
      <c r="L177" s="32"/>
      <c r="M177" s="52"/>
      <c r="N177" s="20"/>
      <c r="O177" s="20"/>
      <c r="P177" s="20"/>
      <c r="Q177" s="20"/>
      <c r="R177" s="20"/>
      <c r="S177" s="98"/>
      <c r="T177" s="20"/>
      <c r="U177" s="33"/>
    </row>
    <row r="178" spans="2:21">
      <c r="B178" s="4">
        <v>169</v>
      </c>
      <c r="D178" s="5" t="s">
        <v>90</v>
      </c>
      <c r="E178" s="52"/>
      <c r="F178" s="20"/>
      <c r="G178" s="20"/>
      <c r="H178" s="20"/>
      <c r="I178" s="20"/>
      <c r="J178" s="20"/>
      <c r="K178" s="20"/>
      <c r="L178" s="32"/>
      <c r="M178" s="52"/>
      <c r="N178" s="20"/>
      <c r="O178" s="20"/>
      <c r="P178" s="20"/>
      <c r="Q178" s="20"/>
      <c r="R178" s="20"/>
      <c r="S178" s="98"/>
      <c r="T178" s="20"/>
      <c r="U178" s="33"/>
    </row>
    <row r="179" spans="2:21">
      <c r="B179" s="4">
        <v>170</v>
      </c>
      <c r="D179" s="4" t="s">
        <v>80</v>
      </c>
      <c r="E179" s="52">
        <v>3.3345E-2</v>
      </c>
      <c r="F179" s="20">
        <v>32967176</v>
      </c>
      <c r="G179" s="20">
        <v>-38981</v>
      </c>
      <c r="H179" s="20">
        <v>0</v>
      </c>
      <c r="I179" s="20">
        <v>0</v>
      </c>
      <c r="J179" s="20">
        <v>0</v>
      </c>
      <c r="K179" s="19">
        <v>3018735</v>
      </c>
      <c r="L179" s="32">
        <f t="shared" ref="L179:L186" si="57">F179+G179+H179+I179+J179+K179</f>
        <v>35946930</v>
      </c>
      <c r="M179" s="52">
        <v>-1.2E-5</v>
      </c>
      <c r="N179" s="20">
        <v>591166</v>
      </c>
      <c r="O179" s="20">
        <v>0</v>
      </c>
      <c r="P179" s="20">
        <v>0</v>
      </c>
      <c r="Q179" s="20">
        <v>0</v>
      </c>
      <c r="R179" s="20">
        <f>N179+O179+P179+Q179</f>
        <v>591166</v>
      </c>
      <c r="S179" s="93">
        <f t="shared" ref="S179:T184" si="58">E179+M179</f>
        <v>3.3333000000000002E-2</v>
      </c>
      <c r="T179" s="20">
        <f t="shared" si="58"/>
        <v>33558342</v>
      </c>
      <c r="U179" s="33">
        <f t="shared" ref="U179:U184" si="59">SUM(F179:K179)+SUM(N179:Q179)</f>
        <v>36538096</v>
      </c>
    </row>
    <row r="180" spans="2:21">
      <c r="B180" s="4">
        <v>171</v>
      </c>
      <c r="D180" s="4" t="s">
        <v>81</v>
      </c>
      <c r="E180" s="52">
        <v>3.2079999999999997E-2</v>
      </c>
      <c r="F180" s="20">
        <v>12344356</v>
      </c>
      <c r="G180" s="20">
        <v>-273991</v>
      </c>
      <c r="H180" s="20">
        <v>0</v>
      </c>
      <c r="I180" s="20">
        <v>0</v>
      </c>
      <c r="J180" s="20">
        <v>0</v>
      </c>
      <c r="K180" s="19">
        <v>1318858</v>
      </c>
      <c r="L180" s="32">
        <f t="shared" si="57"/>
        <v>13389223</v>
      </c>
      <c r="M180" s="52">
        <v>-5.1699999999999999E-4</v>
      </c>
      <c r="N180" s="20">
        <v>234842</v>
      </c>
      <c r="O180" s="20">
        <v>0</v>
      </c>
      <c r="P180" s="20">
        <v>0</v>
      </c>
      <c r="Q180" s="20">
        <v>0</v>
      </c>
      <c r="R180" s="20">
        <f t="shared" ref="R180:R184" si="60">N180+O180+P180+Q180</f>
        <v>234842</v>
      </c>
      <c r="S180" s="93">
        <f t="shared" si="58"/>
        <v>3.1563000000000001E-2</v>
      </c>
      <c r="T180" s="20">
        <f t="shared" si="58"/>
        <v>12579198</v>
      </c>
      <c r="U180" s="33">
        <f t="shared" si="59"/>
        <v>13624065</v>
      </c>
    </row>
    <row r="181" spans="2:21">
      <c r="B181" s="4">
        <v>172</v>
      </c>
      <c r="D181" s="4" t="s">
        <v>82</v>
      </c>
      <c r="E181" s="52">
        <v>3.3345E-2</v>
      </c>
      <c r="F181" s="20">
        <v>91783814</v>
      </c>
      <c r="G181" s="20">
        <v>-7506806</v>
      </c>
      <c r="H181" s="20">
        <v>-516370</v>
      </c>
      <c r="I181" s="20">
        <v>0</v>
      </c>
      <c r="J181" s="20">
        <v>0</v>
      </c>
      <c r="K181" s="19">
        <v>16333089</v>
      </c>
      <c r="L181" s="32">
        <f t="shared" si="57"/>
        <v>100093727</v>
      </c>
      <c r="M181" s="52">
        <v>-1.2E-5</v>
      </c>
      <c r="N181" s="20">
        <v>-12452964</v>
      </c>
      <c r="O181" s="20">
        <v>-1742255</v>
      </c>
      <c r="P181" s="20">
        <v>0</v>
      </c>
      <c r="Q181" s="20">
        <v>0</v>
      </c>
      <c r="R181" s="20">
        <f t="shared" si="60"/>
        <v>-14195219</v>
      </c>
      <c r="S181" s="93">
        <f t="shared" si="58"/>
        <v>3.3333000000000002E-2</v>
      </c>
      <c r="T181" s="20">
        <f t="shared" si="58"/>
        <v>79330850</v>
      </c>
      <c r="U181" s="33">
        <f t="shared" si="59"/>
        <v>85898508</v>
      </c>
    </row>
    <row r="182" spans="2:21">
      <c r="B182" s="4">
        <v>173</v>
      </c>
      <c r="D182" s="4" t="s">
        <v>83</v>
      </c>
      <c r="E182" s="52">
        <v>3.3345E-2</v>
      </c>
      <c r="F182" s="20">
        <v>13473458</v>
      </c>
      <c r="G182" s="20">
        <v>0</v>
      </c>
      <c r="H182" s="20">
        <v>0</v>
      </c>
      <c r="I182" s="20">
        <v>0</v>
      </c>
      <c r="J182" s="20">
        <v>0</v>
      </c>
      <c r="K182" s="19">
        <v>1526452</v>
      </c>
      <c r="L182" s="32">
        <f t="shared" si="57"/>
        <v>14999910</v>
      </c>
      <c r="M182" s="52">
        <v>-1.2E-5</v>
      </c>
      <c r="N182" s="20">
        <v>47520</v>
      </c>
      <c r="O182" s="20">
        <v>0</v>
      </c>
      <c r="P182" s="20">
        <v>0</v>
      </c>
      <c r="Q182" s="20">
        <v>0</v>
      </c>
      <c r="R182" s="20">
        <f t="shared" si="60"/>
        <v>47520</v>
      </c>
      <c r="S182" s="93">
        <f t="shared" si="58"/>
        <v>3.3333000000000002E-2</v>
      </c>
      <c r="T182" s="20">
        <f t="shared" si="58"/>
        <v>13520978</v>
      </c>
      <c r="U182" s="33">
        <f t="shared" si="59"/>
        <v>15047430</v>
      </c>
    </row>
    <row r="183" spans="2:21">
      <c r="B183" s="4">
        <v>174</v>
      </c>
      <c r="D183" s="4" t="s">
        <v>84</v>
      </c>
      <c r="E183" s="52">
        <v>3.3345E-2</v>
      </c>
      <c r="F183" s="20">
        <v>9282596</v>
      </c>
      <c r="G183" s="20">
        <v>-876575</v>
      </c>
      <c r="H183" s="20">
        <v>0</v>
      </c>
      <c r="I183" s="20">
        <v>0</v>
      </c>
      <c r="J183" s="20">
        <v>0</v>
      </c>
      <c r="K183" s="19">
        <v>1269048</v>
      </c>
      <c r="L183" s="32">
        <f t="shared" si="57"/>
        <v>9675069</v>
      </c>
      <c r="M183" s="52">
        <v>-1.2E-5</v>
      </c>
      <c r="N183" s="20">
        <v>9690</v>
      </c>
      <c r="O183" s="20">
        <v>-12146</v>
      </c>
      <c r="P183" s="20">
        <v>0</v>
      </c>
      <c r="Q183" s="20">
        <v>0</v>
      </c>
      <c r="R183" s="20">
        <f t="shared" si="60"/>
        <v>-2456</v>
      </c>
      <c r="S183" s="93">
        <f t="shared" si="58"/>
        <v>3.3333000000000002E-2</v>
      </c>
      <c r="T183" s="20">
        <f t="shared" si="58"/>
        <v>9292286</v>
      </c>
      <c r="U183" s="33">
        <f t="shared" si="59"/>
        <v>9672613</v>
      </c>
    </row>
    <row r="184" spans="2:21">
      <c r="B184" s="4">
        <v>175</v>
      </c>
      <c r="D184" s="4" t="s">
        <v>85</v>
      </c>
      <c r="E184" s="52">
        <v>3.3345E-2</v>
      </c>
      <c r="F184" s="20">
        <v>1319204</v>
      </c>
      <c r="G184" s="20">
        <v>-116127</v>
      </c>
      <c r="H184" s="20">
        <v>0</v>
      </c>
      <c r="I184" s="20">
        <v>0</v>
      </c>
      <c r="J184" s="20">
        <v>0</v>
      </c>
      <c r="K184" s="19">
        <v>99652</v>
      </c>
      <c r="L184" s="32">
        <f t="shared" si="57"/>
        <v>1302729</v>
      </c>
      <c r="M184" s="52">
        <v>-1.2E-5</v>
      </c>
      <c r="N184" s="20">
        <v>9482</v>
      </c>
      <c r="O184" s="20">
        <v>0</v>
      </c>
      <c r="P184" s="20">
        <v>0</v>
      </c>
      <c r="Q184" s="20">
        <v>0</v>
      </c>
      <c r="R184" s="20">
        <f t="shared" si="60"/>
        <v>9482</v>
      </c>
      <c r="S184" s="93">
        <f t="shared" si="58"/>
        <v>3.3333000000000002E-2</v>
      </c>
      <c r="T184" s="20">
        <f t="shared" si="58"/>
        <v>1328686</v>
      </c>
      <c r="U184" s="33">
        <f t="shared" si="59"/>
        <v>1312211</v>
      </c>
    </row>
    <row r="185" spans="2:21">
      <c r="B185" s="4">
        <v>176</v>
      </c>
      <c r="E185" s="59"/>
      <c r="F185" s="6"/>
      <c r="G185" s="6"/>
      <c r="H185" s="6"/>
      <c r="I185" s="6"/>
      <c r="J185" s="6"/>
      <c r="K185" s="6"/>
      <c r="L185" s="35">
        <f t="shared" si="57"/>
        <v>0</v>
      </c>
      <c r="M185" s="59"/>
      <c r="N185" s="6"/>
      <c r="O185" s="6"/>
      <c r="P185" s="6"/>
      <c r="Q185" s="6"/>
      <c r="R185" s="6"/>
      <c r="S185" s="99"/>
      <c r="T185" s="6">
        <f>F185+N185</f>
        <v>0</v>
      </c>
      <c r="U185" s="34"/>
    </row>
    <row r="186" spans="2:21">
      <c r="B186" s="4">
        <v>177</v>
      </c>
      <c r="D186" s="8" t="s">
        <v>91</v>
      </c>
      <c r="E186" s="59"/>
      <c r="F186" s="6">
        <f>SUM(F179:F185)</f>
        <v>161170604</v>
      </c>
      <c r="G186" s="6">
        <f>SUM(G179:G185)</f>
        <v>-8812480</v>
      </c>
      <c r="H186" s="6">
        <f>SUM(H179:H185)</f>
        <v>-516370</v>
      </c>
      <c r="I186" s="6">
        <f>SUM(I179:I184)</f>
        <v>0</v>
      </c>
      <c r="J186" s="6">
        <f>SUM(J179:J185)</f>
        <v>0</v>
      </c>
      <c r="K186" s="6">
        <f>SUM(K179:K185)</f>
        <v>23565834</v>
      </c>
      <c r="L186" s="35">
        <f t="shared" si="57"/>
        <v>175407588</v>
      </c>
      <c r="M186" s="59"/>
      <c r="N186" s="6">
        <f>SUM(N179:N185)</f>
        <v>-11560264</v>
      </c>
      <c r="O186" s="6">
        <f>SUM(O179:O185)</f>
        <v>-1754401</v>
      </c>
      <c r="P186" s="6">
        <f>SUM(P179:P184)</f>
        <v>0</v>
      </c>
      <c r="Q186" s="6">
        <f>SUM(Q179:Q185)</f>
        <v>0</v>
      </c>
      <c r="R186" s="6">
        <f>N186+O186+P186+Q186</f>
        <v>-13314665</v>
      </c>
      <c r="S186" s="99"/>
      <c r="T186" s="6">
        <f>F186+N186</f>
        <v>149610340</v>
      </c>
      <c r="U186" s="34">
        <f>SUM(U179:U185)</f>
        <v>162092923</v>
      </c>
    </row>
    <row r="187" spans="2:21">
      <c r="B187" s="4">
        <v>178</v>
      </c>
      <c r="D187" s="8"/>
      <c r="E187" s="52"/>
      <c r="F187" s="20"/>
      <c r="G187" s="20"/>
      <c r="H187" s="20"/>
      <c r="I187" s="20"/>
      <c r="J187" s="20"/>
      <c r="K187" s="20"/>
      <c r="L187" s="32"/>
      <c r="M187" s="52"/>
      <c r="N187" s="20"/>
      <c r="O187" s="20"/>
      <c r="P187" s="20"/>
      <c r="Q187" s="20"/>
      <c r="R187" s="20"/>
      <c r="S187" s="98"/>
      <c r="T187" s="20"/>
      <c r="U187" s="33"/>
    </row>
    <row r="188" spans="2:21">
      <c r="B188" s="4">
        <v>179</v>
      </c>
      <c r="D188" s="5" t="s">
        <v>92</v>
      </c>
      <c r="E188" s="52"/>
      <c r="F188" s="20"/>
      <c r="G188" s="20"/>
      <c r="H188" s="20"/>
      <c r="I188" s="20"/>
      <c r="J188" s="20"/>
      <c r="K188" s="20"/>
      <c r="L188" s="32"/>
      <c r="M188" s="52"/>
      <c r="N188" s="20"/>
      <c r="O188" s="20"/>
      <c r="P188" s="20"/>
      <c r="Q188" s="20"/>
      <c r="R188" s="20"/>
      <c r="S188" s="98"/>
      <c r="T188" s="20"/>
      <c r="U188" s="33"/>
    </row>
    <row r="189" spans="2:21">
      <c r="B189" s="4">
        <v>180</v>
      </c>
      <c r="D189" s="4" t="s">
        <v>80</v>
      </c>
      <c r="E189" s="52">
        <v>1.3008E-2</v>
      </c>
      <c r="F189" s="20">
        <v>1158283</v>
      </c>
      <c r="G189" s="20">
        <v>-15548</v>
      </c>
      <c r="H189" s="20">
        <v>0</v>
      </c>
      <c r="I189" s="20">
        <v>0</v>
      </c>
      <c r="J189" s="20">
        <v>0</v>
      </c>
      <c r="K189" s="19">
        <v>24712</v>
      </c>
      <c r="L189" s="32">
        <f t="shared" ref="L189:L197" si="61">F189+G189+H189+I189+J189+K189</f>
        <v>1167447</v>
      </c>
      <c r="M189" s="52">
        <v>-2.7659999999999998E-3</v>
      </c>
      <c r="N189" s="20">
        <v>11573</v>
      </c>
      <c r="O189" s="20">
        <v>0</v>
      </c>
      <c r="P189" s="20">
        <v>0</v>
      </c>
      <c r="Q189" s="20">
        <v>0</v>
      </c>
      <c r="R189" s="20">
        <f>N189+O189+P189+Q189</f>
        <v>11573</v>
      </c>
      <c r="S189" s="93">
        <f t="shared" ref="S189:T195" si="62">E189+M189</f>
        <v>1.0242000000000001E-2</v>
      </c>
      <c r="T189" s="20">
        <f t="shared" si="62"/>
        <v>1169856</v>
      </c>
      <c r="U189" s="33">
        <f t="shared" ref="U189:U195" si="63">SUM(F189:K189)+SUM(N189:Q189)</f>
        <v>1179020</v>
      </c>
    </row>
    <row r="190" spans="2:21">
      <c r="B190" s="4">
        <v>181</v>
      </c>
      <c r="D190" s="4" t="s">
        <v>81</v>
      </c>
      <c r="E190" s="52">
        <v>3.1342000000000002E-2</v>
      </c>
      <c r="F190" s="20">
        <v>1108035</v>
      </c>
      <c r="G190" s="20">
        <v>-20176</v>
      </c>
      <c r="H190" s="20">
        <v>0</v>
      </c>
      <c r="I190" s="20">
        <v>0</v>
      </c>
      <c r="J190" s="20">
        <v>0</v>
      </c>
      <c r="K190" s="19">
        <v>60914</v>
      </c>
      <c r="L190" s="32">
        <f t="shared" si="61"/>
        <v>1148773</v>
      </c>
      <c r="M190" s="52">
        <v>-1.4059999999999999E-3</v>
      </c>
      <c r="N190" s="20">
        <v>63368</v>
      </c>
      <c r="O190" s="20">
        <v>0</v>
      </c>
      <c r="P190" s="20">
        <v>0</v>
      </c>
      <c r="Q190" s="20">
        <v>-2733</v>
      </c>
      <c r="R190" s="20">
        <f t="shared" ref="R190:R197" si="64">N190+O190+P190+Q190</f>
        <v>60635</v>
      </c>
      <c r="S190" s="93">
        <f t="shared" si="62"/>
        <v>2.9936000000000001E-2</v>
      </c>
      <c r="T190" s="20">
        <f t="shared" si="62"/>
        <v>1171403</v>
      </c>
      <c r="U190" s="33">
        <f t="shared" si="63"/>
        <v>1209408</v>
      </c>
    </row>
    <row r="191" spans="2:21">
      <c r="B191" s="4">
        <v>182</v>
      </c>
      <c r="D191" s="4" t="s">
        <v>82</v>
      </c>
      <c r="E191" s="52">
        <v>2.4604999999999998E-2</v>
      </c>
      <c r="F191" s="20">
        <v>10742875</v>
      </c>
      <c r="G191" s="20">
        <v>-57082</v>
      </c>
      <c r="H191" s="20">
        <v>0</v>
      </c>
      <c r="I191" s="20">
        <v>0</v>
      </c>
      <c r="J191" s="20">
        <v>0</v>
      </c>
      <c r="K191" s="19">
        <v>435945</v>
      </c>
      <c r="L191" s="32">
        <f t="shared" si="61"/>
        <v>11121738</v>
      </c>
      <c r="M191" s="52">
        <v>-1.456E-3</v>
      </c>
      <c r="N191" s="20">
        <v>-56534</v>
      </c>
      <c r="O191" s="20">
        <v>-925</v>
      </c>
      <c r="P191" s="20">
        <v>0</v>
      </c>
      <c r="Q191" s="20">
        <v>0</v>
      </c>
      <c r="R191" s="20">
        <f t="shared" si="64"/>
        <v>-57459</v>
      </c>
      <c r="S191" s="93">
        <f t="shared" si="62"/>
        <v>2.3148999999999999E-2</v>
      </c>
      <c r="T191" s="20">
        <f t="shared" si="62"/>
        <v>10686341</v>
      </c>
      <c r="U191" s="33">
        <f t="shared" si="63"/>
        <v>11064279</v>
      </c>
    </row>
    <row r="192" spans="2:21">
      <c r="B192" s="4">
        <v>183</v>
      </c>
      <c r="D192" s="4" t="s">
        <v>83</v>
      </c>
      <c r="E192" s="52">
        <v>1.6153000000000001E-2</v>
      </c>
      <c r="F192" s="20">
        <v>2383964</v>
      </c>
      <c r="G192" s="20">
        <v>0</v>
      </c>
      <c r="H192" s="20">
        <v>0</v>
      </c>
      <c r="I192" s="20">
        <v>0</v>
      </c>
      <c r="J192" s="20">
        <v>0</v>
      </c>
      <c r="K192" s="19">
        <v>62921</v>
      </c>
      <c r="L192" s="32">
        <f t="shared" si="61"/>
        <v>2446885</v>
      </c>
      <c r="M192" s="52">
        <v>-2.0890000000000001E-3</v>
      </c>
      <c r="N192" s="20">
        <v>131159</v>
      </c>
      <c r="O192" s="20">
        <v>0</v>
      </c>
      <c r="P192" s="20">
        <v>0</v>
      </c>
      <c r="Q192" s="20">
        <v>-8137</v>
      </c>
      <c r="R192" s="20">
        <f t="shared" si="64"/>
        <v>123022</v>
      </c>
      <c r="S192" s="93">
        <f t="shared" si="62"/>
        <v>1.4064E-2</v>
      </c>
      <c r="T192" s="20">
        <f t="shared" si="62"/>
        <v>2515123</v>
      </c>
      <c r="U192" s="33">
        <f t="shared" si="63"/>
        <v>2569907</v>
      </c>
    </row>
    <row r="193" spans="2:21">
      <c r="B193" s="4">
        <v>184</v>
      </c>
      <c r="D193" s="4" t="s">
        <v>84</v>
      </c>
      <c r="E193" s="52">
        <v>2.0459000000000001E-2</v>
      </c>
      <c r="F193" s="20">
        <v>570369</v>
      </c>
      <c r="G193" s="20">
        <v>-29170</v>
      </c>
      <c r="H193" s="20">
        <v>0</v>
      </c>
      <c r="I193" s="20">
        <v>0</v>
      </c>
      <c r="J193" s="20">
        <v>0</v>
      </c>
      <c r="K193" s="19">
        <v>28895</v>
      </c>
      <c r="L193" s="32">
        <f t="shared" si="61"/>
        <v>570094</v>
      </c>
      <c r="M193" s="52">
        <v>-2.042E-3</v>
      </c>
      <c r="N193" s="20">
        <v>61360</v>
      </c>
      <c r="O193" s="20">
        <v>0</v>
      </c>
      <c r="P193" s="20">
        <v>0</v>
      </c>
      <c r="Q193" s="20">
        <v>-2884</v>
      </c>
      <c r="R193" s="20">
        <f t="shared" si="64"/>
        <v>58476</v>
      </c>
      <c r="S193" s="93">
        <f t="shared" si="62"/>
        <v>1.8417000000000003E-2</v>
      </c>
      <c r="T193" s="20">
        <f t="shared" si="62"/>
        <v>631729</v>
      </c>
      <c r="U193" s="33">
        <f t="shared" si="63"/>
        <v>628570</v>
      </c>
    </row>
    <row r="194" spans="2:21">
      <c r="B194" s="4">
        <v>185</v>
      </c>
      <c r="D194" s="4" t="s">
        <v>85</v>
      </c>
      <c r="E194" s="52">
        <v>1.336E-2</v>
      </c>
      <c r="F194" s="20">
        <v>265097</v>
      </c>
      <c r="G194" s="20">
        <v>-1972</v>
      </c>
      <c r="H194" s="20">
        <v>0</v>
      </c>
      <c r="I194" s="20">
        <v>0</v>
      </c>
      <c r="J194" s="20">
        <v>0</v>
      </c>
      <c r="K194" s="19">
        <v>5898</v>
      </c>
      <c r="L194" s="32">
        <f t="shared" si="61"/>
        <v>269023</v>
      </c>
      <c r="M194" s="52">
        <v>-2.0370000000000002E-3</v>
      </c>
      <c r="N194" s="20">
        <v>18867</v>
      </c>
      <c r="O194" s="20">
        <v>0</v>
      </c>
      <c r="P194" s="20">
        <v>0</v>
      </c>
      <c r="Q194" s="20">
        <v>-899</v>
      </c>
      <c r="R194" s="20">
        <f t="shared" si="64"/>
        <v>17968</v>
      </c>
      <c r="S194" s="93">
        <f t="shared" si="62"/>
        <v>1.1323E-2</v>
      </c>
      <c r="T194" s="20">
        <f t="shared" si="62"/>
        <v>283964</v>
      </c>
      <c r="U194" s="33">
        <f t="shared" si="63"/>
        <v>286991</v>
      </c>
    </row>
    <row r="195" spans="2:21">
      <c r="B195" s="4">
        <v>186</v>
      </c>
      <c r="D195" s="4" t="s">
        <v>89</v>
      </c>
      <c r="E195" s="52">
        <v>0.2</v>
      </c>
      <c r="F195" s="20">
        <v>19870</v>
      </c>
      <c r="G195" s="20">
        <v>0</v>
      </c>
      <c r="H195" s="20">
        <v>0</v>
      </c>
      <c r="I195" s="20">
        <v>0</v>
      </c>
      <c r="J195" s="20">
        <v>0</v>
      </c>
      <c r="K195" s="19">
        <v>0</v>
      </c>
      <c r="L195" s="32">
        <f t="shared" si="61"/>
        <v>19870</v>
      </c>
      <c r="M195" s="52">
        <v>0</v>
      </c>
      <c r="N195" s="20">
        <v>1600</v>
      </c>
      <c r="O195" s="20">
        <v>0</v>
      </c>
      <c r="P195" s="20">
        <v>0</v>
      </c>
      <c r="Q195" s="20">
        <v>0</v>
      </c>
      <c r="R195" s="20">
        <f t="shared" si="64"/>
        <v>1600</v>
      </c>
      <c r="S195" s="93">
        <f t="shared" si="62"/>
        <v>0.2</v>
      </c>
      <c r="T195" s="20">
        <f t="shared" si="62"/>
        <v>21470</v>
      </c>
      <c r="U195" s="33">
        <f t="shared" si="63"/>
        <v>21470</v>
      </c>
    </row>
    <row r="196" spans="2:21">
      <c r="B196" s="4">
        <v>187</v>
      </c>
      <c r="E196" s="59"/>
      <c r="F196" s="6"/>
      <c r="G196" s="6"/>
      <c r="H196" s="6"/>
      <c r="I196" s="6"/>
      <c r="J196" s="6"/>
      <c r="K196" s="6"/>
      <c r="L196" s="35">
        <f t="shared" si="61"/>
        <v>0</v>
      </c>
      <c r="M196" s="59"/>
      <c r="N196" s="6"/>
      <c r="O196" s="6"/>
      <c r="P196" s="6"/>
      <c r="Q196" s="6"/>
      <c r="R196" s="20"/>
      <c r="S196" s="99"/>
      <c r="T196" s="6">
        <f>F196+N196</f>
        <v>0</v>
      </c>
      <c r="U196" s="34"/>
    </row>
    <row r="197" spans="2:21">
      <c r="B197" s="4">
        <v>188</v>
      </c>
      <c r="D197" s="8" t="s">
        <v>93</v>
      </c>
      <c r="E197" s="55"/>
      <c r="F197" s="11">
        <f t="shared" ref="F197:N197" si="65">SUM(F189:F195)</f>
        <v>16248493</v>
      </c>
      <c r="G197" s="11">
        <f t="shared" si="65"/>
        <v>-123948</v>
      </c>
      <c r="H197" s="11">
        <f t="shared" si="65"/>
        <v>0</v>
      </c>
      <c r="I197" s="11">
        <f t="shared" si="65"/>
        <v>0</v>
      </c>
      <c r="J197" s="11">
        <f t="shared" si="65"/>
        <v>0</v>
      </c>
      <c r="K197" s="11">
        <f t="shared" si="65"/>
        <v>619285</v>
      </c>
      <c r="L197" s="43">
        <f t="shared" si="61"/>
        <v>16743830</v>
      </c>
      <c r="M197" s="55"/>
      <c r="N197" s="11">
        <f t="shared" si="65"/>
        <v>231393</v>
      </c>
      <c r="O197" s="11">
        <f>SUM(O189:O195)</f>
        <v>-925</v>
      </c>
      <c r="P197" s="11">
        <f>SUM(P189:P195)</f>
        <v>0</v>
      </c>
      <c r="Q197" s="11">
        <f>SUM(Q189:Q195)</f>
        <v>-14653</v>
      </c>
      <c r="R197" s="39">
        <f t="shared" si="64"/>
        <v>215815</v>
      </c>
      <c r="S197" s="100"/>
      <c r="T197" s="11">
        <f>F197+N197</f>
        <v>16479886</v>
      </c>
      <c r="U197" s="39">
        <f>SUM(U189:U195)</f>
        <v>16959645</v>
      </c>
    </row>
    <row r="198" spans="2:21">
      <c r="B198" s="4">
        <v>189</v>
      </c>
      <c r="D198" s="8"/>
      <c r="E198" s="52"/>
      <c r="F198" s="20"/>
      <c r="G198" s="20"/>
      <c r="H198" s="20"/>
      <c r="I198" s="20"/>
      <c r="J198" s="20"/>
      <c r="K198" s="20"/>
      <c r="L198" s="32"/>
      <c r="M198" s="52"/>
      <c r="N198" s="20"/>
      <c r="O198" s="20"/>
      <c r="P198" s="20"/>
      <c r="Q198" s="20"/>
      <c r="R198" s="20"/>
      <c r="S198" s="98"/>
      <c r="T198" s="20"/>
      <c r="U198" s="33"/>
    </row>
    <row r="199" spans="2:21">
      <c r="B199" s="4">
        <v>190</v>
      </c>
      <c r="D199" s="5" t="s">
        <v>220</v>
      </c>
      <c r="E199" s="52"/>
      <c r="F199" s="20"/>
      <c r="G199" s="20"/>
      <c r="H199" s="20"/>
      <c r="I199" s="20"/>
      <c r="J199" s="20"/>
      <c r="K199" s="20"/>
      <c r="L199" s="32"/>
      <c r="M199" s="52"/>
      <c r="N199" s="20"/>
      <c r="O199" s="20"/>
      <c r="P199" s="20"/>
      <c r="Q199" s="20"/>
      <c r="R199" s="20"/>
      <c r="S199" s="98"/>
      <c r="T199" s="20"/>
      <c r="U199" s="33"/>
    </row>
    <row r="200" spans="2:21">
      <c r="B200" s="4">
        <v>191</v>
      </c>
      <c r="D200" s="4" t="s">
        <v>80</v>
      </c>
      <c r="E200" s="52">
        <v>2.86E-2</v>
      </c>
      <c r="F200" s="20">
        <v>175004</v>
      </c>
      <c r="G200" s="20">
        <v>0</v>
      </c>
      <c r="H200" s="20">
        <v>0</v>
      </c>
      <c r="I200" s="20">
        <v>0</v>
      </c>
      <c r="J200" s="20">
        <v>0</v>
      </c>
      <c r="K200" s="19">
        <v>1425657</v>
      </c>
      <c r="L200" s="32">
        <f t="shared" ref="L200:L208" si="66">F200+G200+H200+I200+J200+K200</f>
        <v>1600661</v>
      </c>
      <c r="M200" s="52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f>N200+O200+P200+Q200</f>
        <v>0</v>
      </c>
      <c r="S200" s="93">
        <f t="shared" ref="S200:T206" si="67">E200+M200</f>
        <v>2.86E-2</v>
      </c>
      <c r="T200" s="20">
        <f t="shared" si="67"/>
        <v>175004</v>
      </c>
      <c r="U200" s="33">
        <f t="shared" ref="U200:U206" si="68">SUM(F200:K200)+SUM(N200:Q200)</f>
        <v>1600661</v>
      </c>
    </row>
    <row r="201" spans="2:21">
      <c r="B201" s="4">
        <v>192</v>
      </c>
      <c r="D201" s="4" t="s">
        <v>81</v>
      </c>
      <c r="E201" s="52">
        <v>2.86E-2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19">
        <v>169395</v>
      </c>
      <c r="L201" s="32">
        <f t="shared" si="66"/>
        <v>169395</v>
      </c>
      <c r="M201" s="52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f t="shared" ref="R201:R206" si="69">N201+O201+P201+Q201</f>
        <v>0</v>
      </c>
      <c r="S201" s="93">
        <f t="shared" si="67"/>
        <v>2.86E-2</v>
      </c>
      <c r="T201" s="20">
        <f t="shared" si="67"/>
        <v>0</v>
      </c>
      <c r="U201" s="33">
        <f t="shared" si="68"/>
        <v>169395</v>
      </c>
    </row>
    <row r="202" spans="2:21">
      <c r="B202" s="4">
        <v>193</v>
      </c>
      <c r="D202" s="4" t="s">
        <v>82</v>
      </c>
      <c r="E202" s="52">
        <v>2.86E-2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19">
        <v>2489891</v>
      </c>
      <c r="L202" s="32">
        <f t="shared" si="66"/>
        <v>2489891</v>
      </c>
      <c r="M202" s="52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f t="shared" si="69"/>
        <v>0</v>
      </c>
      <c r="S202" s="93">
        <f t="shared" si="67"/>
        <v>2.86E-2</v>
      </c>
      <c r="T202" s="20">
        <f t="shared" si="67"/>
        <v>0</v>
      </c>
      <c r="U202" s="33">
        <f t="shared" si="68"/>
        <v>2489891</v>
      </c>
    </row>
    <row r="203" spans="2:21">
      <c r="B203" s="4">
        <v>194</v>
      </c>
      <c r="D203" s="4" t="s">
        <v>83</v>
      </c>
      <c r="E203" s="52">
        <v>2.86E-2</v>
      </c>
      <c r="F203" s="20">
        <v>0</v>
      </c>
      <c r="G203" s="20">
        <v>-1659832</v>
      </c>
      <c r="H203" s="20">
        <v>0</v>
      </c>
      <c r="I203" s="20">
        <v>0</v>
      </c>
      <c r="J203" s="20">
        <v>0</v>
      </c>
      <c r="K203" s="19">
        <v>596615</v>
      </c>
      <c r="L203" s="32">
        <f t="shared" si="66"/>
        <v>-1063217</v>
      </c>
      <c r="M203" s="52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f t="shared" si="69"/>
        <v>0</v>
      </c>
      <c r="S203" s="93">
        <f t="shared" si="67"/>
        <v>2.86E-2</v>
      </c>
      <c r="T203" s="20">
        <f t="shared" si="67"/>
        <v>0</v>
      </c>
      <c r="U203" s="33">
        <f t="shared" si="68"/>
        <v>-1063217</v>
      </c>
    </row>
    <row r="204" spans="2:21">
      <c r="B204" s="4">
        <v>195</v>
      </c>
      <c r="D204" s="4" t="s">
        <v>84</v>
      </c>
      <c r="E204" s="52">
        <v>2.86E-2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19">
        <v>144516</v>
      </c>
      <c r="L204" s="32">
        <f t="shared" si="66"/>
        <v>144516</v>
      </c>
      <c r="M204" s="52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f t="shared" si="69"/>
        <v>0</v>
      </c>
      <c r="S204" s="93">
        <f t="shared" si="67"/>
        <v>2.86E-2</v>
      </c>
      <c r="T204" s="20">
        <f t="shared" si="67"/>
        <v>0</v>
      </c>
      <c r="U204" s="33">
        <f t="shared" si="68"/>
        <v>144516</v>
      </c>
    </row>
    <row r="205" spans="2:21">
      <c r="B205" s="4">
        <v>196</v>
      </c>
      <c r="D205" s="4" t="s">
        <v>85</v>
      </c>
      <c r="E205" s="52">
        <v>2.86E-2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19">
        <v>93214</v>
      </c>
      <c r="L205" s="32">
        <f t="shared" si="66"/>
        <v>93214</v>
      </c>
      <c r="M205" s="52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f t="shared" si="69"/>
        <v>0</v>
      </c>
      <c r="S205" s="93">
        <f t="shared" si="67"/>
        <v>2.86E-2</v>
      </c>
      <c r="T205" s="20">
        <f t="shared" si="67"/>
        <v>0</v>
      </c>
      <c r="U205" s="33">
        <f t="shared" si="68"/>
        <v>93214</v>
      </c>
    </row>
    <row r="206" spans="2:21">
      <c r="B206" s="4">
        <v>197</v>
      </c>
      <c r="D206" s="4" t="s">
        <v>89</v>
      </c>
      <c r="E206" s="52">
        <v>2.86E-2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19">
        <v>61394</v>
      </c>
      <c r="L206" s="32">
        <f t="shared" si="66"/>
        <v>61394</v>
      </c>
      <c r="M206" s="52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f t="shared" si="69"/>
        <v>0</v>
      </c>
      <c r="S206" s="93">
        <f t="shared" si="67"/>
        <v>2.86E-2</v>
      </c>
      <c r="T206" s="20">
        <f t="shared" si="67"/>
        <v>0</v>
      </c>
      <c r="U206" s="33">
        <f t="shared" si="68"/>
        <v>61394</v>
      </c>
    </row>
    <row r="207" spans="2:21">
      <c r="B207" s="4">
        <v>198</v>
      </c>
      <c r="E207" s="59"/>
      <c r="F207" s="6"/>
      <c r="G207" s="6"/>
      <c r="H207" s="6"/>
      <c r="I207" s="6"/>
      <c r="J207" s="6"/>
      <c r="K207" s="6"/>
      <c r="L207" s="35">
        <f t="shared" si="66"/>
        <v>0</v>
      </c>
      <c r="M207" s="59"/>
      <c r="N207" s="6"/>
      <c r="O207" s="6"/>
      <c r="P207" s="6"/>
      <c r="Q207" s="6"/>
      <c r="R207" s="20"/>
      <c r="S207" s="99"/>
      <c r="T207" s="6">
        <f>F207+N207</f>
        <v>0</v>
      </c>
      <c r="U207" s="34"/>
    </row>
    <row r="208" spans="2:21">
      <c r="B208" s="4">
        <v>199</v>
      </c>
      <c r="D208" s="8" t="s">
        <v>221</v>
      </c>
      <c r="E208" s="55"/>
      <c r="F208" s="11">
        <f t="shared" ref="F208:K208" si="70">SUM(F200:F206)</f>
        <v>175004</v>
      </c>
      <c r="G208" s="11">
        <f t="shared" si="70"/>
        <v>-1659832</v>
      </c>
      <c r="H208" s="11">
        <f t="shared" si="70"/>
        <v>0</v>
      </c>
      <c r="I208" s="11">
        <f t="shared" si="70"/>
        <v>0</v>
      </c>
      <c r="J208" s="11">
        <f t="shared" si="70"/>
        <v>0</v>
      </c>
      <c r="K208" s="11">
        <f t="shared" si="70"/>
        <v>4980682</v>
      </c>
      <c r="L208" s="43">
        <f t="shared" si="66"/>
        <v>3495854</v>
      </c>
      <c r="M208" s="55"/>
      <c r="N208" s="11">
        <f t="shared" ref="N208" si="71">SUM(N200:N206)</f>
        <v>0</v>
      </c>
      <c r="O208" s="11">
        <f>SUM(O200:O206)</f>
        <v>0</v>
      </c>
      <c r="P208" s="11">
        <f>SUM(P200:P206)</f>
        <v>0</v>
      </c>
      <c r="Q208" s="11">
        <f>SUM(Q200:Q206)</f>
        <v>0</v>
      </c>
      <c r="R208" s="39">
        <f t="shared" ref="R208" si="72">N208+O208+P208+Q208</f>
        <v>0</v>
      </c>
      <c r="S208" s="100"/>
      <c r="T208" s="11">
        <f>F208+N208</f>
        <v>175004</v>
      </c>
      <c r="U208" s="39">
        <f>SUM(U200:U206)</f>
        <v>3495854</v>
      </c>
    </row>
    <row r="209" spans="2:21">
      <c r="B209" s="4">
        <v>200</v>
      </c>
      <c r="D209" s="8"/>
      <c r="E209" s="52"/>
      <c r="F209" s="20"/>
      <c r="G209" s="20"/>
      <c r="H209" s="20"/>
      <c r="I209" s="20"/>
      <c r="J209" s="20"/>
      <c r="K209" s="20"/>
      <c r="L209" s="32"/>
      <c r="M209" s="52"/>
      <c r="N209" s="20"/>
      <c r="O209" s="20"/>
      <c r="P209" s="20"/>
      <c r="Q209" s="20"/>
      <c r="R209" s="20"/>
      <c r="S209" s="98"/>
      <c r="T209" s="20"/>
      <c r="U209" s="33"/>
    </row>
    <row r="210" spans="2:21">
      <c r="B210" s="4">
        <v>201</v>
      </c>
      <c r="D210" s="5" t="s">
        <v>46</v>
      </c>
      <c r="E210" s="52"/>
      <c r="F210" s="20"/>
      <c r="G210" s="20"/>
      <c r="H210" s="20"/>
      <c r="I210" s="20"/>
      <c r="J210" s="20"/>
      <c r="K210" s="20"/>
      <c r="L210" s="32"/>
      <c r="M210" s="52"/>
      <c r="N210" s="20"/>
      <c r="O210" s="20"/>
      <c r="P210" s="20"/>
      <c r="Q210" s="20"/>
      <c r="R210" s="20"/>
      <c r="S210" s="98"/>
      <c r="T210" s="20"/>
      <c r="U210" s="33"/>
    </row>
    <row r="211" spans="2:21">
      <c r="B211" s="4">
        <v>202</v>
      </c>
      <c r="D211" s="4" t="s">
        <v>80</v>
      </c>
      <c r="E211" s="52">
        <v>2.6844E-2</v>
      </c>
      <c r="F211" s="20">
        <v>3392201</v>
      </c>
      <c r="G211" s="20">
        <v>-297864</v>
      </c>
      <c r="H211" s="20">
        <v>0</v>
      </c>
      <c r="I211" s="20">
        <v>0</v>
      </c>
      <c r="J211" s="20">
        <v>0</v>
      </c>
      <c r="K211" s="19">
        <v>159770</v>
      </c>
      <c r="L211" s="32">
        <f t="shared" ref="L211:L219" si="73">F211+G211+H211+I211+J211+K211</f>
        <v>3254107</v>
      </c>
      <c r="M211" s="52">
        <v>-7.1599999999999995E-4</v>
      </c>
      <c r="N211" s="20">
        <v>71748</v>
      </c>
      <c r="O211" s="20">
        <v>0</v>
      </c>
      <c r="P211" s="20">
        <v>0</v>
      </c>
      <c r="Q211" s="20">
        <v>-10035</v>
      </c>
      <c r="R211" s="20">
        <f>N211+O211+P211+Q211</f>
        <v>61713</v>
      </c>
      <c r="S211" s="93">
        <f t="shared" ref="S211:T217" si="74">E211+M211</f>
        <v>2.6127999999999998E-2</v>
      </c>
      <c r="T211" s="20">
        <f t="shared" si="74"/>
        <v>3463949</v>
      </c>
      <c r="U211" s="33">
        <f t="shared" ref="U211:U217" si="75">SUM(F211:K211)+SUM(N211:Q211)</f>
        <v>3315820</v>
      </c>
    </row>
    <row r="212" spans="2:21">
      <c r="B212" s="4">
        <v>203</v>
      </c>
      <c r="D212" s="4" t="s">
        <v>81</v>
      </c>
      <c r="E212" s="52">
        <v>4.5967000000000001E-2</v>
      </c>
      <c r="F212" s="20">
        <v>6381449</v>
      </c>
      <c r="G212" s="20">
        <v>-36850</v>
      </c>
      <c r="H212" s="20">
        <v>0</v>
      </c>
      <c r="I212" s="20">
        <v>0</v>
      </c>
      <c r="J212" s="20">
        <v>0</v>
      </c>
      <c r="K212" s="19">
        <v>322053</v>
      </c>
      <c r="L212" s="32">
        <f t="shared" si="73"/>
        <v>6666652</v>
      </c>
      <c r="M212" s="52">
        <v>-5.9670000000000001E-3</v>
      </c>
      <c r="N212" s="20">
        <v>580416</v>
      </c>
      <c r="O212" s="20">
        <v>-11484</v>
      </c>
      <c r="P212" s="20">
        <v>0</v>
      </c>
      <c r="Q212" s="20">
        <v>-41806</v>
      </c>
      <c r="R212" s="20">
        <f t="shared" ref="R212:R217" si="76">N212+O212+P212+Q212</f>
        <v>527126</v>
      </c>
      <c r="S212" s="93">
        <f t="shared" si="74"/>
        <v>0.04</v>
      </c>
      <c r="T212" s="20">
        <f t="shared" si="74"/>
        <v>6961865</v>
      </c>
      <c r="U212" s="33">
        <f t="shared" si="75"/>
        <v>7193778</v>
      </c>
    </row>
    <row r="213" spans="2:21">
      <c r="B213" s="4">
        <v>204</v>
      </c>
      <c r="D213" s="4" t="s">
        <v>82</v>
      </c>
      <c r="E213" s="52">
        <v>3.9315999999999997E-2</v>
      </c>
      <c r="F213" s="20">
        <v>51804689</v>
      </c>
      <c r="G213" s="20">
        <v>-1589196</v>
      </c>
      <c r="H213" s="20">
        <v>0</v>
      </c>
      <c r="I213" s="20">
        <v>0</v>
      </c>
      <c r="J213" s="20">
        <v>0</v>
      </c>
      <c r="K213" s="19">
        <v>2704064</v>
      </c>
      <c r="L213" s="32">
        <f t="shared" si="73"/>
        <v>52919557</v>
      </c>
      <c r="M213" s="52">
        <v>-2.3159999999999999E-3</v>
      </c>
      <c r="N213" s="20">
        <v>19597</v>
      </c>
      <c r="O213" s="20">
        <v>-2744</v>
      </c>
      <c r="P213" s="20">
        <v>0</v>
      </c>
      <c r="Q213" s="20">
        <v>0</v>
      </c>
      <c r="R213" s="20">
        <f t="shared" si="76"/>
        <v>16853</v>
      </c>
      <c r="S213" s="93">
        <f t="shared" si="74"/>
        <v>3.6999999999999998E-2</v>
      </c>
      <c r="T213" s="20">
        <f t="shared" si="74"/>
        <v>51824286</v>
      </c>
      <c r="U213" s="33">
        <f t="shared" si="75"/>
        <v>52936410</v>
      </c>
    </row>
    <row r="214" spans="2:21">
      <c r="B214" s="4">
        <v>205</v>
      </c>
      <c r="D214" s="4" t="s">
        <v>83</v>
      </c>
      <c r="E214" s="52">
        <v>3.5092999999999999E-2</v>
      </c>
      <c r="F214" s="20">
        <v>14596288</v>
      </c>
      <c r="G214" s="20">
        <v>-33860</v>
      </c>
      <c r="H214" s="20">
        <v>0</v>
      </c>
      <c r="I214" s="20">
        <v>0</v>
      </c>
      <c r="J214" s="20">
        <v>0</v>
      </c>
      <c r="K214" s="19">
        <v>646798</v>
      </c>
      <c r="L214" s="32">
        <f t="shared" si="73"/>
        <v>15209226</v>
      </c>
      <c r="M214" s="52">
        <v>-2.0929999999999998E-3</v>
      </c>
      <c r="N214" s="20">
        <v>188620</v>
      </c>
      <c r="O214" s="20">
        <v>0</v>
      </c>
      <c r="P214" s="20">
        <v>0</v>
      </c>
      <c r="Q214" s="20">
        <v>-22513</v>
      </c>
      <c r="R214" s="20">
        <f t="shared" si="76"/>
        <v>166107</v>
      </c>
      <c r="S214" s="93">
        <f t="shared" si="74"/>
        <v>3.3000000000000002E-2</v>
      </c>
      <c r="T214" s="20">
        <f t="shared" si="74"/>
        <v>14784908</v>
      </c>
      <c r="U214" s="33">
        <f t="shared" si="75"/>
        <v>15375333</v>
      </c>
    </row>
    <row r="215" spans="2:21">
      <c r="B215" s="4">
        <v>206</v>
      </c>
      <c r="D215" s="4" t="s">
        <v>84</v>
      </c>
      <c r="E215" s="52">
        <v>3.5685000000000001E-2</v>
      </c>
      <c r="F215" s="20">
        <v>4037561</v>
      </c>
      <c r="G215" s="20">
        <v>-54267</v>
      </c>
      <c r="H215" s="20">
        <v>0</v>
      </c>
      <c r="I215" s="20">
        <v>0</v>
      </c>
      <c r="J215" s="20">
        <v>0</v>
      </c>
      <c r="K215" s="19">
        <v>184638</v>
      </c>
      <c r="L215" s="32">
        <f t="shared" si="73"/>
        <v>4167932</v>
      </c>
      <c r="M215" s="52">
        <v>-1.6850000000000001E-3</v>
      </c>
      <c r="N215" s="20">
        <v>93411</v>
      </c>
      <c r="O215" s="20">
        <v>0</v>
      </c>
      <c r="P215" s="20">
        <v>0</v>
      </c>
      <c r="Q215" s="20">
        <v>-7270</v>
      </c>
      <c r="R215" s="20">
        <f t="shared" si="76"/>
        <v>86141</v>
      </c>
      <c r="S215" s="93">
        <f t="shared" si="74"/>
        <v>3.4000000000000002E-2</v>
      </c>
      <c r="T215" s="20">
        <f t="shared" si="74"/>
        <v>4130972</v>
      </c>
      <c r="U215" s="33">
        <f t="shared" si="75"/>
        <v>4254073</v>
      </c>
    </row>
    <row r="216" spans="2:21">
      <c r="B216" s="4">
        <v>207</v>
      </c>
      <c r="D216" s="4" t="s">
        <v>85</v>
      </c>
      <c r="E216" s="52">
        <v>3.3000000000000002E-2</v>
      </c>
      <c r="F216" s="20">
        <v>631953</v>
      </c>
      <c r="G216" s="20">
        <v>-1016</v>
      </c>
      <c r="H216" s="20">
        <v>0</v>
      </c>
      <c r="I216" s="20">
        <v>0</v>
      </c>
      <c r="J216" s="20">
        <v>0</v>
      </c>
      <c r="K216" s="19">
        <v>39982</v>
      </c>
      <c r="L216" s="32">
        <f t="shared" si="73"/>
        <v>670919</v>
      </c>
      <c r="M216" s="52">
        <v>3.7759999999999998E-3</v>
      </c>
      <c r="N216" s="20">
        <v>-6074</v>
      </c>
      <c r="O216" s="20">
        <v>-7253</v>
      </c>
      <c r="P216" s="20">
        <v>0</v>
      </c>
      <c r="Q216" s="20">
        <v>3950</v>
      </c>
      <c r="R216" s="20">
        <f t="shared" si="76"/>
        <v>-9377</v>
      </c>
      <c r="S216" s="93">
        <f t="shared" si="74"/>
        <v>3.6776000000000003E-2</v>
      </c>
      <c r="T216" s="20">
        <f t="shared" si="74"/>
        <v>625879</v>
      </c>
      <c r="U216" s="33">
        <f t="shared" si="75"/>
        <v>661542</v>
      </c>
    </row>
    <row r="217" spans="2:21">
      <c r="B217" s="4">
        <v>208</v>
      </c>
      <c r="D217" s="4" t="s">
        <v>89</v>
      </c>
      <c r="E217" s="52">
        <v>0.2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19">
        <v>0</v>
      </c>
      <c r="L217" s="32">
        <f t="shared" si="73"/>
        <v>0</v>
      </c>
      <c r="M217" s="52">
        <v>0</v>
      </c>
      <c r="N217" s="20">
        <v>-5412</v>
      </c>
      <c r="O217" s="20">
        <v>0</v>
      </c>
      <c r="P217" s="20">
        <v>0</v>
      </c>
      <c r="Q217" s="20">
        <v>0</v>
      </c>
      <c r="R217" s="20">
        <f t="shared" si="76"/>
        <v>-5412</v>
      </c>
      <c r="S217" s="93">
        <f t="shared" si="74"/>
        <v>0.2</v>
      </c>
      <c r="T217" s="20">
        <f t="shared" si="74"/>
        <v>-5412</v>
      </c>
      <c r="U217" s="33">
        <f t="shared" si="75"/>
        <v>-5412</v>
      </c>
    </row>
    <row r="218" spans="2:21">
      <c r="B218" s="4">
        <v>209</v>
      </c>
      <c r="E218" s="59"/>
      <c r="F218" s="6"/>
      <c r="G218" s="6"/>
      <c r="H218" s="6"/>
      <c r="I218" s="6"/>
      <c r="J218" s="6"/>
      <c r="K218" s="6"/>
      <c r="L218" s="35">
        <f t="shared" si="73"/>
        <v>0</v>
      </c>
      <c r="M218" s="59"/>
      <c r="N218" s="6"/>
      <c r="O218" s="6"/>
      <c r="P218" s="6"/>
      <c r="Q218" s="6"/>
      <c r="R218" s="20"/>
      <c r="S218" s="99"/>
      <c r="T218" s="6">
        <f>F218+N218</f>
        <v>0</v>
      </c>
      <c r="U218" s="34"/>
    </row>
    <row r="219" spans="2:21">
      <c r="B219" s="4">
        <v>210</v>
      </c>
      <c r="D219" s="8" t="s">
        <v>94</v>
      </c>
      <c r="E219" s="55"/>
      <c r="F219" s="11">
        <f t="shared" ref="F219:K219" si="77">SUM(F211:F217)</f>
        <v>80844141</v>
      </c>
      <c r="G219" s="11">
        <f t="shared" si="77"/>
        <v>-2013053</v>
      </c>
      <c r="H219" s="11">
        <f t="shared" si="77"/>
        <v>0</v>
      </c>
      <c r="I219" s="11">
        <f t="shared" si="77"/>
        <v>0</v>
      </c>
      <c r="J219" s="11">
        <f t="shared" si="77"/>
        <v>0</v>
      </c>
      <c r="K219" s="11">
        <f t="shared" si="77"/>
        <v>4057305</v>
      </c>
      <c r="L219" s="43">
        <f t="shared" si="73"/>
        <v>82888393</v>
      </c>
      <c r="M219" s="55"/>
      <c r="N219" s="11">
        <f t="shared" ref="N219" si="78">SUM(N211:N217)</f>
        <v>942306</v>
      </c>
      <c r="O219" s="11">
        <f>SUM(O211:O217)</f>
        <v>-21481</v>
      </c>
      <c r="P219" s="11">
        <f>SUM(P211:P217)</f>
        <v>0</v>
      </c>
      <c r="Q219" s="11">
        <f>SUM(Q211:Q217)</f>
        <v>-77674</v>
      </c>
      <c r="R219" s="39">
        <f t="shared" ref="R219" si="79">N219+O219+P219+Q219</f>
        <v>843151</v>
      </c>
      <c r="S219" s="100"/>
      <c r="T219" s="11">
        <f>F219+N219</f>
        <v>81786447</v>
      </c>
      <c r="U219" s="39">
        <f>SUM(U211:U217)</f>
        <v>83731544</v>
      </c>
    </row>
    <row r="220" spans="2:21">
      <c r="B220" s="4">
        <v>211</v>
      </c>
      <c r="D220" s="8"/>
      <c r="E220" s="52"/>
      <c r="F220" s="20"/>
      <c r="G220" s="20"/>
      <c r="H220" s="20"/>
      <c r="I220" s="20"/>
      <c r="J220" s="20"/>
      <c r="K220" s="20"/>
      <c r="L220" s="32"/>
      <c r="M220" s="52"/>
      <c r="N220" s="20"/>
      <c r="O220" s="20"/>
      <c r="P220" s="20"/>
      <c r="Q220" s="20"/>
      <c r="R220" s="20"/>
      <c r="S220" s="98"/>
      <c r="T220" s="20"/>
      <c r="U220" s="33"/>
    </row>
    <row r="221" spans="2:21">
      <c r="B221" s="4">
        <v>212</v>
      </c>
      <c r="D221" s="5" t="s">
        <v>95</v>
      </c>
      <c r="E221" s="52"/>
      <c r="F221" s="20"/>
      <c r="G221" s="20"/>
      <c r="H221" s="20"/>
      <c r="I221" s="20"/>
      <c r="J221" s="20"/>
      <c r="K221" s="20"/>
      <c r="L221" s="32"/>
      <c r="M221" s="52"/>
      <c r="N221" s="20"/>
      <c r="O221" s="20"/>
      <c r="P221" s="20"/>
      <c r="Q221" s="20"/>
      <c r="R221" s="20"/>
      <c r="S221" s="98"/>
      <c r="T221" s="20"/>
      <c r="U221" s="33"/>
    </row>
    <row r="222" spans="2:21">
      <c r="B222" s="4">
        <v>213</v>
      </c>
      <c r="D222" s="4" t="s">
        <v>80</v>
      </c>
      <c r="E222" s="52">
        <v>3.3972000000000002E-2</v>
      </c>
      <c r="F222" s="20">
        <v>4485169</v>
      </c>
      <c r="G222" s="20">
        <v>-24553</v>
      </c>
      <c r="H222" s="20">
        <v>0</v>
      </c>
      <c r="I222" s="20">
        <v>0</v>
      </c>
      <c r="J222" s="20">
        <v>0</v>
      </c>
      <c r="K222" s="19">
        <v>187808</v>
      </c>
      <c r="L222" s="32">
        <f t="shared" ref="L222:L230" si="80">F222+G222+H222+I222+J222+K222</f>
        <v>4648424</v>
      </c>
      <c r="M222" s="52">
        <v>-6.9719999999999999E-3</v>
      </c>
      <c r="N222" s="20">
        <v>79240</v>
      </c>
      <c r="O222" s="20">
        <v>0</v>
      </c>
      <c r="P222" s="20">
        <v>0</v>
      </c>
      <c r="Q222" s="20">
        <v>0</v>
      </c>
      <c r="R222" s="20">
        <f>N222+O222+P222+Q222</f>
        <v>79240</v>
      </c>
      <c r="S222" s="93">
        <f t="shared" ref="S222:T228" si="81">E222+M222</f>
        <v>2.7000000000000003E-2</v>
      </c>
      <c r="T222" s="20">
        <f t="shared" si="81"/>
        <v>4564409</v>
      </c>
      <c r="U222" s="33">
        <f t="shared" ref="U222:U228" si="82">SUM(F222:K222)+SUM(N222:Q222)</f>
        <v>4727664</v>
      </c>
    </row>
    <row r="223" spans="2:21">
      <c r="B223" s="4">
        <v>214</v>
      </c>
      <c r="D223" s="4" t="s">
        <v>81</v>
      </c>
      <c r="E223" s="52">
        <v>3.6141E-2</v>
      </c>
      <c r="F223" s="20">
        <v>6894367</v>
      </c>
      <c r="G223" s="20">
        <v>-33397</v>
      </c>
      <c r="H223" s="20">
        <v>0</v>
      </c>
      <c r="I223" s="20">
        <v>0</v>
      </c>
      <c r="J223" s="20">
        <v>0</v>
      </c>
      <c r="K223" s="19">
        <v>373338</v>
      </c>
      <c r="L223" s="32">
        <f t="shared" si="80"/>
        <v>7234308</v>
      </c>
      <c r="M223" s="52">
        <v>-1.0141000000000001E-2</v>
      </c>
      <c r="N223" s="20">
        <v>7079</v>
      </c>
      <c r="O223" s="20">
        <v>0</v>
      </c>
      <c r="P223" s="20">
        <v>0</v>
      </c>
      <c r="Q223" s="20">
        <v>0</v>
      </c>
      <c r="R223" s="20">
        <f t="shared" ref="R223:R230" si="83">N223+O223+P223+Q223</f>
        <v>7079</v>
      </c>
      <c r="S223" s="93">
        <f t="shared" si="81"/>
        <v>2.5999999999999999E-2</v>
      </c>
      <c r="T223" s="20">
        <f t="shared" si="81"/>
        <v>6901446</v>
      </c>
      <c r="U223" s="33">
        <f t="shared" si="82"/>
        <v>7241387</v>
      </c>
    </row>
    <row r="224" spans="2:21">
      <c r="B224" s="4">
        <v>215</v>
      </c>
      <c r="D224" s="4" t="s">
        <v>82</v>
      </c>
      <c r="E224" s="52">
        <v>3.7117999999999998E-2</v>
      </c>
      <c r="F224" s="20">
        <v>24019625</v>
      </c>
      <c r="G224" s="20">
        <v>-62121</v>
      </c>
      <c r="H224" s="20">
        <v>0</v>
      </c>
      <c r="I224" s="20">
        <v>0</v>
      </c>
      <c r="J224" s="20">
        <v>0</v>
      </c>
      <c r="K224" s="19">
        <v>976796</v>
      </c>
      <c r="L224" s="32">
        <f t="shared" si="80"/>
        <v>24934300</v>
      </c>
      <c r="M224" s="52">
        <v>-7.1180000000000002E-3</v>
      </c>
      <c r="N224" s="20">
        <v>224902</v>
      </c>
      <c r="O224" s="20">
        <v>0</v>
      </c>
      <c r="P224" s="20">
        <v>0</v>
      </c>
      <c r="Q224" s="20">
        <v>0</v>
      </c>
      <c r="R224" s="20">
        <f t="shared" si="83"/>
        <v>224902</v>
      </c>
      <c r="S224" s="93">
        <f t="shared" si="81"/>
        <v>0.03</v>
      </c>
      <c r="T224" s="20">
        <f t="shared" si="81"/>
        <v>24244527</v>
      </c>
      <c r="U224" s="33">
        <f t="shared" si="82"/>
        <v>25159202</v>
      </c>
    </row>
    <row r="225" spans="2:21">
      <c r="B225" s="4">
        <v>216</v>
      </c>
      <c r="D225" s="4" t="s">
        <v>83</v>
      </c>
      <c r="E225" s="52">
        <v>3.0494E-2</v>
      </c>
      <c r="F225" s="20">
        <v>7122471</v>
      </c>
      <c r="G225" s="20">
        <v>-55799</v>
      </c>
      <c r="H225" s="20">
        <v>0</v>
      </c>
      <c r="I225" s="20">
        <v>0</v>
      </c>
      <c r="J225" s="20">
        <v>0</v>
      </c>
      <c r="K225" s="19">
        <v>241865</v>
      </c>
      <c r="L225" s="32">
        <f t="shared" si="80"/>
        <v>7308537</v>
      </c>
      <c r="M225" s="52">
        <v>-6.4939999999999998E-3</v>
      </c>
      <c r="N225" s="20">
        <v>191804</v>
      </c>
      <c r="O225" s="20">
        <v>0</v>
      </c>
      <c r="P225" s="20">
        <v>0</v>
      </c>
      <c r="Q225" s="20">
        <v>-41838</v>
      </c>
      <c r="R225" s="20">
        <f t="shared" si="83"/>
        <v>149966</v>
      </c>
      <c r="S225" s="93">
        <f t="shared" si="81"/>
        <v>2.4E-2</v>
      </c>
      <c r="T225" s="20">
        <f t="shared" si="81"/>
        <v>7314275</v>
      </c>
      <c r="U225" s="33">
        <f t="shared" si="82"/>
        <v>7458503</v>
      </c>
    </row>
    <row r="226" spans="2:21">
      <c r="B226" s="4">
        <v>217</v>
      </c>
      <c r="D226" s="4" t="s">
        <v>84</v>
      </c>
      <c r="E226" s="52">
        <v>3.0286E-2</v>
      </c>
      <c r="F226" s="20">
        <v>4835317</v>
      </c>
      <c r="G226" s="20">
        <v>-158922</v>
      </c>
      <c r="H226" s="20">
        <v>0</v>
      </c>
      <c r="I226" s="20">
        <v>0</v>
      </c>
      <c r="J226" s="20">
        <v>0</v>
      </c>
      <c r="K226" s="19">
        <v>189050</v>
      </c>
      <c r="L226" s="32">
        <f t="shared" si="80"/>
        <v>4865445</v>
      </c>
      <c r="M226" s="52">
        <v>-5.2859999999999999E-3</v>
      </c>
      <c r="N226" s="20">
        <v>90326</v>
      </c>
      <c r="O226" s="20">
        <v>0</v>
      </c>
      <c r="P226" s="20">
        <v>0</v>
      </c>
      <c r="Q226" s="20">
        <v>0</v>
      </c>
      <c r="R226" s="20">
        <f t="shared" si="83"/>
        <v>90326</v>
      </c>
      <c r="S226" s="93">
        <f t="shared" si="81"/>
        <v>2.5000000000000001E-2</v>
      </c>
      <c r="T226" s="20">
        <f t="shared" si="81"/>
        <v>4925643</v>
      </c>
      <c r="U226" s="33">
        <f t="shared" si="82"/>
        <v>4955771</v>
      </c>
    </row>
    <row r="227" spans="2:21">
      <c r="B227" s="4">
        <v>218</v>
      </c>
      <c r="D227" s="4" t="s">
        <v>85</v>
      </c>
      <c r="E227" s="52">
        <v>3.3000000000000002E-2</v>
      </c>
      <c r="F227" s="20">
        <v>536967</v>
      </c>
      <c r="G227" s="20">
        <v>-3218</v>
      </c>
      <c r="H227" s="20">
        <v>0</v>
      </c>
      <c r="I227" s="20">
        <v>0</v>
      </c>
      <c r="J227" s="20">
        <v>0</v>
      </c>
      <c r="K227" s="19">
        <v>47809</v>
      </c>
      <c r="L227" s="32">
        <f t="shared" si="80"/>
        <v>581558</v>
      </c>
      <c r="M227" s="52">
        <v>0</v>
      </c>
      <c r="N227" s="20">
        <v>8264</v>
      </c>
      <c r="O227" s="20">
        <v>0</v>
      </c>
      <c r="P227" s="20">
        <v>0</v>
      </c>
      <c r="Q227" s="20">
        <v>0</v>
      </c>
      <c r="R227" s="20">
        <f t="shared" si="83"/>
        <v>8264</v>
      </c>
      <c r="S227" s="93">
        <f t="shared" si="81"/>
        <v>3.3000000000000002E-2</v>
      </c>
      <c r="T227" s="20">
        <f t="shared" si="81"/>
        <v>545231</v>
      </c>
      <c r="U227" s="33">
        <f t="shared" si="82"/>
        <v>589822</v>
      </c>
    </row>
    <row r="228" spans="2:21">
      <c r="B228" s="4">
        <v>219</v>
      </c>
      <c r="D228" s="4" t="s">
        <v>89</v>
      </c>
      <c r="E228" s="52">
        <v>0.2</v>
      </c>
      <c r="F228" s="20">
        <v>19742</v>
      </c>
      <c r="G228" s="20">
        <v>0</v>
      </c>
      <c r="H228" s="20">
        <v>0</v>
      </c>
      <c r="I228" s="20">
        <v>0</v>
      </c>
      <c r="J228" s="20">
        <v>0</v>
      </c>
      <c r="K228" s="19">
        <v>0</v>
      </c>
      <c r="L228" s="32">
        <f t="shared" si="80"/>
        <v>19742</v>
      </c>
      <c r="M228" s="52">
        <v>0</v>
      </c>
      <c r="N228" s="20">
        <v>2080</v>
      </c>
      <c r="O228" s="20">
        <v>0</v>
      </c>
      <c r="P228" s="20">
        <v>0</v>
      </c>
      <c r="Q228" s="20">
        <v>0</v>
      </c>
      <c r="R228" s="20">
        <f t="shared" si="83"/>
        <v>2080</v>
      </c>
      <c r="S228" s="93">
        <f t="shared" si="81"/>
        <v>0.2</v>
      </c>
      <c r="T228" s="20">
        <f t="shared" si="81"/>
        <v>21822</v>
      </c>
      <c r="U228" s="33">
        <f t="shared" si="82"/>
        <v>21822</v>
      </c>
    </row>
    <row r="229" spans="2:21">
      <c r="B229" s="4">
        <v>220</v>
      </c>
      <c r="E229" s="59"/>
      <c r="F229" s="6"/>
      <c r="G229" s="6"/>
      <c r="H229" s="6"/>
      <c r="I229" s="6"/>
      <c r="J229" s="6"/>
      <c r="K229" s="6"/>
      <c r="L229" s="35">
        <f t="shared" si="80"/>
        <v>0</v>
      </c>
      <c r="M229" s="59"/>
      <c r="N229" s="6"/>
      <c r="O229" s="6"/>
      <c r="P229" s="6"/>
      <c r="Q229" s="6"/>
      <c r="R229" s="20"/>
      <c r="S229" s="99"/>
      <c r="T229" s="6">
        <f>F229+N229</f>
        <v>0</v>
      </c>
      <c r="U229" s="34"/>
    </row>
    <row r="230" spans="2:21">
      <c r="B230" s="4">
        <v>221</v>
      </c>
      <c r="D230" s="8" t="s">
        <v>96</v>
      </c>
      <c r="E230" s="55"/>
      <c r="F230" s="11">
        <f t="shared" ref="F230:N230" si="84">SUM(F222:F228)</f>
        <v>47913658</v>
      </c>
      <c r="G230" s="11">
        <f t="shared" si="84"/>
        <v>-338010</v>
      </c>
      <c r="H230" s="11">
        <f t="shared" si="84"/>
        <v>0</v>
      </c>
      <c r="I230" s="11">
        <f t="shared" si="84"/>
        <v>0</v>
      </c>
      <c r="J230" s="11">
        <f t="shared" si="84"/>
        <v>0</v>
      </c>
      <c r="K230" s="11">
        <f t="shared" si="84"/>
        <v>2016666</v>
      </c>
      <c r="L230" s="43">
        <f t="shared" si="80"/>
        <v>49592314</v>
      </c>
      <c r="M230" s="55"/>
      <c r="N230" s="11">
        <f t="shared" si="84"/>
        <v>603695</v>
      </c>
      <c r="O230" s="11">
        <f>SUM(O222:O228)</f>
        <v>0</v>
      </c>
      <c r="P230" s="11">
        <f>SUM(P222:P228)</f>
        <v>0</v>
      </c>
      <c r="Q230" s="11">
        <f>SUM(Q222:Q228)</f>
        <v>-41838</v>
      </c>
      <c r="R230" s="39">
        <f t="shared" si="83"/>
        <v>561857</v>
      </c>
      <c r="S230" s="100"/>
      <c r="T230" s="11">
        <f>F230+N230</f>
        <v>48517353</v>
      </c>
      <c r="U230" s="39">
        <f>SUM(U222:U228)</f>
        <v>50154171</v>
      </c>
    </row>
    <row r="231" spans="2:21">
      <c r="B231" s="4">
        <v>222</v>
      </c>
      <c r="D231" s="8"/>
      <c r="E231" s="52"/>
      <c r="F231" s="20"/>
      <c r="G231" s="20"/>
      <c r="H231" s="20"/>
      <c r="I231" s="20"/>
      <c r="J231" s="20"/>
      <c r="K231" s="20"/>
      <c r="L231" s="32"/>
      <c r="M231" s="52"/>
      <c r="N231" s="20"/>
      <c r="O231" s="20"/>
      <c r="P231" s="20"/>
      <c r="Q231" s="20"/>
      <c r="R231" s="20"/>
      <c r="S231" s="98"/>
      <c r="T231" s="20"/>
      <c r="U231" s="33"/>
    </row>
    <row r="232" spans="2:21">
      <c r="B232" s="4">
        <v>223</v>
      </c>
      <c r="D232" s="5" t="s">
        <v>222</v>
      </c>
      <c r="E232" s="52"/>
      <c r="F232" s="20"/>
      <c r="G232" s="20"/>
      <c r="H232" s="20"/>
      <c r="I232" s="20"/>
      <c r="J232" s="20"/>
      <c r="K232" s="20"/>
      <c r="L232" s="32"/>
      <c r="M232" s="52"/>
      <c r="N232" s="20"/>
      <c r="O232" s="20"/>
      <c r="P232" s="20"/>
      <c r="Q232" s="20"/>
      <c r="R232" s="20"/>
      <c r="S232" s="98"/>
      <c r="T232" s="20"/>
      <c r="U232" s="33"/>
    </row>
    <row r="233" spans="2:21">
      <c r="B233" s="4">
        <v>224</v>
      </c>
      <c r="D233" s="4" t="s">
        <v>85</v>
      </c>
      <c r="E233" s="52">
        <v>2.3833E-2</v>
      </c>
      <c r="F233" s="20">
        <v>0</v>
      </c>
      <c r="G233" s="20">
        <v>0</v>
      </c>
      <c r="H233" s="20">
        <v>0</v>
      </c>
      <c r="I233" s="20">
        <v>0</v>
      </c>
      <c r="J233" s="20">
        <v>0</v>
      </c>
      <c r="K233" s="19">
        <v>14355</v>
      </c>
      <c r="L233" s="32">
        <f>F233+G233+H233+I233+J233+K233</f>
        <v>14355</v>
      </c>
      <c r="M233" s="52">
        <v>1.8214000000000001E-2</v>
      </c>
      <c r="N233" s="20">
        <v>0</v>
      </c>
      <c r="O233" s="20">
        <v>0</v>
      </c>
      <c r="P233" s="20">
        <v>0</v>
      </c>
      <c r="Q233" s="20">
        <v>0</v>
      </c>
      <c r="R233" s="20">
        <f>N233+O233+P233+Q233</f>
        <v>0</v>
      </c>
      <c r="S233" s="93">
        <f>E233+M233</f>
        <v>4.2047000000000001E-2</v>
      </c>
      <c r="T233" s="20">
        <f>F233+N233</f>
        <v>0</v>
      </c>
      <c r="U233" s="33">
        <f>SUM(F233:K233)+SUM(N233:Q233)</f>
        <v>14355</v>
      </c>
    </row>
    <row r="234" spans="2:21">
      <c r="B234" s="4">
        <v>225</v>
      </c>
      <c r="D234" s="8" t="s">
        <v>96</v>
      </c>
      <c r="E234" s="55"/>
      <c r="F234" s="11">
        <f>SUM(F233)</f>
        <v>0</v>
      </c>
      <c r="G234" s="11">
        <f t="shared" ref="G234:K234" si="85">SUM(G233)</f>
        <v>0</v>
      </c>
      <c r="H234" s="11">
        <f t="shared" si="85"/>
        <v>0</v>
      </c>
      <c r="I234" s="11">
        <f t="shared" si="85"/>
        <v>0</v>
      </c>
      <c r="J234" s="11">
        <f t="shared" si="85"/>
        <v>0</v>
      </c>
      <c r="K234" s="11">
        <f t="shared" si="85"/>
        <v>14355</v>
      </c>
      <c r="L234" s="43">
        <f>F234+G234+H234+I234+J234+K234</f>
        <v>14355</v>
      </c>
      <c r="M234" s="55"/>
      <c r="N234" s="11">
        <f>N233</f>
        <v>0</v>
      </c>
      <c r="O234" s="11">
        <f t="shared" ref="O234:Q234" si="86">O233</f>
        <v>0</v>
      </c>
      <c r="P234" s="11">
        <f t="shared" si="86"/>
        <v>0</v>
      </c>
      <c r="Q234" s="11">
        <f t="shared" si="86"/>
        <v>0</v>
      </c>
      <c r="R234" s="39">
        <f t="shared" ref="R234" si="87">N234+O234+P234+Q234</f>
        <v>0</v>
      </c>
      <c r="S234" s="100"/>
      <c r="T234" s="11">
        <f>F234+N234</f>
        <v>0</v>
      </c>
      <c r="U234" s="39">
        <f>U233</f>
        <v>14355</v>
      </c>
    </row>
    <row r="235" spans="2:21">
      <c r="B235" s="4">
        <v>226</v>
      </c>
      <c r="D235" s="8"/>
      <c r="E235" s="52"/>
      <c r="F235" s="20"/>
      <c r="G235" s="20"/>
      <c r="H235" s="20"/>
      <c r="I235" s="20"/>
      <c r="J235" s="20"/>
      <c r="K235" s="20"/>
      <c r="L235" s="32"/>
      <c r="M235" s="52"/>
      <c r="N235" s="20"/>
      <c r="O235" s="20"/>
      <c r="P235" s="20"/>
      <c r="Q235" s="20"/>
      <c r="R235" s="20"/>
      <c r="S235" s="98"/>
      <c r="T235" s="20"/>
      <c r="U235" s="33"/>
    </row>
    <row r="236" spans="2:21">
      <c r="B236" s="4">
        <v>227</v>
      </c>
      <c r="D236" s="5" t="s">
        <v>36</v>
      </c>
      <c r="E236" s="52"/>
      <c r="F236" s="20"/>
      <c r="G236" s="20"/>
      <c r="H236" s="20"/>
      <c r="I236" s="20"/>
      <c r="J236" s="20"/>
      <c r="K236" s="20"/>
      <c r="L236" s="32"/>
      <c r="M236" s="52"/>
      <c r="N236" s="20"/>
      <c r="O236" s="20"/>
      <c r="P236" s="20"/>
      <c r="Q236" s="20"/>
      <c r="R236" s="20"/>
      <c r="S236" s="98"/>
      <c r="T236" s="20"/>
      <c r="U236" s="33"/>
    </row>
    <row r="237" spans="2:21">
      <c r="B237" s="4">
        <v>228</v>
      </c>
      <c r="D237" s="4" t="s">
        <v>80</v>
      </c>
      <c r="E237" s="52">
        <v>3.1481000000000002E-2</v>
      </c>
      <c r="F237" s="20">
        <v>799532</v>
      </c>
      <c r="G237" s="20">
        <v>-13168</v>
      </c>
      <c r="H237" s="20">
        <v>0</v>
      </c>
      <c r="I237" s="20">
        <v>0</v>
      </c>
      <c r="J237" s="20">
        <v>0</v>
      </c>
      <c r="K237" s="19">
        <v>62398</v>
      </c>
      <c r="L237" s="32">
        <f t="shared" ref="L237:L245" si="88">F237+G237+H237+I237+J237+K237</f>
        <v>848762</v>
      </c>
      <c r="M237" s="52">
        <v>-2.4810000000000001E-3</v>
      </c>
      <c r="N237" s="20">
        <v>-73585</v>
      </c>
      <c r="O237" s="20">
        <v>0</v>
      </c>
      <c r="P237" s="20">
        <v>0</v>
      </c>
      <c r="Q237" s="20">
        <v>0</v>
      </c>
      <c r="R237" s="20">
        <f>N237+O237+P237+Q237</f>
        <v>-73585</v>
      </c>
      <c r="S237" s="93">
        <f t="shared" ref="S237:T243" si="89">E237+M237</f>
        <v>2.9000000000000001E-2</v>
      </c>
      <c r="T237" s="20">
        <f t="shared" si="89"/>
        <v>725947</v>
      </c>
      <c r="U237" s="33">
        <f t="shared" ref="U237:U243" si="90">SUM(F237:K237)+SUM(N237:Q237)</f>
        <v>775177</v>
      </c>
    </row>
    <row r="238" spans="2:21">
      <c r="B238" s="4">
        <v>229</v>
      </c>
      <c r="D238" s="4" t="s">
        <v>81</v>
      </c>
      <c r="E238" s="52">
        <v>4.6981000000000002E-2</v>
      </c>
      <c r="F238" s="20">
        <v>1983165</v>
      </c>
      <c r="G238" s="20">
        <v>-23095</v>
      </c>
      <c r="H238" s="20">
        <v>0</v>
      </c>
      <c r="I238" s="20">
        <v>0</v>
      </c>
      <c r="J238" s="20">
        <v>0</v>
      </c>
      <c r="K238" s="19">
        <v>0</v>
      </c>
      <c r="L238" s="32">
        <f t="shared" si="88"/>
        <v>1960070</v>
      </c>
      <c r="M238" s="52">
        <v>7.0190000000000001E-3</v>
      </c>
      <c r="N238" s="20">
        <v>44402</v>
      </c>
      <c r="O238" s="20">
        <v>0</v>
      </c>
      <c r="P238" s="20">
        <v>0</v>
      </c>
      <c r="Q238" s="20">
        <v>13906</v>
      </c>
      <c r="R238" s="20">
        <f t="shared" ref="R238:R245" si="91">N238+O238+P238+Q238</f>
        <v>58308</v>
      </c>
      <c r="S238" s="93">
        <f t="shared" si="89"/>
        <v>5.3999999999999999E-2</v>
      </c>
      <c r="T238" s="20">
        <f t="shared" si="89"/>
        <v>2027567</v>
      </c>
      <c r="U238" s="33">
        <f t="shared" si="90"/>
        <v>2018378</v>
      </c>
    </row>
    <row r="239" spans="2:21">
      <c r="B239" s="4">
        <v>230</v>
      </c>
      <c r="D239" s="4" t="s">
        <v>82</v>
      </c>
      <c r="E239" s="52">
        <v>2.5061E-2</v>
      </c>
      <c r="F239" s="20">
        <v>10463818</v>
      </c>
      <c r="G239" s="20">
        <v>-32610</v>
      </c>
      <c r="H239" s="20">
        <v>0</v>
      </c>
      <c r="I239" s="20">
        <v>0</v>
      </c>
      <c r="J239" s="20">
        <v>0</v>
      </c>
      <c r="K239" s="19">
        <v>280871</v>
      </c>
      <c r="L239" s="32">
        <f t="shared" si="88"/>
        <v>10712079</v>
      </c>
      <c r="M239" s="52">
        <v>3.9389999999999998E-3</v>
      </c>
      <c r="N239" s="20">
        <v>67464</v>
      </c>
      <c r="O239" s="20">
        <v>0</v>
      </c>
      <c r="P239" s="20">
        <v>0</v>
      </c>
      <c r="Q239" s="20">
        <v>44146</v>
      </c>
      <c r="R239" s="20">
        <f t="shared" si="91"/>
        <v>111610</v>
      </c>
      <c r="S239" s="93">
        <f t="shared" si="89"/>
        <v>2.8999999999999998E-2</v>
      </c>
      <c r="T239" s="20">
        <f t="shared" si="89"/>
        <v>10531282</v>
      </c>
      <c r="U239" s="33">
        <f t="shared" si="90"/>
        <v>10823689</v>
      </c>
    </row>
    <row r="240" spans="2:21">
      <c r="B240" s="4">
        <v>231</v>
      </c>
      <c r="D240" s="4" t="s">
        <v>83</v>
      </c>
      <c r="E240" s="52">
        <v>3.4744999999999998E-2</v>
      </c>
      <c r="F240" s="20">
        <v>2640306</v>
      </c>
      <c r="G240" s="20">
        <v>0</v>
      </c>
      <c r="H240" s="20">
        <v>0</v>
      </c>
      <c r="I240" s="20">
        <v>0</v>
      </c>
      <c r="J240" s="20">
        <v>0</v>
      </c>
      <c r="K240" s="19">
        <v>0</v>
      </c>
      <c r="L240" s="32">
        <f t="shared" si="88"/>
        <v>2640306</v>
      </c>
      <c r="M240" s="52">
        <v>-9.7450000000000002E-3</v>
      </c>
      <c r="N240" s="20">
        <v>19399</v>
      </c>
      <c r="O240" s="20">
        <v>0</v>
      </c>
      <c r="P240" s="20">
        <v>0</v>
      </c>
      <c r="Q240" s="20">
        <v>0</v>
      </c>
      <c r="R240" s="20">
        <f t="shared" si="91"/>
        <v>19399</v>
      </c>
      <c r="S240" s="93">
        <f t="shared" si="89"/>
        <v>2.4999999999999998E-2</v>
      </c>
      <c r="T240" s="20">
        <f t="shared" si="89"/>
        <v>2659705</v>
      </c>
      <c r="U240" s="33">
        <f t="shared" si="90"/>
        <v>2659705</v>
      </c>
    </row>
    <row r="241" spans="2:21">
      <c r="B241" s="4">
        <v>232</v>
      </c>
      <c r="D241" s="4" t="s">
        <v>84</v>
      </c>
      <c r="E241" s="52">
        <v>4.5721999999999999E-2</v>
      </c>
      <c r="F241" s="20">
        <v>2453589</v>
      </c>
      <c r="G241" s="20">
        <v>-6168</v>
      </c>
      <c r="H241" s="20">
        <v>0</v>
      </c>
      <c r="I241" s="20">
        <v>0</v>
      </c>
      <c r="J241" s="20">
        <v>0</v>
      </c>
      <c r="K241" s="19">
        <v>130496</v>
      </c>
      <c r="L241" s="32">
        <f t="shared" si="88"/>
        <v>2577917</v>
      </c>
      <c r="M241" s="52">
        <v>-1.2722000000000001E-2</v>
      </c>
      <c r="N241" s="20">
        <v>20611</v>
      </c>
      <c r="O241" s="20">
        <v>0</v>
      </c>
      <c r="P241" s="20">
        <v>0</v>
      </c>
      <c r="Q241" s="20">
        <v>0</v>
      </c>
      <c r="R241" s="20">
        <f t="shared" si="91"/>
        <v>20611</v>
      </c>
      <c r="S241" s="93">
        <f t="shared" si="89"/>
        <v>3.3000000000000002E-2</v>
      </c>
      <c r="T241" s="20">
        <f t="shared" si="89"/>
        <v>2474200</v>
      </c>
      <c r="U241" s="33">
        <f t="shared" si="90"/>
        <v>2598528</v>
      </c>
    </row>
    <row r="242" spans="2:21">
      <c r="B242" s="4">
        <v>233</v>
      </c>
      <c r="D242" s="4" t="s">
        <v>85</v>
      </c>
      <c r="E242" s="52">
        <v>1.402E-3</v>
      </c>
      <c r="F242" s="20">
        <v>110389</v>
      </c>
      <c r="G242" s="20">
        <v>0</v>
      </c>
      <c r="H242" s="20">
        <v>0</v>
      </c>
      <c r="I242" s="20">
        <v>0</v>
      </c>
      <c r="J242" s="20">
        <v>0</v>
      </c>
      <c r="K242" s="19">
        <v>487</v>
      </c>
      <c r="L242" s="32">
        <f t="shared" si="88"/>
        <v>110876</v>
      </c>
      <c r="M242" s="52">
        <v>4.4597999999999999E-2</v>
      </c>
      <c r="N242" s="20">
        <v>21165</v>
      </c>
      <c r="O242" s="20">
        <v>0</v>
      </c>
      <c r="P242" s="20">
        <v>0</v>
      </c>
      <c r="Q242" s="20">
        <v>0</v>
      </c>
      <c r="R242" s="20">
        <f t="shared" si="91"/>
        <v>21165</v>
      </c>
      <c r="S242" s="93">
        <f t="shared" si="89"/>
        <v>4.5999999999999999E-2</v>
      </c>
      <c r="T242" s="20">
        <f t="shared" si="89"/>
        <v>131554</v>
      </c>
      <c r="U242" s="33">
        <f t="shared" si="90"/>
        <v>132041</v>
      </c>
    </row>
    <row r="243" spans="2:21">
      <c r="B243" s="4">
        <v>234</v>
      </c>
      <c r="D243" s="4" t="s">
        <v>89</v>
      </c>
      <c r="E243" s="52">
        <v>0.2</v>
      </c>
      <c r="F243" s="20">
        <v>15198</v>
      </c>
      <c r="G243" s="20">
        <v>0</v>
      </c>
      <c r="H243" s="20">
        <v>0</v>
      </c>
      <c r="I243" s="20">
        <v>0</v>
      </c>
      <c r="J243" s="20">
        <v>0</v>
      </c>
      <c r="K243" s="19">
        <v>0</v>
      </c>
      <c r="L243" s="32">
        <f t="shared" si="88"/>
        <v>15198</v>
      </c>
      <c r="M243" s="52">
        <v>0</v>
      </c>
      <c r="N243" s="20">
        <v>1895</v>
      </c>
      <c r="O243" s="20">
        <v>0</v>
      </c>
      <c r="P243" s="20">
        <v>0</v>
      </c>
      <c r="Q243" s="20">
        <v>0</v>
      </c>
      <c r="R243" s="20">
        <f t="shared" si="91"/>
        <v>1895</v>
      </c>
      <c r="S243" s="93">
        <f t="shared" si="89"/>
        <v>0.2</v>
      </c>
      <c r="T243" s="20">
        <f t="shared" si="89"/>
        <v>17093</v>
      </c>
      <c r="U243" s="33">
        <f t="shared" si="90"/>
        <v>17093</v>
      </c>
    </row>
    <row r="244" spans="2:21">
      <c r="B244" s="4">
        <v>235</v>
      </c>
      <c r="E244" s="59"/>
      <c r="F244" s="6"/>
      <c r="G244" s="6"/>
      <c r="H244" s="6"/>
      <c r="I244" s="6"/>
      <c r="J244" s="6"/>
      <c r="K244" s="6"/>
      <c r="L244" s="35">
        <f t="shared" si="88"/>
        <v>0</v>
      </c>
      <c r="M244" s="59"/>
      <c r="N244" s="6"/>
      <c r="O244" s="6"/>
      <c r="P244" s="6"/>
      <c r="Q244" s="6"/>
      <c r="R244" s="20"/>
      <c r="S244" s="99"/>
      <c r="T244" s="6">
        <f>F244+N244</f>
        <v>0</v>
      </c>
      <c r="U244" s="34"/>
    </row>
    <row r="245" spans="2:21">
      <c r="B245" s="4">
        <v>236</v>
      </c>
      <c r="E245" s="55"/>
      <c r="F245" s="11">
        <f t="shared" ref="F245:N245" si="92">SUM(F237:F243)</f>
        <v>18465997</v>
      </c>
      <c r="G245" s="11">
        <f t="shared" si="92"/>
        <v>-75041</v>
      </c>
      <c r="H245" s="11">
        <f t="shared" si="92"/>
        <v>0</v>
      </c>
      <c r="I245" s="11">
        <f t="shared" si="92"/>
        <v>0</v>
      </c>
      <c r="J245" s="11">
        <f t="shared" si="92"/>
        <v>0</v>
      </c>
      <c r="K245" s="11">
        <f t="shared" si="92"/>
        <v>474252</v>
      </c>
      <c r="L245" s="43">
        <f t="shared" si="88"/>
        <v>18865208</v>
      </c>
      <c r="M245" s="55"/>
      <c r="N245" s="11">
        <f t="shared" si="92"/>
        <v>101351</v>
      </c>
      <c r="O245" s="11">
        <f>SUM(O237:O243)</f>
        <v>0</v>
      </c>
      <c r="P245" s="11">
        <f>SUM(P237:P243)</f>
        <v>0</v>
      </c>
      <c r="Q245" s="11">
        <f>SUM(Q237:Q243)</f>
        <v>58052</v>
      </c>
      <c r="R245" s="39">
        <f t="shared" si="91"/>
        <v>159403</v>
      </c>
      <c r="S245" s="100"/>
      <c r="T245" s="11">
        <f>F245+N245</f>
        <v>18567348</v>
      </c>
      <c r="U245" s="39">
        <f>SUM(U237:U243)</f>
        <v>19024611</v>
      </c>
    </row>
    <row r="246" spans="2:21">
      <c r="B246" s="4">
        <v>237</v>
      </c>
      <c r="D246" s="8" t="s">
        <v>97</v>
      </c>
      <c r="E246" s="52"/>
      <c r="F246" s="20"/>
      <c r="G246" s="20"/>
      <c r="H246" s="20"/>
      <c r="I246" s="20"/>
      <c r="J246" s="20"/>
      <c r="K246" s="20"/>
      <c r="L246" s="32"/>
      <c r="M246" s="52"/>
      <c r="N246" s="20"/>
      <c r="O246" s="20"/>
      <c r="P246" s="20"/>
      <c r="Q246" s="20"/>
      <c r="R246" s="20"/>
      <c r="S246" s="98"/>
      <c r="T246" s="20"/>
      <c r="U246" s="33"/>
    </row>
    <row r="247" spans="2:21">
      <c r="B247" s="4">
        <v>238</v>
      </c>
      <c r="D247" s="8"/>
      <c r="E247" s="52"/>
      <c r="F247" s="20"/>
      <c r="G247" s="20"/>
      <c r="H247" s="20"/>
      <c r="I247" s="20"/>
      <c r="J247" s="20"/>
      <c r="K247" s="20"/>
      <c r="L247" s="32"/>
      <c r="M247" s="52"/>
      <c r="N247" s="20"/>
      <c r="O247" s="20"/>
      <c r="P247" s="20"/>
      <c r="Q247" s="20"/>
      <c r="R247" s="20"/>
      <c r="S247" s="98"/>
      <c r="T247" s="20"/>
      <c r="U247" s="33"/>
    </row>
    <row r="248" spans="2:21">
      <c r="B248" s="4">
        <v>239</v>
      </c>
      <c r="D248" s="5" t="s">
        <v>98</v>
      </c>
      <c r="E248" s="52"/>
      <c r="F248" s="20"/>
      <c r="G248" s="20"/>
      <c r="H248" s="20"/>
      <c r="I248" s="20"/>
      <c r="J248" s="20"/>
      <c r="K248" s="20"/>
      <c r="L248" s="32"/>
      <c r="M248" s="52"/>
      <c r="N248" s="20"/>
      <c r="O248" s="20"/>
      <c r="P248" s="20"/>
      <c r="Q248" s="20"/>
      <c r="R248" s="20"/>
      <c r="S248" s="98"/>
      <c r="T248" s="20"/>
      <c r="U248" s="33"/>
    </row>
    <row r="249" spans="2:21">
      <c r="B249" s="4">
        <v>240</v>
      </c>
      <c r="D249" s="4" t="s">
        <v>80</v>
      </c>
      <c r="E249" s="52">
        <v>2.9926000000000001E-2</v>
      </c>
      <c r="F249" s="20">
        <v>22836110</v>
      </c>
      <c r="G249" s="20">
        <v>-706079</v>
      </c>
      <c r="H249" s="20">
        <v>0</v>
      </c>
      <c r="I249" s="20">
        <v>0</v>
      </c>
      <c r="J249" s="20">
        <v>0</v>
      </c>
      <c r="K249" s="19">
        <v>1764533</v>
      </c>
      <c r="L249" s="32">
        <f t="shared" ref="L249:L255" si="93">F249+G249+H249+I249+J249+K249</f>
        <v>23894564</v>
      </c>
      <c r="M249" s="52">
        <v>-9.2599999999999996E-4</v>
      </c>
      <c r="N249" s="20">
        <v>1170106</v>
      </c>
      <c r="O249" s="20">
        <v>-91883</v>
      </c>
      <c r="P249" s="20">
        <v>0</v>
      </c>
      <c r="Q249" s="20">
        <v>-36424</v>
      </c>
      <c r="R249" s="20">
        <f>N249+O249+P249+Q249</f>
        <v>1041799</v>
      </c>
      <c r="S249" s="93">
        <f t="shared" ref="S249:T255" si="94">E249+M249</f>
        <v>2.9000000000000001E-2</v>
      </c>
      <c r="T249" s="20">
        <f t="shared" si="94"/>
        <v>24006216</v>
      </c>
      <c r="U249" s="33">
        <f t="shared" ref="U249:U255" si="95">SUM(F249:K249)+SUM(N249:Q249)</f>
        <v>24936363</v>
      </c>
    </row>
    <row r="250" spans="2:21">
      <c r="B250" s="4">
        <v>241</v>
      </c>
      <c r="D250" s="4" t="s">
        <v>81</v>
      </c>
      <c r="E250" s="52">
        <v>3.1113999999999999E-2</v>
      </c>
      <c r="F250" s="20">
        <v>10742321</v>
      </c>
      <c r="G250" s="20">
        <v>-32359</v>
      </c>
      <c r="H250" s="20">
        <v>0</v>
      </c>
      <c r="I250" s="20">
        <v>0</v>
      </c>
      <c r="J250" s="20">
        <v>0</v>
      </c>
      <c r="K250" s="19">
        <v>556436</v>
      </c>
      <c r="L250" s="32">
        <f t="shared" si="93"/>
        <v>11266398</v>
      </c>
      <c r="M250" s="52">
        <v>8.8599999999999996E-4</v>
      </c>
      <c r="N250" s="20">
        <v>142522</v>
      </c>
      <c r="O250" s="20">
        <v>-27762</v>
      </c>
      <c r="P250" s="20">
        <v>0</v>
      </c>
      <c r="Q250" s="20">
        <v>6602</v>
      </c>
      <c r="R250" s="20">
        <f t="shared" ref="R250:R257" si="96">N250+O250+P250+Q250</f>
        <v>121362</v>
      </c>
      <c r="S250" s="93">
        <f t="shared" si="94"/>
        <v>3.2000000000000001E-2</v>
      </c>
      <c r="T250" s="20">
        <f t="shared" si="94"/>
        <v>10884843</v>
      </c>
      <c r="U250" s="33">
        <f t="shared" si="95"/>
        <v>11387760</v>
      </c>
    </row>
    <row r="251" spans="2:21">
      <c r="B251" s="4">
        <v>242</v>
      </c>
      <c r="D251" s="4" t="s">
        <v>82</v>
      </c>
      <c r="E251" s="52">
        <v>3.3065999999999998E-2</v>
      </c>
      <c r="F251" s="20">
        <v>15781079</v>
      </c>
      <c r="G251" s="20">
        <v>-566924</v>
      </c>
      <c r="H251" s="20">
        <v>191662</v>
      </c>
      <c r="I251" s="20">
        <v>-33</v>
      </c>
      <c r="J251" s="20">
        <v>0</v>
      </c>
      <c r="K251" s="19">
        <v>8071208</v>
      </c>
      <c r="L251" s="32">
        <f t="shared" si="93"/>
        <v>23476992</v>
      </c>
      <c r="M251" s="52">
        <v>-9.5699999999999995E-4</v>
      </c>
      <c r="N251" s="20">
        <v>-6228624</v>
      </c>
      <c r="O251" s="20">
        <v>-132203</v>
      </c>
      <c r="P251" s="20">
        <v>8</v>
      </c>
      <c r="Q251" s="20">
        <v>0</v>
      </c>
      <c r="R251" s="20">
        <f t="shared" si="96"/>
        <v>-6360819</v>
      </c>
      <c r="S251" s="93">
        <f t="shared" si="94"/>
        <v>3.2108999999999999E-2</v>
      </c>
      <c r="T251" s="20">
        <f t="shared" si="94"/>
        <v>9552455</v>
      </c>
      <c r="U251" s="33">
        <f t="shared" si="95"/>
        <v>17116173</v>
      </c>
    </row>
    <row r="252" spans="2:21">
      <c r="B252" s="4">
        <v>243</v>
      </c>
      <c r="D252" s="4" t="s">
        <v>83</v>
      </c>
      <c r="E252" s="52">
        <v>3.0144000000000001E-2</v>
      </c>
      <c r="F252" s="20">
        <v>22992921</v>
      </c>
      <c r="G252" s="20">
        <v>0</v>
      </c>
      <c r="H252" s="20">
        <v>0</v>
      </c>
      <c r="I252" s="20">
        <v>0</v>
      </c>
      <c r="J252" s="20">
        <v>0</v>
      </c>
      <c r="K252" s="19">
        <v>1352154</v>
      </c>
      <c r="L252" s="32">
        <f t="shared" si="93"/>
        <v>24345075</v>
      </c>
      <c r="M252" s="52">
        <v>-1.1440000000000001E-3</v>
      </c>
      <c r="N252" s="20">
        <v>1446165</v>
      </c>
      <c r="O252" s="20">
        <v>-46481</v>
      </c>
      <c r="P252" s="20">
        <v>0</v>
      </c>
      <c r="Q252" s="20">
        <v>-51316</v>
      </c>
      <c r="R252" s="20">
        <f t="shared" si="96"/>
        <v>1348368</v>
      </c>
      <c r="S252" s="93">
        <f t="shared" si="94"/>
        <v>2.9000000000000001E-2</v>
      </c>
      <c r="T252" s="20">
        <f t="shared" si="94"/>
        <v>24439086</v>
      </c>
      <c r="U252" s="33">
        <f t="shared" si="95"/>
        <v>25693443</v>
      </c>
    </row>
    <row r="253" spans="2:21">
      <c r="B253" s="4">
        <v>244</v>
      </c>
      <c r="D253" s="4" t="s">
        <v>84</v>
      </c>
      <c r="E253" s="52">
        <v>3.2171999999999999E-2</v>
      </c>
      <c r="F253" s="20">
        <v>11836295</v>
      </c>
      <c r="G253" s="20">
        <v>-137682</v>
      </c>
      <c r="H253" s="20">
        <v>0</v>
      </c>
      <c r="I253" s="20">
        <v>0</v>
      </c>
      <c r="J253" s="20">
        <v>0</v>
      </c>
      <c r="K253" s="19">
        <v>1483205</v>
      </c>
      <c r="L253" s="32">
        <f t="shared" si="93"/>
        <v>13181818</v>
      </c>
      <c r="M253" s="52">
        <v>-1.7200000000000001E-4</v>
      </c>
      <c r="N253" s="20">
        <v>413972</v>
      </c>
      <c r="O253" s="20">
        <v>-4091</v>
      </c>
      <c r="P253" s="20">
        <v>0</v>
      </c>
      <c r="Q253" s="20">
        <v>-4648</v>
      </c>
      <c r="R253" s="20">
        <f t="shared" si="96"/>
        <v>405233</v>
      </c>
      <c r="S253" s="93">
        <f t="shared" si="94"/>
        <v>3.2000000000000001E-2</v>
      </c>
      <c r="T253" s="20">
        <f t="shared" si="94"/>
        <v>12250267</v>
      </c>
      <c r="U253" s="33">
        <f t="shared" si="95"/>
        <v>13587051</v>
      </c>
    </row>
    <row r="254" spans="2:21">
      <c r="B254" s="4">
        <v>245</v>
      </c>
      <c r="D254" s="4" t="s">
        <v>85</v>
      </c>
      <c r="E254" s="52">
        <v>2.5146000000000002E-2</v>
      </c>
      <c r="F254" s="20">
        <v>2148002</v>
      </c>
      <c r="G254" s="20">
        <v>-207143</v>
      </c>
      <c r="H254" s="20">
        <v>0</v>
      </c>
      <c r="I254" s="20">
        <v>33</v>
      </c>
      <c r="J254" s="20">
        <v>0</v>
      </c>
      <c r="K254" s="19">
        <v>192731</v>
      </c>
      <c r="L254" s="32">
        <f t="shared" si="93"/>
        <v>2133623</v>
      </c>
      <c r="M254" s="52">
        <v>5.8539999999999998E-3</v>
      </c>
      <c r="N254" s="20">
        <v>-154789</v>
      </c>
      <c r="O254" s="20">
        <v>-107</v>
      </c>
      <c r="P254" s="20">
        <v>-8</v>
      </c>
      <c r="Q254" s="20">
        <v>44868</v>
      </c>
      <c r="R254" s="20">
        <f t="shared" si="96"/>
        <v>-110036</v>
      </c>
      <c r="S254" s="93">
        <f t="shared" si="94"/>
        <v>3.1E-2</v>
      </c>
      <c r="T254" s="20">
        <f t="shared" si="94"/>
        <v>1993213</v>
      </c>
      <c r="U254" s="33">
        <f t="shared" si="95"/>
        <v>2023587</v>
      </c>
    </row>
    <row r="255" spans="2:21">
      <c r="B255" s="4">
        <v>246</v>
      </c>
      <c r="D255" s="4" t="s">
        <v>89</v>
      </c>
      <c r="E255" s="52">
        <v>0.2</v>
      </c>
      <c r="F255" s="20">
        <v>26493</v>
      </c>
      <c r="G255" s="20">
        <v>0</v>
      </c>
      <c r="H255" s="20">
        <v>0</v>
      </c>
      <c r="I255" s="20">
        <v>0</v>
      </c>
      <c r="J255" s="20">
        <v>0</v>
      </c>
      <c r="K255" s="19">
        <v>0</v>
      </c>
      <c r="L255" s="32">
        <f t="shared" si="93"/>
        <v>26493</v>
      </c>
      <c r="M255" s="52">
        <v>0</v>
      </c>
      <c r="N255" s="20">
        <v>566</v>
      </c>
      <c r="O255" s="20">
        <v>0</v>
      </c>
      <c r="P255" s="20">
        <v>0</v>
      </c>
      <c r="Q255" s="20">
        <v>0</v>
      </c>
      <c r="R255" s="20">
        <f t="shared" si="96"/>
        <v>566</v>
      </c>
      <c r="S255" s="93">
        <f t="shared" si="94"/>
        <v>0.2</v>
      </c>
      <c r="T255" s="20">
        <f t="shared" si="94"/>
        <v>27059</v>
      </c>
      <c r="U255" s="33">
        <f t="shared" si="95"/>
        <v>27059</v>
      </c>
    </row>
    <row r="256" spans="2:21">
      <c r="B256" s="4">
        <v>247</v>
      </c>
      <c r="E256" s="52"/>
      <c r="F256" s="20"/>
      <c r="G256" s="20"/>
      <c r="H256" s="20"/>
      <c r="I256" s="20"/>
      <c r="J256" s="20"/>
      <c r="K256" s="20"/>
      <c r="L256" s="32"/>
      <c r="M256" s="59"/>
      <c r="N256" s="20"/>
      <c r="O256" s="20"/>
      <c r="P256" s="20"/>
      <c r="Q256" s="20"/>
      <c r="R256" s="20"/>
      <c r="S256" s="99"/>
      <c r="T256" s="6">
        <f>F256+N256</f>
        <v>0</v>
      </c>
      <c r="U256" s="33"/>
    </row>
    <row r="257" spans="2:21">
      <c r="B257" s="4">
        <v>248</v>
      </c>
      <c r="D257" s="8" t="s">
        <v>99</v>
      </c>
      <c r="E257" s="55"/>
      <c r="F257" s="11">
        <f t="shared" ref="F257:N257" si="97">SUM(F249:F255)</f>
        <v>86363221</v>
      </c>
      <c r="G257" s="11">
        <f t="shared" si="97"/>
        <v>-1650187</v>
      </c>
      <c r="H257" s="11">
        <f t="shared" si="97"/>
        <v>191662</v>
      </c>
      <c r="I257" s="11">
        <f t="shared" si="97"/>
        <v>0</v>
      </c>
      <c r="J257" s="11">
        <f t="shared" si="97"/>
        <v>0</v>
      </c>
      <c r="K257" s="11">
        <f t="shared" si="97"/>
        <v>13420267</v>
      </c>
      <c r="L257" s="43">
        <f>F257+G257+H257+I257+J257+K257</f>
        <v>98324963</v>
      </c>
      <c r="M257" s="55"/>
      <c r="N257" s="11">
        <f t="shared" si="97"/>
        <v>-3210082</v>
      </c>
      <c r="O257" s="11">
        <f>SUM(O249:O255)</f>
        <v>-302527</v>
      </c>
      <c r="P257" s="11">
        <f>SUM(P249:P255)</f>
        <v>0</v>
      </c>
      <c r="Q257" s="11">
        <f>SUM(Q249:Q255)</f>
        <v>-40918</v>
      </c>
      <c r="R257" s="39">
        <f t="shared" si="96"/>
        <v>-3553527</v>
      </c>
      <c r="S257" s="100"/>
      <c r="T257" s="11">
        <f>F257+N257</f>
        <v>83153139</v>
      </c>
      <c r="U257" s="39">
        <f>SUM(U249:U255)</f>
        <v>94771436</v>
      </c>
    </row>
    <row r="258" spans="2:21">
      <c r="B258" s="4">
        <v>249</v>
      </c>
      <c r="D258" s="8"/>
      <c r="E258" s="52"/>
      <c r="F258" s="20"/>
      <c r="G258" s="20"/>
      <c r="H258" s="20"/>
      <c r="I258" s="20"/>
      <c r="J258" s="20"/>
      <c r="K258" s="20"/>
      <c r="L258" s="32"/>
      <c r="M258" s="52"/>
      <c r="N258" s="20"/>
      <c r="O258" s="20"/>
      <c r="P258" s="20"/>
      <c r="Q258" s="20"/>
      <c r="R258" s="20"/>
      <c r="S258" s="98"/>
      <c r="T258" s="20"/>
      <c r="U258" s="33"/>
    </row>
    <row r="259" spans="2:21">
      <c r="B259" s="4">
        <v>250</v>
      </c>
      <c r="D259" s="5" t="s">
        <v>100</v>
      </c>
      <c r="E259" s="52"/>
      <c r="F259" s="20"/>
      <c r="G259" s="20"/>
      <c r="H259" s="20"/>
      <c r="I259" s="20"/>
      <c r="J259" s="20"/>
      <c r="K259" s="20"/>
      <c r="L259" s="32"/>
      <c r="M259" s="52"/>
      <c r="N259" s="20"/>
      <c r="O259" s="20"/>
      <c r="P259" s="20"/>
      <c r="Q259" s="20"/>
      <c r="R259" s="20"/>
      <c r="S259" s="38"/>
      <c r="T259" s="20"/>
      <c r="U259" s="33"/>
    </row>
    <row r="260" spans="2:21">
      <c r="B260" s="4">
        <v>251</v>
      </c>
      <c r="D260" s="4" t="s">
        <v>80</v>
      </c>
      <c r="E260" s="52">
        <v>2.9000000000000001E-2</v>
      </c>
      <c r="F260" s="20">
        <v>12792461</v>
      </c>
      <c r="G260" s="20">
        <v>-20140</v>
      </c>
      <c r="H260" s="20">
        <v>0</v>
      </c>
      <c r="I260" s="20">
        <v>0</v>
      </c>
      <c r="J260" s="20">
        <v>0</v>
      </c>
      <c r="K260" s="19">
        <v>565813</v>
      </c>
      <c r="L260" s="32">
        <f t="shared" ref="L260:L265" si="98">F260+G260+H260+I260+J260+K260</f>
        <v>13338134</v>
      </c>
      <c r="M260" s="52">
        <v>0</v>
      </c>
      <c r="N260" s="20">
        <v>739694</v>
      </c>
      <c r="O260" s="20">
        <v>-10068</v>
      </c>
      <c r="P260" s="20">
        <v>0</v>
      </c>
      <c r="Q260" s="20">
        <v>-13075</v>
      </c>
      <c r="R260" s="20">
        <f>N260+O260+P260+Q260</f>
        <v>716551</v>
      </c>
      <c r="S260" s="93">
        <f t="shared" ref="S260:T265" si="99">E260+M260</f>
        <v>2.9000000000000001E-2</v>
      </c>
      <c r="T260" s="20">
        <f t="shared" si="99"/>
        <v>13532155</v>
      </c>
      <c r="U260" s="33">
        <f t="shared" ref="U260:U265" si="100">SUM(F260:K260)+SUM(N260:Q260)</f>
        <v>14054685</v>
      </c>
    </row>
    <row r="261" spans="2:21">
      <c r="B261" s="4">
        <v>252</v>
      </c>
      <c r="D261" s="4" t="s">
        <v>81</v>
      </c>
      <c r="E261" s="52">
        <v>3.3787999999999999E-2</v>
      </c>
      <c r="F261" s="20">
        <v>5105479</v>
      </c>
      <c r="G261" s="20">
        <v>0</v>
      </c>
      <c r="H261" s="20">
        <v>0</v>
      </c>
      <c r="I261" s="20">
        <v>0</v>
      </c>
      <c r="J261" s="20">
        <v>0</v>
      </c>
      <c r="K261" s="19">
        <v>423990</v>
      </c>
      <c r="L261" s="32">
        <f t="shared" si="98"/>
        <v>5529469</v>
      </c>
      <c r="M261" s="52">
        <v>-1.7880000000000001E-3</v>
      </c>
      <c r="N261" s="20">
        <v>740627</v>
      </c>
      <c r="O261" s="20">
        <v>-14561</v>
      </c>
      <c r="P261" s="20">
        <v>0</v>
      </c>
      <c r="Q261" s="20">
        <v>-22437</v>
      </c>
      <c r="R261" s="20">
        <f t="shared" ref="R261:R265" si="101">N261+O261+P261+Q261</f>
        <v>703629</v>
      </c>
      <c r="S261" s="93">
        <f t="shared" si="99"/>
        <v>3.2000000000000001E-2</v>
      </c>
      <c r="T261" s="20">
        <f t="shared" si="99"/>
        <v>5846106</v>
      </c>
      <c r="U261" s="33">
        <f t="shared" si="100"/>
        <v>6233098</v>
      </c>
    </row>
    <row r="262" spans="2:21">
      <c r="B262" s="4">
        <v>253</v>
      </c>
      <c r="D262" s="4" t="s">
        <v>82</v>
      </c>
      <c r="E262" s="52">
        <v>3.3168000000000003E-2</v>
      </c>
      <c r="F262" s="20">
        <v>11308548</v>
      </c>
      <c r="G262" s="20">
        <v>-7470835</v>
      </c>
      <c r="H262" s="20">
        <v>304219</v>
      </c>
      <c r="I262" s="20">
        <v>0</v>
      </c>
      <c r="J262" s="20">
        <v>0</v>
      </c>
      <c r="K262" s="19">
        <v>4950159</v>
      </c>
      <c r="L262" s="32">
        <f t="shared" si="98"/>
        <v>9092091</v>
      </c>
      <c r="M262" s="52">
        <v>-1.6799999999999999E-4</v>
      </c>
      <c r="N262" s="20">
        <v>-3718543</v>
      </c>
      <c r="O262" s="20">
        <v>-16030</v>
      </c>
      <c r="P262" s="20">
        <v>0</v>
      </c>
      <c r="Q262" s="20">
        <v>0</v>
      </c>
      <c r="R262" s="20">
        <f t="shared" si="101"/>
        <v>-3734573</v>
      </c>
      <c r="S262" s="93">
        <f t="shared" si="99"/>
        <v>3.3000000000000002E-2</v>
      </c>
      <c r="T262" s="20">
        <f t="shared" si="99"/>
        <v>7590005</v>
      </c>
      <c r="U262" s="33">
        <f t="shared" si="100"/>
        <v>5357518</v>
      </c>
    </row>
    <row r="263" spans="2:21">
      <c r="B263" s="4">
        <v>254</v>
      </c>
      <c r="D263" s="4" t="s">
        <v>83</v>
      </c>
      <c r="E263" s="52">
        <v>2.9744E-2</v>
      </c>
      <c r="F263" s="20">
        <v>10566577</v>
      </c>
      <c r="G263" s="20">
        <v>0</v>
      </c>
      <c r="H263" s="20">
        <v>0</v>
      </c>
      <c r="I263" s="20">
        <v>0</v>
      </c>
      <c r="J263" s="20">
        <v>0</v>
      </c>
      <c r="K263" s="19">
        <v>1087035</v>
      </c>
      <c r="L263" s="32">
        <f t="shared" si="98"/>
        <v>11653612</v>
      </c>
      <c r="M263" s="52">
        <v>-7.4399999999999998E-4</v>
      </c>
      <c r="N263" s="20">
        <v>662804</v>
      </c>
      <c r="O263" s="20">
        <v>0</v>
      </c>
      <c r="P263" s="20">
        <v>0</v>
      </c>
      <c r="Q263" s="20">
        <v>-27190</v>
      </c>
      <c r="R263" s="20">
        <f t="shared" si="101"/>
        <v>635614</v>
      </c>
      <c r="S263" s="93">
        <f t="shared" si="99"/>
        <v>2.8999999999999998E-2</v>
      </c>
      <c r="T263" s="20">
        <f t="shared" si="99"/>
        <v>11229381</v>
      </c>
      <c r="U263" s="33">
        <f t="shared" si="100"/>
        <v>12289226</v>
      </c>
    </row>
    <row r="264" spans="2:21">
      <c r="B264" s="4">
        <v>255</v>
      </c>
      <c r="D264" s="4" t="s">
        <v>84</v>
      </c>
      <c r="E264" s="52">
        <v>3.2490999999999999E-2</v>
      </c>
      <c r="F264" s="20">
        <v>4324301</v>
      </c>
      <c r="G264" s="20">
        <v>0</v>
      </c>
      <c r="H264" s="20">
        <v>0</v>
      </c>
      <c r="I264" s="20">
        <v>0</v>
      </c>
      <c r="J264" s="20">
        <v>0</v>
      </c>
      <c r="K264" s="19">
        <v>615026</v>
      </c>
      <c r="L264" s="32">
        <f t="shared" si="98"/>
        <v>4939327</v>
      </c>
      <c r="M264" s="52">
        <v>-4.9100000000000001E-4</v>
      </c>
      <c r="N264" s="20">
        <v>466023</v>
      </c>
      <c r="O264" s="20">
        <v>0</v>
      </c>
      <c r="P264" s="20">
        <v>0</v>
      </c>
      <c r="Q264" s="20">
        <v>-9294</v>
      </c>
      <c r="R264" s="20">
        <f t="shared" si="101"/>
        <v>456729</v>
      </c>
      <c r="S264" s="93">
        <f t="shared" si="99"/>
        <v>3.2000000000000001E-2</v>
      </c>
      <c r="T264" s="20">
        <f t="shared" si="99"/>
        <v>4790324</v>
      </c>
      <c r="U264" s="33">
        <f t="shared" si="100"/>
        <v>5396056</v>
      </c>
    </row>
    <row r="265" spans="2:21">
      <c r="B265" s="4">
        <v>256</v>
      </c>
      <c r="D265" s="4" t="s">
        <v>85</v>
      </c>
      <c r="E265" s="52">
        <v>2.8187E-2</v>
      </c>
      <c r="F265" s="20">
        <v>1124088</v>
      </c>
      <c r="G265" s="20">
        <v>-45357</v>
      </c>
      <c r="H265" s="20">
        <v>0</v>
      </c>
      <c r="I265" s="20">
        <v>0</v>
      </c>
      <c r="J265" s="20">
        <v>0</v>
      </c>
      <c r="K265" s="19">
        <v>78609</v>
      </c>
      <c r="L265" s="32">
        <f t="shared" si="98"/>
        <v>1157340</v>
      </c>
      <c r="M265" s="52">
        <v>2.813E-3</v>
      </c>
      <c r="N265" s="20">
        <v>-87476</v>
      </c>
      <c r="O265" s="20">
        <v>0</v>
      </c>
      <c r="P265" s="20">
        <v>0</v>
      </c>
      <c r="Q265" s="20">
        <v>7845</v>
      </c>
      <c r="R265" s="20">
        <f t="shared" si="101"/>
        <v>-79631</v>
      </c>
      <c r="S265" s="93">
        <f t="shared" si="99"/>
        <v>3.1E-2</v>
      </c>
      <c r="T265" s="20">
        <f t="shared" si="99"/>
        <v>1036612</v>
      </c>
      <c r="U265" s="33">
        <f t="shared" si="100"/>
        <v>1077709</v>
      </c>
    </row>
    <row r="266" spans="2:21">
      <c r="B266" s="4">
        <v>257</v>
      </c>
      <c r="E266" s="52"/>
      <c r="F266" s="20"/>
      <c r="G266" s="20"/>
      <c r="H266" s="20"/>
      <c r="I266" s="20"/>
      <c r="J266" s="20"/>
      <c r="K266" s="20"/>
      <c r="L266" s="32"/>
      <c r="M266" s="59"/>
      <c r="N266" s="6"/>
      <c r="O266" s="6"/>
      <c r="P266" s="6"/>
      <c r="Q266" s="6"/>
      <c r="R266" s="6"/>
      <c r="S266" s="97"/>
      <c r="T266" s="6">
        <f>F266+N266</f>
        <v>0</v>
      </c>
      <c r="U266" s="33"/>
    </row>
    <row r="267" spans="2:21">
      <c r="B267" s="4">
        <v>258</v>
      </c>
      <c r="D267" s="8" t="s">
        <v>101</v>
      </c>
      <c r="E267" s="55"/>
      <c r="F267" s="11">
        <f>SUM(F260:F266)</f>
        <v>45221454</v>
      </c>
      <c r="G267" s="11">
        <f>SUM(G260:G265)</f>
        <v>-7536332</v>
      </c>
      <c r="H267" s="11">
        <f>SUM(H260:H265)</f>
        <v>304219</v>
      </c>
      <c r="I267" s="11">
        <f>SUM(I260:I265)</f>
        <v>0</v>
      </c>
      <c r="J267" s="11">
        <f>ROUND(SUM(J260:J265),1)</f>
        <v>0</v>
      </c>
      <c r="K267" s="11">
        <f>SUM(K260:K265)</f>
        <v>7720632</v>
      </c>
      <c r="L267" s="43">
        <f>F267+G267+H267+I267+J267+K267</f>
        <v>45709973</v>
      </c>
      <c r="M267" s="55"/>
      <c r="N267" s="11">
        <f>SUM(N260:N266)</f>
        <v>-1196871</v>
      </c>
      <c r="O267" s="11">
        <f>SUM(O260:O265)</f>
        <v>-40659</v>
      </c>
      <c r="P267" s="11">
        <f>SUM(P260:P265)</f>
        <v>0</v>
      </c>
      <c r="Q267" s="11">
        <f>SUM(Q260:Q265)</f>
        <v>-64151</v>
      </c>
      <c r="R267" s="11">
        <f>N267+O267+P267+Q267</f>
        <v>-1301681</v>
      </c>
      <c r="S267" s="100"/>
      <c r="T267" s="11">
        <f>F267+N267</f>
        <v>44024583</v>
      </c>
      <c r="U267" s="39">
        <f>SUM(U260:U265)</f>
        <v>44408292</v>
      </c>
    </row>
    <row r="268" spans="2:21">
      <c r="B268" s="4">
        <v>259</v>
      </c>
      <c r="D268" s="8"/>
      <c r="E268" s="52"/>
      <c r="F268" s="20"/>
      <c r="G268" s="20"/>
      <c r="H268" s="20"/>
      <c r="I268" s="20"/>
      <c r="J268" s="20"/>
      <c r="K268" s="20"/>
      <c r="L268" s="32"/>
      <c r="M268" s="52"/>
      <c r="N268" s="20"/>
      <c r="O268" s="20"/>
      <c r="P268" s="20"/>
      <c r="Q268" s="20"/>
      <c r="R268" s="20"/>
      <c r="S268" s="98"/>
      <c r="T268" s="20"/>
      <c r="U268" s="33"/>
    </row>
    <row r="269" spans="2:21">
      <c r="B269" s="4">
        <v>260</v>
      </c>
      <c r="D269" s="5" t="s">
        <v>102</v>
      </c>
      <c r="E269" s="52"/>
      <c r="F269" s="20"/>
      <c r="G269" s="20"/>
      <c r="H269" s="20"/>
      <c r="I269" s="20"/>
      <c r="J269" s="20"/>
      <c r="K269" s="20"/>
      <c r="L269" s="32"/>
      <c r="M269" s="52"/>
      <c r="N269" s="20"/>
      <c r="O269" s="20"/>
      <c r="P269" s="20"/>
      <c r="Q269" s="20"/>
      <c r="R269" s="20"/>
      <c r="S269" s="98"/>
      <c r="T269" s="20"/>
      <c r="U269" s="33"/>
    </row>
    <row r="270" spans="2:21">
      <c r="B270" s="4">
        <v>261</v>
      </c>
      <c r="D270" s="4" t="s">
        <v>80</v>
      </c>
      <c r="E270" s="52">
        <v>3.0203000000000001E-2</v>
      </c>
      <c r="F270" s="20">
        <v>5355308</v>
      </c>
      <c r="G270" s="20">
        <v>-26255</v>
      </c>
      <c r="H270" s="20">
        <v>0</v>
      </c>
      <c r="I270" s="20">
        <v>0</v>
      </c>
      <c r="J270" s="20">
        <v>0</v>
      </c>
      <c r="K270" s="19">
        <v>332806</v>
      </c>
      <c r="L270" s="32">
        <f t="shared" ref="L270:L275" si="102">F270+G270+H270+I270+J270+K270</f>
        <v>5661859</v>
      </c>
      <c r="M270" s="52">
        <v>-1.2030000000000001E-3</v>
      </c>
      <c r="N270" s="20">
        <v>137177</v>
      </c>
      <c r="O270" s="20">
        <v>0</v>
      </c>
      <c r="P270" s="20">
        <v>0</v>
      </c>
      <c r="Q270" s="20">
        <v>-7730</v>
      </c>
      <c r="R270" s="20">
        <f>N270+O270+P270+Q270</f>
        <v>129447</v>
      </c>
      <c r="S270" s="93">
        <f t="shared" ref="S270:T275" si="103">E270+M270</f>
        <v>2.9000000000000001E-2</v>
      </c>
      <c r="T270" s="20">
        <f t="shared" si="103"/>
        <v>5492485</v>
      </c>
      <c r="U270" s="33">
        <f t="shared" ref="U270:U275" si="104">SUM(F270:K270)+SUM(N270:Q270)</f>
        <v>5791306</v>
      </c>
    </row>
    <row r="271" spans="2:21">
      <c r="B271" s="4">
        <v>262</v>
      </c>
      <c r="D271" s="4" t="s">
        <v>81</v>
      </c>
      <c r="E271" s="52">
        <v>3.6574000000000002E-2</v>
      </c>
      <c r="F271" s="20">
        <v>8398277</v>
      </c>
      <c r="G271" s="20">
        <v>0</v>
      </c>
      <c r="H271" s="20">
        <v>12747</v>
      </c>
      <c r="I271" s="20">
        <v>0</v>
      </c>
      <c r="J271" s="20">
        <v>0</v>
      </c>
      <c r="K271" s="19">
        <v>532726</v>
      </c>
      <c r="L271" s="32">
        <f t="shared" si="102"/>
        <v>8943750</v>
      </c>
      <c r="M271" s="52">
        <v>-4.5739999999999999E-3</v>
      </c>
      <c r="N271" s="20">
        <v>2232835</v>
      </c>
      <c r="O271" s="20">
        <v>-18981</v>
      </c>
      <c r="P271" s="20">
        <v>0</v>
      </c>
      <c r="Q271" s="20">
        <v>-66624</v>
      </c>
      <c r="R271" s="20">
        <f t="shared" ref="R271:R275" si="105">N271+O271+P271+Q271</f>
        <v>2147230</v>
      </c>
      <c r="S271" s="93">
        <f t="shared" si="103"/>
        <v>3.2000000000000001E-2</v>
      </c>
      <c r="T271" s="20">
        <f t="shared" si="103"/>
        <v>10631112</v>
      </c>
      <c r="U271" s="33">
        <f t="shared" si="104"/>
        <v>11090980</v>
      </c>
    </row>
    <row r="272" spans="2:21">
      <c r="B272" s="4">
        <v>263</v>
      </c>
      <c r="D272" s="4" t="s">
        <v>82</v>
      </c>
      <c r="E272" s="52">
        <v>3.3159000000000001E-2</v>
      </c>
      <c r="F272" s="20">
        <v>40396225</v>
      </c>
      <c r="G272" s="20">
        <v>-4758463</v>
      </c>
      <c r="H272" s="20">
        <v>551408</v>
      </c>
      <c r="I272" s="20">
        <v>0</v>
      </c>
      <c r="J272" s="20">
        <v>0</v>
      </c>
      <c r="K272" s="19">
        <v>5738189</v>
      </c>
      <c r="L272" s="32">
        <f t="shared" si="102"/>
        <v>41927359</v>
      </c>
      <c r="M272" s="52">
        <v>-1.5899999999999999E-4</v>
      </c>
      <c r="N272" s="20">
        <v>-5413122</v>
      </c>
      <c r="O272" s="20">
        <v>-114453</v>
      </c>
      <c r="P272" s="20">
        <v>0</v>
      </c>
      <c r="Q272" s="20">
        <v>0</v>
      </c>
      <c r="R272" s="20">
        <f t="shared" si="105"/>
        <v>-5527575</v>
      </c>
      <c r="S272" s="93">
        <f t="shared" si="103"/>
        <v>3.3000000000000002E-2</v>
      </c>
      <c r="T272" s="20">
        <f t="shared" si="103"/>
        <v>34983103</v>
      </c>
      <c r="U272" s="33">
        <f t="shared" si="104"/>
        <v>36399784</v>
      </c>
    </row>
    <row r="273" spans="2:21">
      <c r="B273" s="4">
        <v>264</v>
      </c>
      <c r="D273" s="4" t="s">
        <v>83</v>
      </c>
      <c r="E273" s="52">
        <v>2.9034000000000001E-2</v>
      </c>
      <c r="F273" s="20">
        <v>23090761</v>
      </c>
      <c r="G273" s="20">
        <v>-583</v>
      </c>
      <c r="H273" s="20">
        <v>0</v>
      </c>
      <c r="I273" s="20">
        <v>0</v>
      </c>
      <c r="J273" s="20">
        <v>0</v>
      </c>
      <c r="K273" s="19">
        <v>1549700</v>
      </c>
      <c r="L273" s="32">
        <f t="shared" si="102"/>
        <v>24639878</v>
      </c>
      <c r="M273" s="52">
        <v>-3.4E-5</v>
      </c>
      <c r="N273" s="20">
        <v>-304006</v>
      </c>
      <c r="O273" s="20">
        <v>0</v>
      </c>
      <c r="P273" s="20">
        <v>0</v>
      </c>
      <c r="Q273" s="20">
        <v>0</v>
      </c>
      <c r="R273" s="20">
        <f t="shared" si="105"/>
        <v>-304006</v>
      </c>
      <c r="S273" s="93">
        <f t="shared" si="103"/>
        <v>2.9000000000000001E-2</v>
      </c>
      <c r="T273" s="20">
        <f t="shared" si="103"/>
        <v>22786755</v>
      </c>
      <c r="U273" s="33">
        <f t="shared" si="104"/>
        <v>24335872</v>
      </c>
    </row>
    <row r="274" spans="2:21">
      <c r="B274" s="4">
        <v>265</v>
      </c>
      <c r="D274" s="4" t="s">
        <v>84</v>
      </c>
      <c r="E274" s="52">
        <v>3.1710000000000002E-2</v>
      </c>
      <c r="F274" s="20">
        <v>11076184</v>
      </c>
      <c r="G274" s="20">
        <v>0</v>
      </c>
      <c r="H274" s="20">
        <v>0</v>
      </c>
      <c r="I274" s="20">
        <v>0</v>
      </c>
      <c r="J274" s="20">
        <v>0</v>
      </c>
      <c r="K274" s="19">
        <v>702863</v>
      </c>
      <c r="L274" s="32">
        <f t="shared" si="102"/>
        <v>11779047</v>
      </c>
      <c r="M274" s="52">
        <v>2.9E-4</v>
      </c>
      <c r="N274" s="20">
        <v>162709</v>
      </c>
      <c r="O274" s="20">
        <v>0</v>
      </c>
      <c r="P274" s="20">
        <v>0</v>
      </c>
      <c r="Q274" s="20">
        <v>6428</v>
      </c>
      <c r="R274" s="20">
        <f t="shared" si="105"/>
        <v>169137</v>
      </c>
      <c r="S274" s="93">
        <f t="shared" si="103"/>
        <v>3.2000000000000001E-2</v>
      </c>
      <c r="T274" s="20">
        <f t="shared" si="103"/>
        <v>11238893</v>
      </c>
      <c r="U274" s="33">
        <f t="shared" si="104"/>
        <v>11948184</v>
      </c>
    </row>
    <row r="275" spans="2:21">
      <c r="B275" s="4">
        <v>266</v>
      </c>
      <c r="D275" s="4" t="s">
        <v>85</v>
      </c>
      <c r="E275" s="52">
        <v>3.1362000000000001E-2</v>
      </c>
      <c r="F275" s="20">
        <v>716070</v>
      </c>
      <c r="G275" s="20">
        <v>-66804</v>
      </c>
      <c r="H275" s="20">
        <v>0</v>
      </c>
      <c r="I275" s="20">
        <v>0</v>
      </c>
      <c r="J275" s="20">
        <v>0</v>
      </c>
      <c r="K275" s="19">
        <v>49719</v>
      </c>
      <c r="L275" s="32">
        <f t="shared" si="102"/>
        <v>698985</v>
      </c>
      <c r="M275" s="52">
        <v>-3.6200000000000002E-4</v>
      </c>
      <c r="N275" s="20">
        <v>-12059</v>
      </c>
      <c r="O275" s="20">
        <v>-16289</v>
      </c>
      <c r="P275" s="20">
        <v>0</v>
      </c>
      <c r="Q275" s="20">
        <v>0</v>
      </c>
      <c r="R275" s="20">
        <f t="shared" si="105"/>
        <v>-28348</v>
      </c>
      <c r="S275" s="93">
        <f t="shared" si="103"/>
        <v>3.1E-2</v>
      </c>
      <c r="T275" s="20">
        <f t="shared" si="103"/>
        <v>704011</v>
      </c>
      <c r="U275" s="33">
        <f t="shared" si="104"/>
        <v>670637</v>
      </c>
    </row>
    <row r="276" spans="2:21">
      <c r="B276" s="4">
        <v>267</v>
      </c>
      <c r="E276" s="52"/>
      <c r="F276" s="20"/>
      <c r="G276" s="20"/>
      <c r="H276" s="20"/>
      <c r="I276" s="20"/>
      <c r="J276" s="20"/>
      <c r="K276" s="20"/>
      <c r="L276" s="32"/>
      <c r="M276" s="59"/>
      <c r="N276" s="6"/>
      <c r="O276" s="6"/>
      <c r="P276" s="6"/>
      <c r="Q276" s="6"/>
      <c r="R276" s="6"/>
      <c r="S276" s="97"/>
      <c r="T276" s="6">
        <f>F276+N276</f>
        <v>0</v>
      </c>
      <c r="U276" s="34"/>
    </row>
    <row r="277" spans="2:21">
      <c r="B277" s="4">
        <v>268</v>
      </c>
      <c r="D277" s="8" t="s">
        <v>103</v>
      </c>
      <c r="E277" s="55"/>
      <c r="F277" s="11">
        <f>SUM(F270:F276)</f>
        <v>89032825</v>
      </c>
      <c r="G277" s="11">
        <f>SUM(G270:G275)</f>
        <v>-4852105</v>
      </c>
      <c r="H277" s="11">
        <f>SUM(H270:H275)</f>
        <v>564155</v>
      </c>
      <c r="I277" s="11">
        <f>SUM(I270:I275)</f>
        <v>0</v>
      </c>
      <c r="J277" s="11">
        <f>ROUND(SUM(J270:J275),1)</f>
        <v>0</v>
      </c>
      <c r="K277" s="11">
        <f>SUM(K270:K275)</f>
        <v>8906003</v>
      </c>
      <c r="L277" s="43">
        <f>F277+G277+H277+I277+J277+K277</f>
        <v>93650878</v>
      </c>
      <c r="M277" s="59"/>
      <c r="N277" s="6">
        <f>SUM(N270:N276)</f>
        <v>-3196466</v>
      </c>
      <c r="O277" s="6">
        <f>SUM(O270:O275)</f>
        <v>-149723</v>
      </c>
      <c r="P277" s="6">
        <f>SUM(P270:P275)</f>
        <v>0</v>
      </c>
      <c r="Q277" s="6">
        <f>SUM(Q270:Q275)</f>
        <v>-67926</v>
      </c>
      <c r="R277" s="6">
        <f>N277+O277+P277+Q277</f>
        <v>-3414115</v>
      </c>
      <c r="S277" s="99"/>
      <c r="T277" s="6">
        <f>F277+N277</f>
        <v>85836359</v>
      </c>
      <c r="U277" s="34">
        <f>SUM(U270:U275)</f>
        <v>90236763</v>
      </c>
    </row>
    <row r="278" spans="2:21">
      <c r="B278" s="4">
        <v>269</v>
      </c>
      <c r="D278" s="8"/>
      <c r="E278" s="52"/>
      <c r="F278" s="20"/>
      <c r="G278" s="20"/>
      <c r="H278" s="20"/>
      <c r="I278" s="20"/>
      <c r="J278" s="20"/>
      <c r="K278" s="20"/>
      <c r="L278" s="32"/>
      <c r="M278" s="52"/>
      <c r="N278" s="20"/>
      <c r="O278" s="20"/>
      <c r="P278" s="20"/>
      <c r="Q278" s="20"/>
      <c r="R278" s="20"/>
      <c r="S278" s="98"/>
      <c r="T278" s="20"/>
      <c r="U278" s="33"/>
    </row>
    <row r="279" spans="2:21">
      <c r="B279" s="4">
        <v>270</v>
      </c>
      <c r="D279" s="5" t="s">
        <v>104</v>
      </c>
      <c r="E279" s="52"/>
      <c r="F279" s="20"/>
      <c r="G279" s="20"/>
      <c r="H279" s="20"/>
      <c r="I279" s="20"/>
      <c r="J279" s="20"/>
      <c r="K279" s="20"/>
      <c r="L279" s="32"/>
      <c r="M279" s="52"/>
      <c r="N279" s="20"/>
      <c r="O279" s="20"/>
      <c r="P279" s="20"/>
      <c r="Q279" s="20"/>
      <c r="R279" s="20"/>
      <c r="S279" s="98"/>
      <c r="T279" s="20"/>
      <c r="U279" s="33"/>
    </row>
    <row r="280" spans="2:21">
      <c r="B280" s="4">
        <v>271</v>
      </c>
      <c r="D280" s="4" t="s">
        <v>80</v>
      </c>
      <c r="E280" s="52">
        <v>2.9187000000000001E-2</v>
      </c>
      <c r="F280" s="20">
        <v>5382599</v>
      </c>
      <c r="G280" s="20">
        <v>-19163</v>
      </c>
      <c r="H280" s="20">
        <v>0</v>
      </c>
      <c r="I280" s="20">
        <v>0</v>
      </c>
      <c r="J280" s="20">
        <v>0</v>
      </c>
      <c r="K280" s="19">
        <v>391714</v>
      </c>
      <c r="L280" s="32">
        <f t="shared" ref="L280:L285" si="106">F280+G280+H280+I280+J280+K280</f>
        <v>5755150</v>
      </c>
      <c r="M280" s="52">
        <v>-1.8699999999999999E-4</v>
      </c>
      <c r="N280" s="20">
        <v>104432</v>
      </c>
      <c r="O280" s="20">
        <v>-3825</v>
      </c>
      <c r="P280" s="20">
        <v>0</v>
      </c>
      <c r="Q280" s="20">
        <v>0</v>
      </c>
      <c r="R280" s="20">
        <f>N280+O280+P280+Q280</f>
        <v>100607</v>
      </c>
      <c r="S280" s="93">
        <f t="shared" ref="S280:T285" si="107">E280+M280</f>
        <v>2.9000000000000001E-2</v>
      </c>
      <c r="T280" s="20">
        <f t="shared" si="107"/>
        <v>5487031</v>
      </c>
      <c r="U280" s="33">
        <f t="shared" ref="U280:U285" si="108">SUM(F280:K280)+SUM(N280:Q280)</f>
        <v>5855757</v>
      </c>
    </row>
    <row r="281" spans="2:21">
      <c r="B281" s="4">
        <v>272</v>
      </c>
      <c r="D281" s="4" t="s">
        <v>81</v>
      </c>
      <c r="E281" s="52">
        <v>3.1577000000000001E-2</v>
      </c>
      <c r="F281" s="20">
        <v>2863251</v>
      </c>
      <c r="G281" s="20">
        <v>11678</v>
      </c>
      <c r="H281" s="20">
        <v>0</v>
      </c>
      <c r="I281" s="20">
        <v>0</v>
      </c>
      <c r="J281" s="20">
        <v>0</v>
      </c>
      <c r="K281" s="19">
        <v>237818</v>
      </c>
      <c r="L281" s="32">
        <f t="shared" si="106"/>
        <v>3112747</v>
      </c>
      <c r="M281" s="52">
        <v>4.2299999999999998E-4</v>
      </c>
      <c r="N281" s="20">
        <v>2111</v>
      </c>
      <c r="O281" s="20">
        <v>-17</v>
      </c>
      <c r="P281" s="20">
        <v>0</v>
      </c>
      <c r="Q281" s="20">
        <v>3186</v>
      </c>
      <c r="R281" s="20">
        <f t="shared" ref="R281:R285" si="109">N281+O281+P281+Q281</f>
        <v>5280</v>
      </c>
      <c r="S281" s="93">
        <f t="shared" si="107"/>
        <v>3.2000000000000001E-2</v>
      </c>
      <c r="T281" s="20">
        <f t="shared" si="107"/>
        <v>2865362</v>
      </c>
      <c r="U281" s="33">
        <f t="shared" si="108"/>
        <v>3118027</v>
      </c>
    </row>
    <row r="282" spans="2:21">
      <c r="B282" s="4">
        <v>273</v>
      </c>
      <c r="D282" s="4" t="s">
        <v>82</v>
      </c>
      <c r="E282" s="52">
        <v>3.2847000000000001E-2</v>
      </c>
      <c r="F282" s="20">
        <v>-2628101</v>
      </c>
      <c r="G282" s="20">
        <v>-792698</v>
      </c>
      <c r="H282" s="20">
        <v>0</v>
      </c>
      <c r="I282" s="20">
        <v>0</v>
      </c>
      <c r="J282" s="20">
        <v>0</v>
      </c>
      <c r="K282" s="19">
        <v>5542009</v>
      </c>
      <c r="L282" s="32">
        <f t="shared" si="106"/>
        <v>2121210</v>
      </c>
      <c r="M282" s="52">
        <v>-4.6999999999999997E-5</v>
      </c>
      <c r="N282" s="20">
        <v>-2334923</v>
      </c>
      <c r="O282" s="20">
        <v>-3173</v>
      </c>
      <c r="P282" s="20">
        <v>0</v>
      </c>
      <c r="Q282" s="20">
        <v>0</v>
      </c>
      <c r="R282" s="20">
        <f t="shared" si="109"/>
        <v>-2338096</v>
      </c>
      <c r="S282" s="93">
        <f t="shared" si="107"/>
        <v>3.2800000000000003E-2</v>
      </c>
      <c r="T282" s="20">
        <f t="shared" si="107"/>
        <v>-4963024</v>
      </c>
      <c r="U282" s="33">
        <f t="shared" si="108"/>
        <v>-216886</v>
      </c>
    </row>
    <row r="283" spans="2:21">
      <c r="B283" s="4">
        <v>274</v>
      </c>
      <c r="D283" s="4" t="s">
        <v>83</v>
      </c>
      <c r="E283" s="52">
        <v>2.9042999999999999E-2</v>
      </c>
      <c r="F283" s="20">
        <v>9999034</v>
      </c>
      <c r="G283" s="20">
        <v>0</v>
      </c>
      <c r="H283" s="20">
        <v>0</v>
      </c>
      <c r="I283" s="20">
        <v>0</v>
      </c>
      <c r="J283" s="20">
        <v>0</v>
      </c>
      <c r="K283" s="19">
        <v>1323316</v>
      </c>
      <c r="L283" s="32">
        <f t="shared" si="106"/>
        <v>11322350</v>
      </c>
      <c r="M283" s="52">
        <v>-4.3000000000000002E-5</v>
      </c>
      <c r="N283" s="20">
        <v>-16</v>
      </c>
      <c r="O283" s="20">
        <v>0</v>
      </c>
      <c r="P283" s="20">
        <v>0</v>
      </c>
      <c r="Q283" s="20">
        <v>0</v>
      </c>
      <c r="R283" s="20">
        <f t="shared" si="109"/>
        <v>-16</v>
      </c>
      <c r="S283" s="93">
        <f t="shared" si="107"/>
        <v>2.8999999999999998E-2</v>
      </c>
      <c r="T283" s="20">
        <f t="shared" si="107"/>
        <v>9999018</v>
      </c>
      <c r="U283" s="33">
        <f t="shared" si="108"/>
        <v>11322334</v>
      </c>
    </row>
    <row r="284" spans="2:21">
      <c r="B284" s="4">
        <v>275</v>
      </c>
      <c r="D284" s="4" t="s">
        <v>84</v>
      </c>
      <c r="E284" s="52">
        <v>3.1699999999999999E-2</v>
      </c>
      <c r="F284" s="20">
        <v>7478071</v>
      </c>
      <c r="G284" s="20">
        <v>0</v>
      </c>
      <c r="H284" s="20">
        <v>0</v>
      </c>
      <c r="I284" s="20">
        <v>0</v>
      </c>
      <c r="J284" s="20">
        <v>0</v>
      </c>
      <c r="K284" s="19">
        <v>778375</v>
      </c>
      <c r="L284" s="32">
        <f t="shared" si="106"/>
        <v>8256446</v>
      </c>
      <c r="M284" s="52">
        <v>2.9999999999999997E-4</v>
      </c>
      <c r="N284" s="20">
        <v>99006</v>
      </c>
      <c r="O284" s="20">
        <v>0</v>
      </c>
      <c r="P284" s="20">
        <v>0</v>
      </c>
      <c r="Q284" s="20">
        <v>7366</v>
      </c>
      <c r="R284" s="20">
        <f t="shared" si="109"/>
        <v>106372</v>
      </c>
      <c r="S284" s="93">
        <f t="shared" si="107"/>
        <v>3.2000000000000001E-2</v>
      </c>
      <c r="T284" s="20">
        <f t="shared" si="107"/>
        <v>7577077</v>
      </c>
      <c r="U284" s="33">
        <f t="shared" si="108"/>
        <v>8362818</v>
      </c>
    </row>
    <row r="285" spans="2:21">
      <c r="B285" s="4">
        <v>276</v>
      </c>
      <c r="D285" s="4" t="s">
        <v>85</v>
      </c>
      <c r="E285" s="52">
        <v>2.9956E-2</v>
      </c>
      <c r="F285" s="20">
        <v>1993234</v>
      </c>
      <c r="G285" s="20">
        <v>-6916</v>
      </c>
      <c r="H285" s="20">
        <v>0</v>
      </c>
      <c r="I285" s="20">
        <v>0</v>
      </c>
      <c r="J285" s="20">
        <v>0</v>
      </c>
      <c r="K285" s="19">
        <v>241573</v>
      </c>
      <c r="L285" s="32">
        <f t="shared" si="106"/>
        <v>2227891</v>
      </c>
      <c r="M285" s="52">
        <v>1.0480000000000001E-3</v>
      </c>
      <c r="N285" s="20">
        <v>-12187</v>
      </c>
      <c r="O285" s="20">
        <v>0</v>
      </c>
      <c r="P285" s="20">
        <v>0</v>
      </c>
      <c r="Q285" s="20">
        <v>8451</v>
      </c>
      <c r="R285" s="20">
        <f t="shared" si="109"/>
        <v>-3736</v>
      </c>
      <c r="S285" s="93">
        <f t="shared" si="107"/>
        <v>3.1004E-2</v>
      </c>
      <c r="T285" s="20">
        <f t="shared" si="107"/>
        <v>1981047</v>
      </c>
      <c r="U285" s="33">
        <f t="shared" si="108"/>
        <v>2224155</v>
      </c>
    </row>
    <row r="286" spans="2:21">
      <c r="B286" s="4">
        <v>277</v>
      </c>
      <c r="E286" s="52"/>
      <c r="F286" s="20"/>
      <c r="G286" s="20"/>
      <c r="H286" s="20"/>
      <c r="I286" s="20"/>
      <c r="J286" s="20"/>
      <c r="K286" s="20"/>
      <c r="L286" s="32"/>
      <c r="M286" s="59"/>
      <c r="N286" s="6"/>
      <c r="O286" s="6"/>
      <c r="P286" s="6"/>
      <c r="Q286" s="6"/>
      <c r="R286" s="6"/>
      <c r="S286" s="99"/>
      <c r="T286" s="6"/>
      <c r="U286" s="34"/>
    </row>
    <row r="287" spans="2:21">
      <c r="B287" s="4">
        <v>278</v>
      </c>
      <c r="D287" s="8" t="s">
        <v>105</v>
      </c>
      <c r="E287" s="55"/>
      <c r="F287" s="11">
        <f>SUM(F280:F286)</f>
        <v>25088088</v>
      </c>
      <c r="G287" s="11">
        <f>SUM(G280:G285)</f>
        <v>-807099</v>
      </c>
      <c r="H287" s="11">
        <f>SUM(H280:H285)</f>
        <v>0</v>
      </c>
      <c r="I287" s="11">
        <f>SUM(I280:I285)</f>
        <v>0</v>
      </c>
      <c r="J287" s="11">
        <f>ROUND(SUM(J280:J285),1)</f>
        <v>0</v>
      </c>
      <c r="K287" s="11">
        <f>SUM(K280:K285)</f>
        <v>8514805</v>
      </c>
      <c r="L287" s="43">
        <f>F287+G287+H287+I287+J287+K287</f>
        <v>32795794</v>
      </c>
      <c r="M287" s="55"/>
      <c r="N287" s="11">
        <f>SUM(N280:N286)</f>
        <v>-2141577</v>
      </c>
      <c r="O287" s="11">
        <f>SUM(O280:O285)</f>
        <v>-7015</v>
      </c>
      <c r="P287" s="11">
        <f>SUM(P280:P285)</f>
        <v>0</v>
      </c>
      <c r="Q287" s="11">
        <f>SUM(Q280:Q285)</f>
        <v>19003</v>
      </c>
      <c r="R287" s="11">
        <f>N287+O287+P287+Q287</f>
        <v>-2129589</v>
      </c>
      <c r="S287" s="100"/>
      <c r="T287" s="11">
        <f>F287+N287</f>
        <v>22946511</v>
      </c>
      <c r="U287" s="39">
        <f>SUM(U280:U285)</f>
        <v>30666205</v>
      </c>
    </row>
    <row r="288" spans="2:21">
      <c r="B288" s="4">
        <v>279</v>
      </c>
      <c r="D288" s="8"/>
      <c r="E288" s="52"/>
      <c r="F288" s="20"/>
      <c r="G288" s="20"/>
      <c r="H288" s="20"/>
      <c r="I288" s="20"/>
      <c r="J288" s="20"/>
      <c r="K288" s="20"/>
      <c r="L288" s="32"/>
      <c r="M288" s="52"/>
      <c r="N288" s="20"/>
      <c r="O288" s="20"/>
      <c r="P288" s="20"/>
      <c r="Q288" s="20"/>
      <c r="R288" s="20"/>
      <c r="S288" s="98"/>
      <c r="T288" s="20"/>
      <c r="U288" s="33"/>
    </row>
    <row r="289" spans="2:21">
      <c r="B289" s="4">
        <v>280</v>
      </c>
      <c r="D289" s="5" t="s">
        <v>106</v>
      </c>
      <c r="E289" s="52"/>
      <c r="F289" s="20"/>
      <c r="G289" s="20"/>
      <c r="H289" s="20"/>
      <c r="I289" s="20"/>
      <c r="J289" s="20"/>
      <c r="K289" s="20"/>
      <c r="L289" s="32"/>
      <c r="M289" s="52"/>
      <c r="N289" s="20"/>
      <c r="O289" s="20"/>
      <c r="P289" s="20"/>
      <c r="Q289" s="20"/>
      <c r="R289" s="20"/>
      <c r="S289" s="98"/>
      <c r="T289" s="20"/>
      <c r="U289" s="33"/>
    </row>
    <row r="290" spans="2:21">
      <c r="B290" s="4">
        <v>281</v>
      </c>
      <c r="D290" s="4" t="s">
        <v>80</v>
      </c>
      <c r="E290" s="52">
        <v>3.6324000000000002E-2</v>
      </c>
      <c r="F290" s="20">
        <v>3306102</v>
      </c>
      <c r="G290" s="20">
        <v>-9897</v>
      </c>
      <c r="H290" s="20">
        <v>0</v>
      </c>
      <c r="I290" s="20">
        <v>0</v>
      </c>
      <c r="J290" s="20">
        <v>0</v>
      </c>
      <c r="K290" s="19">
        <v>141090</v>
      </c>
      <c r="L290" s="32">
        <f t="shared" ref="L290:L295" si="110">F290+G290+H290+I290+J290+K290</f>
        <v>3437295</v>
      </c>
      <c r="M290" s="52">
        <v>-7.3239999999999998E-3</v>
      </c>
      <c r="N290" s="20">
        <v>30840</v>
      </c>
      <c r="O290" s="20">
        <v>0</v>
      </c>
      <c r="P290" s="20">
        <v>0</v>
      </c>
      <c r="Q290" s="20">
        <v>0</v>
      </c>
      <c r="R290" s="20">
        <f>N290+O290+P290+Q290</f>
        <v>30840</v>
      </c>
      <c r="S290" s="93">
        <f t="shared" ref="S290:T295" si="111">E290+M290</f>
        <v>2.9000000000000001E-2</v>
      </c>
      <c r="T290" s="20">
        <f t="shared" si="111"/>
        <v>3336942</v>
      </c>
      <c r="U290" s="33">
        <f t="shared" ref="U290:U295" si="112">SUM(F290:K290)+SUM(N290:Q290)</f>
        <v>3468135</v>
      </c>
    </row>
    <row r="291" spans="2:21">
      <c r="B291" s="4">
        <v>282</v>
      </c>
      <c r="D291" s="4" t="s">
        <v>81</v>
      </c>
      <c r="E291" s="52">
        <v>8.0116000000000007E-2</v>
      </c>
      <c r="F291" s="20">
        <v>3625581</v>
      </c>
      <c r="G291" s="20">
        <v>0</v>
      </c>
      <c r="H291" s="20">
        <v>0</v>
      </c>
      <c r="I291" s="20">
        <v>0</v>
      </c>
      <c r="J291" s="20">
        <v>0</v>
      </c>
      <c r="K291" s="19">
        <v>6496</v>
      </c>
      <c r="L291" s="32">
        <f t="shared" si="110"/>
        <v>3632077</v>
      </c>
      <c r="M291" s="52">
        <v>-1.4116E-2</v>
      </c>
      <c r="N291" s="20">
        <v>624380</v>
      </c>
      <c r="O291" s="20">
        <v>0</v>
      </c>
      <c r="P291" s="20">
        <v>0</v>
      </c>
      <c r="Q291" s="20">
        <v>-51183</v>
      </c>
      <c r="R291" s="20">
        <f t="shared" ref="R291:R295" si="113">N291+O291+P291+Q291</f>
        <v>573197</v>
      </c>
      <c r="S291" s="93">
        <f t="shared" si="111"/>
        <v>6.6000000000000003E-2</v>
      </c>
      <c r="T291" s="20">
        <f t="shared" si="111"/>
        <v>4249961</v>
      </c>
      <c r="U291" s="33">
        <f t="shared" si="112"/>
        <v>4205274</v>
      </c>
    </row>
    <row r="292" spans="2:21">
      <c r="B292" s="4">
        <v>283</v>
      </c>
      <c r="D292" s="4" t="s">
        <v>82</v>
      </c>
      <c r="E292" s="52">
        <v>2.7101E-2</v>
      </c>
      <c r="F292" s="20">
        <v>16726632</v>
      </c>
      <c r="G292" s="20">
        <v>-91991</v>
      </c>
      <c r="H292" s="20">
        <v>0</v>
      </c>
      <c r="I292" s="20">
        <v>0</v>
      </c>
      <c r="J292" s="20">
        <v>0</v>
      </c>
      <c r="K292" s="19">
        <v>816395</v>
      </c>
      <c r="L292" s="32">
        <f t="shared" si="110"/>
        <v>17451036</v>
      </c>
      <c r="M292" s="52">
        <v>-1.01E-4</v>
      </c>
      <c r="N292" s="20">
        <v>-1686901</v>
      </c>
      <c r="O292" s="20">
        <v>0</v>
      </c>
      <c r="P292" s="20">
        <v>0</v>
      </c>
      <c r="Q292" s="20">
        <v>0</v>
      </c>
      <c r="R292" s="20">
        <f t="shared" si="113"/>
        <v>-1686901</v>
      </c>
      <c r="S292" s="93">
        <f t="shared" si="111"/>
        <v>2.7E-2</v>
      </c>
      <c r="T292" s="20">
        <f t="shared" si="111"/>
        <v>15039731</v>
      </c>
      <c r="U292" s="33">
        <f t="shared" si="112"/>
        <v>15764135</v>
      </c>
    </row>
    <row r="293" spans="2:21">
      <c r="B293" s="4">
        <v>284</v>
      </c>
      <c r="D293" s="4" t="s">
        <v>83</v>
      </c>
      <c r="E293" s="52">
        <v>2.7538E-2</v>
      </c>
      <c r="F293" s="20">
        <v>4242286</v>
      </c>
      <c r="G293" s="20">
        <v>10795</v>
      </c>
      <c r="H293" s="20">
        <v>0</v>
      </c>
      <c r="I293" s="20">
        <v>0</v>
      </c>
      <c r="J293" s="20">
        <v>0</v>
      </c>
      <c r="K293" s="19">
        <v>125956</v>
      </c>
      <c r="L293" s="32">
        <f t="shared" si="110"/>
        <v>4379037</v>
      </c>
      <c r="M293" s="52">
        <v>-1.5380000000000001E-3</v>
      </c>
      <c r="N293" s="20">
        <v>46160</v>
      </c>
      <c r="O293" s="20">
        <v>0</v>
      </c>
      <c r="P293" s="20">
        <v>0</v>
      </c>
      <c r="Q293" s="20">
        <v>0</v>
      </c>
      <c r="R293" s="20">
        <f t="shared" si="113"/>
        <v>46160</v>
      </c>
      <c r="S293" s="93">
        <f t="shared" si="111"/>
        <v>2.5999999999999999E-2</v>
      </c>
      <c r="T293" s="20">
        <f t="shared" si="111"/>
        <v>4288446</v>
      </c>
      <c r="U293" s="33">
        <f t="shared" si="112"/>
        <v>4425197</v>
      </c>
    </row>
    <row r="294" spans="2:21">
      <c r="B294" s="4">
        <v>285</v>
      </c>
      <c r="D294" s="4" t="s">
        <v>84</v>
      </c>
      <c r="E294" s="52">
        <v>3.1924000000000001E-2</v>
      </c>
      <c r="F294" s="20">
        <v>2786099</v>
      </c>
      <c r="G294" s="20">
        <v>-20210</v>
      </c>
      <c r="H294" s="20">
        <v>0</v>
      </c>
      <c r="I294" s="20">
        <v>0</v>
      </c>
      <c r="J294" s="20">
        <v>0</v>
      </c>
      <c r="K294" s="19">
        <v>188670</v>
      </c>
      <c r="L294" s="32">
        <f t="shared" si="110"/>
        <v>2954559</v>
      </c>
      <c r="M294" s="52">
        <v>-9.2400000000000002E-4</v>
      </c>
      <c r="N294" s="20">
        <v>-46777</v>
      </c>
      <c r="O294" s="20">
        <v>-10035</v>
      </c>
      <c r="P294" s="20">
        <v>0</v>
      </c>
      <c r="Q294" s="20">
        <v>0</v>
      </c>
      <c r="R294" s="20">
        <f t="shared" si="113"/>
        <v>-56812</v>
      </c>
      <c r="S294" s="93">
        <f t="shared" si="111"/>
        <v>3.1E-2</v>
      </c>
      <c r="T294" s="20">
        <f t="shared" si="111"/>
        <v>2739322</v>
      </c>
      <c r="U294" s="33">
        <f t="shared" si="112"/>
        <v>2897747</v>
      </c>
    </row>
    <row r="295" spans="2:21">
      <c r="B295" s="4">
        <v>286</v>
      </c>
      <c r="D295" s="4" t="s">
        <v>85</v>
      </c>
      <c r="E295" s="52">
        <v>5.6628999999999999E-2</v>
      </c>
      <c r="F295" s="20">
        <v>863676</v>
      </c>
      <c r="G295" s="20">
        <v>-5249</v>
      </c>
      <c r="H295" s="20">
        <v>0</v>
      </c>
      <c r="I295" s="20">
        <v>0</v>
      </c>
      <c r="J295" s="20">
        <v>0</v>
      </c>
      <c r="K295" s="19">
        <v>92152</v>
      </c>
      <c r="L295" s="32">
        <f t="shared" si="110"/>
        <v>950579</v>
      </c>
      <c r="M295" s="52">
        <v>-1.562E-3</v>
      </c>
      <c r="N295" s="20">
        <v>13701</v>
      </c>
      <c r="O295" s="20">
        <v>-393</v>
      </c>
      <c r="P295" s="20">
        <v>0</v>
      </c>
      <c r="Q295" s="20">
        <v>0</v>
      </c>
      <c r="R295" s="20">
        <f t="shared" si="113"/>
        <v>13308</v>
      </c>
      <c r="S295" s="93">
        <f t="shared" si="111"/>
        <v>5.5066999999999998E-2</v>
      </c>
      <c r="T295" s="20">
        <f t="shared" si="111"/>
        <v>877377</v>
      </c>
      <c r="U295" s="33">
        <f t="shared" si="112"/>
        <v>963887</v>
      </c>
    </row>
    <row r="296" spans="2:21">
      <c r="B296" s="4">
        <v>287</v>
      </c>
      <c r="E296" s="52"/>
      <c r="F296" s="20"/>
      <c r="G296" s="20"/>
      <c r="H296" s="20"/>
      <c r="I296" s="20"/>
      <c r="J296" s="20"/>
      <c r="K296" s="20"/>
      <c r="L296" s="32"/>
      <c r="M296" s="59"/>
      <c r="N296" s="6"/>
      <c r="O296" s="6"/>
      <c r="P296" s="6"/>
      <c r="Q296" s="6"/>
      <c r="R296" s="6"/>
      <c r="S296" s="99"/>
      <c r="T296" s="6">
        <f>F296+N296</f>
        <v>0</v>
      </c>
      <c r="U296" s="34"/>
    </row>
    <row r="297" spans="2:21">
      <c r="B297" s="4">
        <v>288</v>
      </c>
      <c r="D297" s="8" t="s">
        <v>107</v>
      </c>
      <c r="E297" s="55"/>
      <c r="F297" s="11">
        <f>SUM(F290:F296)</f>
        <v>31550376</v>
      </c>
      <c r="G297" s="11">
        <f>SUM(G290:G295)</f>
        <v>-116552</v>
      </c>
      <c r="H297" s="11">
        <f>SUM(H290:H295)</f>
        <v>0</v>
      </c>
      <c r="I297" s="11">
        <f>SUM(I290:I295)</f>
        <v>0</v>
      </c>
      <c r="J297" s="11">
        <f>ROUND(SUM(J290:J295),1)</f>
        <v>0</v>
      </c>
      <c r="K297" s="11">
        <f>SUM(K290:K295)</f>
        <v>1370759</v>
      </c>
      <c r="L297" s="43">
        <f>F297+G297+H297+I297+J297+K297</f>
        <v>32804583</v>
      </c>
      <c r="M297" s="55"/>
      <c r="N297" s="11">
        <f>SUM(N290:N296)</f>
        <v>-1018597</v>
      </c>
      <c r="O297" s="11">
        <f>SUM(O290:O295)</f>
        <v>-10428</v>
      </c>
      <c r="P297" s="11">
        <f>SUM(P290:P295)</f>
        <v>0</v>
      </c>
      <c r="Q297" s="11">
        <f>SUM(Q290:Q295)</f>
        <v>-51183</v>
      </c>
      <c r="R297" s="11">
        <f>N297+O297+P297+Q297</f>
        <v>-1080208</v>
      </c>
      <c r="S297" s="100"/>
      <c r="T297" s="11">
        <f>F297+N297</f>
        <v>30531779</v>
      </c>
      <c r="U297" s="34">
        <f>SUM(U290:U295)</f>
        <v>31724375</v>
      </c>
    </row>
    <row r="298" spans="2:21">
      <c r="B298" s="4">
        <v>289</v>
      </c>
      <c r="D298" s="8"/>
      <c r="E298" s="52"/>
      <c r="F298" s="20"/>
      <c r="G298" s="20"/>
      <c r="H298" s="20"/>
      <c r="I298" s="20"/>
      <c r="J298" s="20"/>
      <c r="K298" s="20"/>
      <c r="L298" s="32"/>
      <c r="M298" s="52"/>
      <c r="N298" s="20"/>
      <c r="O298" s="20"/>
      <c r="P298" s="20"/>
      <c r="Q298" s="20"/>
      <c r="R298" s="20"/>
      <c r="S298" s="98"/>
      <c r="T298" s="20"/>
      <c r="U298" s="33"/>
    </row>
    <row r="299" spans="2:21">
      <c r="B299" s="4">
        <v>290</v>
      </c>
      <c r="D299" s="5" t="s">
        <v>108</v>
      </c>
      <c r="E299" s="52"/>
      <c r="F299" s="20"/>
      <c r="G299" s="20"/>
      <c r="H299" s="20"/>
      <c r="I299" s="20"/>
      <c r="J299" s="20"/>
      <c r="K299" s="20"/>
      <c r="L299" s="32"/>
      <c r="M299" s="52"/>
      <c r="N299" s="20"/>
      <c r="O299" s="20"/>
      <c r="P299" s="20"/>
      <c r="Q299" s="20"/>
      <c r="R299" s="20"/>
      <c r="S299" s="98"/>
      <c r="T299" s="20"/>
      <c r="U299" s="33"/>
    </row>
    <row r="300" spans="2:21">
      <c r="B300" s="4">
        <v>291</v>
      </c>
      <c r="D300" s="4" t="s">
        <v>80</v>
      </c>
      <c r="E300" s="52">
        <v>2.6602000000000001E-2</v>
      </c>
      <c r="F300" s="20">
        <v>6029032</v>
      </c>
      <c r="G300" s="20">
        <v>-2107</v>
      </c>
      <c r="H300" s="20">
        <v>0</v>
      </c>
      <c r="I300" s="20">
        <v>0</v>
      </c>
      <c r="J300" s="20">
        <v>0</v>
      </c>
      <c r="K300" s="19">
        <v>250714</v>
      </c>
      <c r="L300" s="32">
        <f t="shared" ref="L300:L306" si="114">F300+G300+H300+I300+J300+K300</f>
        <v>6277639</v>
      </c>
      <c r="M300" s="52">
        <v>-1.1820000000000001E-3</v>
      </c>
      <c r="N300" s="20">
        <v>199495</v>
      </c>
      <c r="O300" s="20">
        <v>-86</v>
      </c>
      <c r="P300" s="20">
        <v>0</v>
      </c>
      <c r="Q300" s="20">
        <v>-6498</v>
      </c>
      <c r="R300" s="20">
        <f>N300+O300+P300+Q300</f>
        <v>192911</v>
      </c>
      <c r="S300" s="93">
        <f t="shared" ref="S300:T306" si="115">E300+M300</f>
        <v>2.5420000000000002E-2</v>
      </c>
      <c r="T300" s="20">
        <f t="shared" si="115"/>
        <v>6228527</v>
      </c>
      <c r="U300" s="33">
        <f t="shared" ref="U300:U306" si="116">SUM(F300:K300)+SUM(N300:Q300)</f>
        <v>6470550</v>
      </c>
    </row>
    <row r="301" spans="2:21">
      <c r="B301" s="4">
        <v>292</v>
      </c>
      <c r="D301" s="4" t="s">
        <v>81</v>
      </c>
      <c r="E301" s="52">
        <v>2.9246999999999999E-2</v>
      </c>
      <c r="F301" s="20">
        <v>4567618</v>
      </c>
      <c r="G301" s="20">
        <v>-4137</v>
      </c>
      <c r="H301" s="20">
        <v>0</v>
      </c>
      <c r="I301" s="20">
        <v>0</v>
      </c>
      <c r="J301" s="20">
        <v>0</v>
      </c>
      <c r="K301" s="19">
        <v>210291</v>
      </c>
      <c r="L301" s="32">
        <f t="shared" si="114"/>
        <v>4773772</v>
      </c>
      <c r="M301" s="52">
        <v>-9.4700000000000003E-4</v>
      </c>
      <c r="N301" s="20">
        <v>-6262</v>
      </c>
      <c r="O301" s="20">
        <v>0</v>
      </c>
      <c r="P301" s="20">
        <v>0</v>
      </c>
      <c r="Q301" s="20">
        <v>-3405</v>
      </c>
      <c r="R301" s="20">
        <f t="shared" ref="R301:R306" si="117">N301+O301+P301+Q301</f>
        <v>-9667</v>
      </c>
      <c r="S301" s="93">
        <f t="shared" si="115"/>
        <v>2.8299999999999999E-2</v>
      </c>
      <c r="T301" s="20">
        <f t="shared" si="115"/>
        <v>4561356</v>
      </c>
      <c r="U301" s="33">
        <f t="shared" si="116"/>
        <v>4764105</v>
      </c>
    </row>
    <row r="302" spans="2:21">
      <c r="B302" s="4">
        <v>293</v>
      </c>
      <c r="D302" s="4" t="s">
        <v>82</v>
      </c>
      <c r="E302" s="52">
        <v>2.7004E-2</v>
      </c>
      <c r="F302" s="20">
        <v>40161703</v>
      </c>
      <c r="G302" s="20">
        <v>-5888670</v>
      </c>
      <c r="H302" s="20">
        <v>113222</v>
      </c>
      <c r="I302" s="20">
        <v>0</v>
      </c>
      <c r="J302" s="20">
        <v>0</v>
      </c>
      <c r="K302" s="19">
        <v>1866292</v>
      </c>
      <c r="L302" s="32">
        <f t="shared" si="114"/>
        <v>36252547</v>
      </c>
      <c r="M302" s="52">
        <v>-1.2509999999999999E-3</v>
      </c>
      <c r="N302" s="20">
        <v>333086</v>
      </c>
      <c r="O302" s="20">
        <v>-131643</v>
      </c>
      <c r="P302" s="20">
        <v>0</v>
      </c>
      <c r="Q302" s="20">
        <v>-42545</v>
      </c>
      <c r="R302" s="20">
        <f t="shared" si="117"/>
        <v>158898</v>
      </c>
      <c r="S302" s="93">
        <f t="shared" si="115"/>
        <v>2.5753000000000002E-2</v>
      </c>
      <c r="T302" s="20">
        <f t="shared" si="115"/>
        <v>40494789</v>
      </c>
      <c r="U302" s="33">
        <f t="shared" si="116"/>
        <v>36411445</v>
      </c>
    </row>
    <row r="303" spans="2:21">
      <c r="B303" s="4">
        <v>294</v>
      </c>
      <c r="D303" s="4" t="s">
        <v>83</v>
      </c>
      <c r="E303" s="52">
        <v>2.6550000000000001E-2</v>
      </c>
      <c r="F303" s="20">
        <v>11116723</v>
      </c>
      <c r="G303" s="20">
        <v>-1034954</v>
      </c>
      <c r="H303" s="20">
        <v>0</v>
      </c>
      <c r="I303" s="20">
        <v>0</v>
      </c>
      <c r="J303" s="20">
        <v>0</v>
      </c>
      <c r="K303" s="19">
        <v>468492</v>
      </c>
      <c r="L303" s="32">
        <f t="shared" si="114"/>
        <v>10550261</v>
      </c>
      <c r="M303" s="52">
        <v>-1.1019999999999999E-3</v>
      </c>
      <c r="N303" s="20">
        <v>256081</v>
      </c>
      <c r="O303" s="20">
        <v>0</v>
      </c>
      <c r="P303" s="20">
        <v>0</v>
      </c>
      <c r="Q303" s="20">
        <v>-11384</v>
      </c>
      <c r="R303" s="20">
        <f t="shared" si="117"/>
        <v>244697</v>
      </c>
      <c r="S303" s="93">
        <f t="shared" si="115"/>
        <v>2.5448000000000002E-2</v>
      </c>
      <c r="T303" s="20">
        <f t="shared" si="115"/>
        <v>11372804</v>
      </c>
      <c r="U303" s="33">
        <f t="shared" si="116"/>
        <v>10794958</v>
      </c>
    </row>
    <row r="304" spans="2:21">
      <c r="B304" s="4">
        <v>295</v>
      </c>
      <c r="D304" s="4" t="s">
        <v>84</v>
      </c>
      <c r="E304" s="52">
        <v>2.6245999999999998E-2</v>
      </c>
      <c r="F304" s="20">
        <v>3095038</v>
      </c>
      <c r="G304" s="20">
        <v>-14134</v>
      </c>
      <c r="H304" s="20">
        <v>0</v>
      </c>
      <c r="I304" s="20">
        <v>0</v>
      </c>
      <c r="J304" s="20">
        <v>0</v>
      </c>
      <c r="K304" s="19">
        <v>140461</v>
      </c>
      <c r="L304" s="32">
        <f t="shared" si="114"/>
        <v>3221365</v>
      </c>
      <c r="M304" s="52">
        <v>-8.12E-4</v>
      </c>
      <c r="N304" s="20">
        <v>131560</v>
      </c>
      <c r="O304" s="20">
        <v>-7663</v>
      </c>
      <c r="P304" s="20">
        <v>0</v>
      </c>
      <c r="Q304" s="20">
        <v>-4346</v>
      </c>
      <c r="R304" s="20">
        <f t="shared" si="117"/>
        <v>119551</v>
      </c>
      <c r="S304" s="93">
        <f t="shared" si="115"/>
        <v>2.5433999999999998E-2</v>
      </c>
      <c r="T304" s="20">
        <f t="shared" si="115"/>
        <v>3226598</v>
      </c>
      <c r="U304" s="33">
        <f t="shared" si="116"/>
        <v>3340916</v>
      </c>
    </row>
    <row r="305" spans="2:21">
      <c r="B305" s="4">
        <v>296</v>
      </c>
      <c r="D305" s="4" t="s">
        <v>85</v>
      </c>
      <c r="E305" s="52">
        <v>2.3737000000000001E-2</v>
      </c>
      <c r="F305" s="20">
        <v>361806</v>
      </c>
      <c r="G305" s="20">
        <v>0</v>
      </c>
      <c r="H305" s="20">
        <v>0</v>
      </c>
      <c r="I305" s="20">
        <v>0</v>
      </c>
      <c r="J305" s="20">
        <v>0</v>
      </c>
      <c r="K305" s="19">
        <v>24179</v>
      </c>
      <c r="L305" s="32">
        <f t="shared" si="114"/>
        <v>385985</v>
      </c>
      <c r="M305" s="52">
        <v>-1.08E-3</v>
      </c>
      <c r="N305" s="20">
        <v>31524</v>
      </c>
      <c r="O305" s="20">
        <v>0</v>
      </c>
      <c r="P305" s="20">
        <v>0</v>
      </c>
      <c r="Q305" s="20">
        <v>-1100</v>
      </c>
      <c r="R305" s="20">
        <f t="shared" si="117"/>
        <v>30424</v>
      </c>
      <c r="S305" s="93">
        <f t="shared" si="115"/>
        <v>2.2657E-2</v>
      </c>
      <c r="T305" s="20">
        <f t="shared" si="115"/>
        <v>393330</v>
      </c>
      <c r="U305" s="33">
        <f t="shared" si="116"/>
        <v>416409</v>
      </c>
    </row>
    <row r="306" spans="2:21">
      <c r="B306" s="4">
        <v>297</v>
      </c>
      <c r="D306" s="4" t="s">
        <v>89</v>
      </c>
      <c r="E306" s="52">
        <v>0.2</v>
      </c>
      <c r="F306" s="20">
        <v>50009</v>
      </c>
      <c r="G306" s="20">
        <v>0</v>
      </c>
      <c r="H306" s="20">
        <v>0</v>
      </c>
      <c r="I306" s="20">
        <v>0</v>
      </c>
      <c r="J306" s="20">
        <v>0</v>
      </c>
      <c r="K306" s="19">
        <v>0</v>
      </c>
      <c r="L306" s="32">
        <f t="shared" si="114"/>
        <v>50009</v>
      </c>
      <c r="M306" s="52">
        <v>0</v>
      </c>
      <c r="N306" s="20">
        <v>1519</v>
      </c>
      <c r="O306" s="20">
        <v>0</v>
      </c>
      <c r="P306" s="20">
        <v>0</v>
      </c>
      <c r="Q306" s="20">
        <v>0</v>
      </c>
      <c r="R306" s="20">
        <f t="shared" si="117"/>
        <v>1519</v>
      </c>
      <c r="S306" s="93">
        <f t="shared" si="115"/>
        <v>0.2</v>
      </c>
      <c r="T306" s="20">
        <f t="shared" si="115"/>
        <v>51528</v>
      </c>
      <c r="U306" s="33">
        <f t="shared" si="116"/>
        <v>51528</v>
      </c>
    </row>
    <row r="307" spans="2:21">
      <c r="B307" s="4">
        <v>298</v>
      </c>
      <c r="E307" s="52"/>
      <c r="F307" s="20"/>
      <c r="G307" s="20"/>
      <c r="H307" s="20"/>
      <c r="I307" s="20"/>
      <c r="J307" s="20"/>
      <c r="K307" s="20"/>
      <c r="L307" s="32"/>
      <c r="M307" s="59"/>
      <c r="N307" s="6"/>
      <c r="O307" s="6"/>
      <c r="P307" s="6"/>
      <c r="Q307" s="6"/>
      <c r="R307" s="6"/>
      <c r="S307" s="99"/>
      <c r="T307" s="6">
        <f t="shared" ref="T307:T318" si="118">F307+N307</f>
        <v>0</v>
      </c>
      <c r="U307" s="34"/>
    </row>
    <row r="308" spans="2:21">
      <c r="B308" s="4">
        <v>299</v>
      </c>
      <c r="D308" s="8" t="s">
        <v>109</v>
      </c>
      <c r="E308" s="55"/>
      <c r="F308" s="11">
        <f>SUM(F300:F307)</f>
        <v>65381929</v>
      </c>
      <c r="G308" s="11">
        <f>SUM(G300:G306)</f>
        <v>-6944002</v>
      </c>
      <c r="H308" s="11">
        <f>SUM(H300:H306)</f>
        <v>113222</v>
      </c>
      <c r="I308" s="11">
        <f>SUM(I300:I306)</f>
        <v>0</v>
      </c>
      <c r="J308" s="11">
        <f>ROUND(SUM(J300:J306),1)</f>
        <v>0</v>
      </c>
      <c r="K308" s="11">
        <f>SUM(K300:K306)</f>
        <v>2960429</v>
      </c>
      <c r="L308" s="43">
        <f>F308+G308+H308+I308+J308+K308</f>
        <v>61511578</v>
      </c>
      <c r="M308" s="55"/>
      <c r="N308" s="11">
        <f>SUM(N300:N307)</f>
        <v>947003</v>
      </c>
      <c r="O308" s="11">
        <f>SUM(O300:O306)</f>
        <v>-139392</v>
      </c>
      <c r="P308" s="11">
        <f>SUM(P300:P306)</f>
        <v>0</v>
      </c>
      <c r="Q308" s="11">
        <f>SUM(Q300:Q306)</f>
        <v>-69278</v>
      </c>
      <c r="R308" s="11">
        <f>N308+O308+P308+Q308</f>
        <v>738333</v>
      </c>
      <c r="S308" s="100"/>
      <c r="T308" s="11">
        <f t="shared" si="118"/>
        <v>66328932</v>
      </c>
      <c r="U308" s="39">
        <f>SUM(U300:U306)</f>
        <v>62249911</v>
      </c>
    </row>
    <row r="309" spans="2:21">
      <c r="B309" s="4">
        <v>300</v>
      </c>
      <c r="D309" s="8"/>
      <c r="E309" s="52"/>
      <c r="F309" s="20"/>
      <c r="G309" s="20"/>
      <c r="H309" s="20"/>
      <c r="I309" s="20"/>
      <c r="J309" s="20"/>
      <c r="K309" s="20"/>
      <c r="L309" s="32"/>
      <c r="M309" s="52"/>
      <c r="N309" s="20"/>
      <c r="O309" s="20"/>
      <c r="P309" s="20"/>
      <c r="Q309" s="20"/>
      <c r="R309" s="20"/>
      <c r="S309" s="98"/>
      <c r="T309" s="20">
        <f t="shared" si="118"/>
        <v>0</v>
      </c>
      <c r="U309" s="33"/>
    </row>
    <row r="310" spans="2:21">
      <c r="B310" s="4">
        <v>301</v>
      </c>
      <c r="D310" s="5" t="s">
        <v>110</v>
      </c>
      <c r="E310" s="52"/>
      <c r="F310" s="20"/>
      <c r="G310" s="20"/>
      <c r="H310" s="20"/>
      <c r="I310" s="20"/>
      <c r="J310" s="20"/>
      <c r="K310" s="20"/>
      <c r="L310" s="32"/>
      <c r="M310" s="52"/>
      <c r="N310" s="20"/>
      <c r="O310" s="20"/>
      <c r="P310" s="20"/>
      <c r="Q310" s="20"/>
      <c r="R310" s="20"/>
      <c r="S310" s="98"/>
      <c r="T310" s="20">
        <f t="shared" si="118"/>
        <v>0</v>
      </c>
      <c r="U310" s="33"/>
    </row>
    <row r="311" spans="2:21">
      <c r="B311" s="4">
        <v>302</v>
      </c>
      <c r="D311" s="4" t="s">
        <v>80</v>
      </c>
      <c r="E311" s="52">
        <v>4.2291000000000002E-2</v>
      </c>
      <c r="F311" s="20">
        <v>1277703</v>
      </c>
      <c r="G311" s="20">
        <v>0</v>
      </c>
      <c r="H311" s="20">
        <v>0</v>
      </c>
      <c r="I311" s="20">
        <v>0</v>
      </c>
      <c r="J311" s="20">
        <v>0</v>
      </c>
      <c r="K311" s="19">
        <v>88064</v>
      </c>
      <c r="L311" s="32">
        <f t="shared" ref="L311:L316" si="119">F311+G311+H311+I311+J311+K311</f>
        <v>1365767</v>
      </c>
      <c r="M311" s="52">
        <v>-2.2910000000000001E-3</v>
      </c>
      <c r="N311" s="20">
        <v>19822</v>
      </c>
      <c r="O311" s="20">
        <v>-2488</v>
      </c>
      <c r="P311" s="20">
        <v>0</v>
      </c>
      <c r="Q311" s="20">
        <v>-1590</v>
      </c>
      <c r="R311" s="20">
        <f>N311+O311+P311+Q311</f>
        <v>15744</v>
      </c>
      <c r="S311" s="93">
        <f t="shared" ref="S311:S316" si="120">E311+M311</f>
        <v>0.04</v>
      </c>
      <c r="T311" s="20">
        <f t="shared" si="118"/>
        <v>1297525</v>
      </c>
      <c r="U311" s="33">
        <f t="shared" ref="U311:U316" si="121">SUM(F311:K311)+SUM(N311:Q311)</f>
        <v>1381511</v>
      </c>
    </row>
    <row r="312" spans="2:21">
      <c r="B312" s="4">
        <v>303</v>
      </c>
      <c r="D312" s="4" t="s">
        <v>81</v>
      </c>
      <c r="E312" s="52">
        <v>4.6557000000000001E-2</v>
      </c>
      <c r="F312" s="20">
        <v>1490042</v>
      </c>
      <c r="G312" s="20">
        <v>0</v>
      </c>
      <c r="H312" s="20">
        <v>0</v>
      </c>
      <c r="I312" s="20">
        <v>0</v>
      </c>
      <c r="J312" s="20">
        <v>0</v>
      </c>
      <c r="K312" s="19">
        <v>100479</v>
      </c>
      <c r="L312" s="32">
        <f t="shared" si="119"/>
        <v>1590521</v>
      </c>
      <c r="M312" s="52">
        <v>-2.5569999999999998E-3</v>
      </c>
      <c r="N312" s="20">
        <v>45406</v>
      </c>
      <c r="O312" s="20">
        <v>0</v>
      </c>
      <c r="P312" s="20">
        <v>0</v>
      </c>
      <c r="Q312" s="20">
        <v>-5518</v>
      </c>
      <c r="R312" s="20">
        <f t="shared" ref="R312:R316" si="122">N312+O312+P312+Q312</f>
        <v>39888</v>
      </c>
      <c r="S312" s="93">
        <f t="shared" si="120"/>
        <v>4.4000000000000004E-2</v>
      </c>
      <c r="T312" s="20">
        <f t="shared" si="118"/>
        <v>1535448</v>
      </c>
      <c r="U312" s="33">
        <f t="shared" si="121"/>
        <v>1630409</v>
      </c>
    </row>
    <row r="313" spans="2:21">
      <c r="B313" s="4">
        <v>304</v>
      </c>
      <c r="D313" s="4" t="s">
        <v>82</v>
      </c>
      <c r="E313" s="52">
        <v>4.7595999999999999E-2</v>
      </c>
      <c r="F313" s="20">
        <v>14274904</v>
      </c>
      <c r="G313" s="20">
        <v>784622</v>
      </c>
      <c r="H313" s="20">
        <v>0</v>
      </c>
      <c r="I313" s="20">
        <v>0</v>
      </c>
      <c r="J313" s="20">
        <v>0</v>
      </c>
      <c r="K313" s="19">
        <v>1143382</v>
      </c>
      <c r="L313" s="32">
        <f t="shared" si="119"/>
        <v>16202908</v>
      </c>
      <c r="M313" s="52">
        <v>-1.436E-3</v>
      </c>
      <c r="N313" s="20">
        <v>-15793</v>
      </c>
      <c r="O313" s="20">
        <v>0</v>
      </c>
      <c r="P313" s="20">
        <v>0</v>
      </c>
      <c r="Q313" s="20">
        <v>0</v>
      </c>
      <c r="R313" s="20">
        <f t="shared" si="122"/>
        <v>-15793</v>
      </c>
      <c r="S313" s="93">
        <f t="shared" si="120"/>
        <v>4.616E-2</v>
      </c>
      <c r="T313" s="20">
        <f t="shared" si="118"/>
        <v>14259111</v>
      </c>
      <c r="U313" s="33">
        <f t="shared" si="121"/>
        <v>16187115</v>
      </c>
    </row>
    <row r="314" spans="2:21">
      <c r="B314" s="4">
        <v>305</v>
      </c>
      <c r="D314" s="4" t="s">
        <v>83</v>
      </c>
      <c r="E314" s="52">
        <v>4.1898999999999999E-2</v>
      </c>
      <c r="F314" s="20">
        <v>2783477</v>
      </c>
      <c r="G314" s="20">
        <v>0</v>
      </c>
      <c r="H314" s="20">
        <v>0</v>
      </c>
      <c r="I314" s="20">
        <v>0</v>
      </c>
      <c r="J314" s="20">
        <v>0</v>
      </c>
      <c r="K314" s="19">
        <v>174652</v>
      </c>
      <c r="L314" s="32">
        <f t="shared" si="119"/>
        <v>2958129</v>
      </c>
      <c r="M314" s="52">
        <v>-1.8990000000000001E-3</v>
      </c>
      <c r="N314" s="20">
        <v>39940</v>
      </c>
      <c r="O314" s="20">
        <v>0</v>
      </c>
      <c r="P314" s="20">
        <v>0</v>
      </c>
      <c r="Q314" s="20">
        <v>-1962</v>
      </c>
      <c r="R314" s="20">
        <f t="shared" si="122"/>
        <v>37978</v>
      </c>
      <c r="S314" s="93">
        <f t="shared" si="120"/>
        <v>0.04</v>
      </c>
      <c r="T314" s="20">
        <f t="shared" si="118"/>
        <v>2823417</v>
      </c>
      <c r="U314" s="33">
        <f t="shared" si="121"/>
        <v>2996107</v>
      </c>
    </row>
    <row r="315" spans="2:21">
      <c r="B315" s="4">
        <v>306</v>
      </c>
      <c r="D315" s="4" t="s">
        <v>84</v>
      </c>
      <c r="E315" s="52">
        <v>4.1440999999999999E-2</v>
      </c>
      <c r="F315" s="20">
        <v>2838344</v>
      </c>
      <c r="G315" s="20">
        <v>0</v>
      </c>
      <c r="H315" s="20">
        <v>0</v>
      </c>
      <c r="I315" s="20">
        <v>0</v>
      </c>
      <c r="J315" s="20">
        <v>0</v>
      </c>
      <c r="K315" s="19">
        <v>196318</v>
      </c>
      <c r="L315" s="32">
        <f t="shared" si="119"/>
        <v>3034662</v>
      </c>
      <c r="M315" s="52">
        <v>-1.441E-3</v>
      </c>
      <c r="N315" s="20">
        <v>7769</v>
      </c>
      <c r="O315" s="20">
        <v>0</v>
      </c>
      <c r="P315" s="20">
        <v>0</v>
      </c>
      <c r="Q315" s="20">
        <v>0</v>
      </c>
      <c r="R315" s="20">
        <f t="shared" si="122"/>
        <v>7769</v>
      </c>
      <c r="S315" s="93">
        <f t="shared" si="120"/>
        <v>0.04</v>
      </c>
      <c r="T315" s="20">
        <f t="shared" si="118"/>
        <v>2846113</v>
      </c>
      <c r="U315" s="33">
        <f t="shared" si="121"/>
        <v>3042431</v>
      </c>
    </row>
    <row r="316" spans="2:21">
      <c r="B316" s="4">
        <v>307</v>
      </c>
      <c r="D316" s="4" t="s">
        <v>85</v>
      </c>
      <c r="E316" s="52">
        <v>3.9837999999999998E-2</v>
      </c>
      <c r="F316" s="20">
        <v>121789</v>
      </c>
      <c r="G316" s="20">
        <v>0</v>
      </c>
      <c r="H316" s="20">
        <v>0</v>
      </c>
      <c r="I316" s="20">
        <v>0</v>
      </c>
      <c r="J316" s="20">
        <v>0</v>
      </c>
      <c r="K316" s="19">
        <v>10244</v>
      </c>
      <c r="L316" s="32">
        <f t="shared" si="119"/>
        <v>132033</v>
      </c>
      <c r="M316" s="52">
        <v>-1.983E-3</v>
      </c>
      <c r="N316" s="20">
        <v>5336</v>
      </c>
      <c r="O316" s="20">
        <v>0</v>
      </c>
      <c r="P316" s="20">
        <v>0</v>
      </c>
      <c r="Q316" s="20">
        <v>-510</v>
      </c>
      <c r="R316" s="20">
        <f t="shared" si="122"/>
        <v>4826</v>
      </c>
      <c r="S316" s="93">
        <f t="shared" si="120"/>
        <v>3.7855E-2</v>
      </c>
      <c r="T316" s="20">
        <f t="shared" si="118"/>
        <v>127125</v>
      </c>
      <c r="U316" s="33">
        <f t="shared" si="121"/>
        <v>136859</v>
      </c>
    </row>
    <row r="317" spans="2:21">
      <c r="B317" s="4">
        <v>308</v>
      </c>
      <c r="E317" s="52"/>
      <c r="F317" s="20"/>
      <c r="G317" s="7"/>
      <c r="H317" s="20"/>
      <c r="I317" s="20"/>
      <c r="J317" s="20"/>
      <c r="K317" s="20"/>
      <c r="L317" s="32"/>
      <c r="M317" s="52"/>
      <c r="N317" s="20"/>
      <c r="O317" s="20"/>
      <c r="P317" s="20"/>
      <c r="Q317" s="20"/>
      <c r="R317" s="20"/>
      <c r="S317" s="98"/>
      <c r="T317" s="20">
        <f t="shared" si="118"/>
        <v>0</v>
      </c>
      <c r="U317" s="33"/>
    </row>
    <row r="318" spans="2:21">
      <c r="B318" s="4">
        <v>309</v>
      </c>
      <c r="D318" s="8" t="s">
        <v>111</v>
      </c>
      <c r="E318" s="55"/>
      <c r="F318" s="11">
        <f>SUM(F311:F317)</f>
        <v>22786259</v>
      </c>
      <c r="G318" s="11">
        <f>SUM(G311:G316)</f>
        <v>784622</v>
      </c>
      <c r="H318" s="11">
        <f>SUM(H311:H316)</f>
        <v>0</v>
      </c>
      <c r="I318" s="11">
        <f>SUM(I311:I316)</f>
        <v>0</v>
      </c>
      <c r="J318" s="11">
        <f>ROUND(SUM(J311:J316),1)</f>
        <v>0</v>
      </c>
      <c r="K318" s="11">
        <f>SUM(K311:K316)</f>
        <v>1713139</v>
      </c>
      <c r="L318" s="43">
        <f>F318+G318+H318+I318+J318+K318</f>
        <v>25284020</v>
      </c>
      <c r="M318" s="55"/>
      <c r="N318" s="11">
        <f>SUM(N311:N317)</f>
        <v>102480</v>
      </c>
      <c r="O318" s="11">
        <f>SUM(O311:O316)</f>
        <v>-2488</v>
      </c>
      <c r="P318" s="11">
        <f>SUM(P311:P316)</f>
        <v>0</v>
      </c>
      <c r="Q318" s="11">
        <f>SUM(Q311:Q316)</f>
        <v>-9580</v>
      </c>
      <c r="R318" s="11">
        <f>N318+O318+P318+Q318</f>
        <v>90412</v>
      </c>
      <c r="S318" s="100"/>
      <c r="T318" s="11">
        <f t="shared" si="118"/>
        <v>22888739</v>
      </c>
      <c r="U318" s="39">
        <f>SUM(U311:U316)</f>
        <v>25374432</v>
      </c>
    </row>
    <row r="319" spans="2:21">
      <c r="B319" s="4">
        <v>310</v>
      </c>
      <c r="D319" s="8"/>
      <c r="E319" s="52"/>
      <c r="F319" s="20"/>
      <c r="G319" s="20"/>
      <c r="H319" s="20"/>
      <c r="I319" s="20"/>
      <c r="J319" s="20"/>
      <c r="K319" s="20"/>
      <c r="L319" s="32"/>
      <c r="M319" s="52"/>
      <c r="N319" s="20"/>
      <c r="O319" s="20"/>
      <c r="P319" s="20"/>
      <c r="Q319" s="20"/>
      <c r="R319" s="20"/>
      <c r="S319" s="98"/>
      <c r="T319" s="20"/>
      <c r="U319" s="33"/>
    </row>
    <row r="320" spans="2:21">
      <c r="B320" s="4">
        <v>311</v>
      </c>
      <c r="D320" s="5" t="s">
        <v>55</v>
      </c>
      <c r="E320" s="52"/>
      <c r="F320" s="20"/>
      <c r="G320" s="20"/>
      <c r="H320" s="20"/>
      <c r="I320" s="20"/>
      <c r="J320" s="20"/>
      <c r="K320" s="20"/>
      <c r="L320" s="32"/>
      <c r="M320" s="52"/>
      <c r="N320" s="20"/>
      <c r="O320" s="20"/>
      <c r="P320" s="20"/>
      <c r="Q320" s="20"/>
      <c r="R320" s="20"/>
      <c r="S320" s="98"/>
      <c r="T320" s="20"/>
      <c r="U320" s="33"/>
    </row>
    <row r="321" spans="2:21">
      <c r="B321" s="4">
        <v>312</v>
      </c>
      <c r="D321" s="4" t="s">
        <v>80</v>
      </c>
      <c r="E321" s="52">
        <v>2.5977E-2</v>
      </c>
      <c r="F321" s="20">
        <v>577903</v>
      </c>
      <c r="G321" s="20">
        <v>0</v>
      </c>
      <c r="H321" s="20">
        <v>0</v>
      </c>
      <c r="I321" s="20">
        <v>0</v>
      </c>
      <c r="J321" s="20">
        <v>0</v>
      </c>
      <c r="K321" s="19">
        <v>36011</v>
      </c>
      <c r="L321" s="32">
        <f t="shared" ref="L321:L326" si="123">F321+G321+H321+I321+J321+K321</f>
        <v>613914</v>
      </c>
      <c r="M321" s="52">
        <v>2.0230000000000001E-3</v>
      </c>
      <c r="N321" s="20">
        <v>-43503</v>
      </c>
      <c r="O321" s="20">
        <v>0</v>
      </c>
      <c r="P321" s="20">
        <v>0</v>
      </c>
      <c r="Q321" s="20">
        <v>2804</v>
      </c>
      <c r="R321" s="20">
        <f>N321+O321+P321+Q321</f>
        <v>-40699</v>
      </c>
      <c r="S321" s="93">
        <f t="shared" ref="S321:T326" si="124">E321+M321</f>
        <v>2.8000000000000001E-2</v>
      </c>
      <c r="T321" s="20">
        <f t="shared" si="124"/>
        <v>534400</v>
      </c>
      <c r="U321" s="33">
        <f t="shared" ref="U321:U326" si="125">SUM(F321:K321)+SUM(N321:Q321)</f>
        <v>573215</v>
      </c>
    </row>
    <row r="322" spans="2:21">
      <c r="B322" s="4">
        <v>313</v>
      </c>
      <c r="D322" s="4" t="s">
        <v>81</v>
      </c>
      <c r="E322" s="52">
        <v>2.6165000000000001E-2</v>
      </c>
      <c r="F322" s="20">
        <v>1361076</v>
      </c>
      <c r="G322" s="20">
        <v>0</v>
      </c>
      <c r="H322" s="20">
        <v>0</v>
      </c>
      <c r="I322" s="20">
        <v>0</v>
      </c>
      <c r="J322" s="20">
        <v>0</v>
      </c>
      <c r="K322" s="19">
        <v>112133</v>
      </c>
      <c r="L322" s="32">
        <f t="shared" si="123"/>
        <v>1473209</v>
      </c>
      <c r="M322" s="52">
        <v>3.8349999999999999E-3</v>
      </c>
      <c r="N322" s="20">
        <v>-425923</v>
      </c>
      <c r="O322" s="20">
        <v>0</v>
      </c>
      <c r="P322" s="20">
        <v>0</v>
      </c>
      <c r="Q322" s="20">
        <v>16435</v>
      </c>
      <c r="R322" s="20">
        <f t="shared" ref="R322:R326" si="126">N322+O322+P322+Q322</f>
        <v>-409488</v>
      </c>
      <c r="S322" s="93">
        <f t="shared" si="124"/>
        <v>0.03</v>
      </c>
      <c r="T322" s="20">
        <f t="shared" si="124"/>
        <v>935153</v>
      </c>
      <c r="U322" s="33">
        <f t="shared" si="125"/>
        <v>1063721</v>
      </c>
    </row>
    <row r="323" spans="2:21">
      <c r="B323" s="4">
        <v>314</v>
      </c>
      <c r="D323" s="4" t="s">
        <v>82</v>
      </c>
      <c r="E323" s="52">
        <v>3.0210999999999998E-2</v>
      </c>
      <c r="F323" s="20">
        <v>32732537</v>
      </c>
      <c r="G323" s="20">
        <v>-2349746</v>
      </c>
      <c r="H323" s="20">
        <v>0</v>
      </c>
      <c r="I323" s="20">
        <v>0</v>
      </c>
      <c r="J323" s="20">
        <v>0</v>
      </c>
      <c r="K323" s="19">
        <v>2107924</v>
      </c>
      <c r="L323" s="32">
        <f t="shared" si="123"/>
        <v>32490715</v>
      </c>
      <c r="M323" s="52">
        <v>-7.94E-4</v>
      </c>
      <c r="N323" s="20">
        <v>-1132484</v>
      </c>
      <c r="O323" s="20">
        <v>0</v>
      </c>
      <c r="P323" s="20">
        <v>0</v>
      </c>
      <c r="Q323" s="20">
        <v>0</v>
      </c>
      <c r="R323" s="20">
        <f t="shared" si="126"/>
        <v>-1132484</v>
      </c>
      <c r="S323" s="93">
        <f t="shared" si="124"/>
        <v>2.9416999999999999E-2</v>
      </c>
      <c r="T323" s="20">
        <f t="shared" si="124"/>
        <v>31600053</v>
      </c>
      <c r="U323" s="33">
        <f t="shared" si="125"/>
        <v>31358231</v>
      </c>
    </row>
    <row r="324" spans="2:21">
      <c r="B324" s="4">
        <v>315</v>
      </c>
      <c r="D324" s="4" t="s">
        <v>83</v>
      </c>
      <c r="E324" s="52">
        <v>2.6078E-2</v>
      </c>
      <c r="F324" s="20">
        <v>8804879</v>
      </c>
      <c r="G324" s="20">
        <v>0</v>
      </c>
      <c r="H324" s="20">
        <v>0</v>
      </c>
      <c r="I324" s="20">
        <v>0</v>
      </c>
      <c r="J324" s="20">
        <v>0</v>
      </c>
      <c r="K324" s="19">
        <v>444335</v>
      </c>
      <c r="L324" s="32">
        <f t="shared" si="123"/>
        <v>9249214</v>
      </c>
      <c r="M324" s="52">
        <v>-1.0059999999999999E-3</v>
      </c>
      <c r="N324" s="20">
        <v>273175</v>
      </c>
      <c r="O324" s="20">
        <v>0</v>
      </c>
      <c r="P324" s="20">
        <v>0</v>
      </c>
      <c r="Q324" s="20">
        <v>-17141</v>
      </c>
      <c r="R324" s="20">
        <f t="shared" si="126"/>
        <v>256034</v>
      </c>
      <c r="S324" s="93">
        <f t="shared" si="124"/>
        <v>2.5072000000000001E-2</v>
      </c>
      <c r="T324" s="20">
        <f t="shared" si="124"/>
        <v>9078054</v>
      </c>
      <c r="U324" s="33">
        <f t="shared" si="125"/>
        <v>9505248</v>
      </c>
    </row>
    <row r="325" spans="2:21">
      <c r="B325" s="4">
        <v>316</v>
      </c>
      <c r="D325" s="4" t="s">
        <v>84</v>
      </c>
      <c r="E325" s="52">
        <v>2.6844E-2</v>
      </c>
      <c r="F325" s="20">
        <v>3429350</v>
      </c>
      <c r="G325" s="20">
        <v>0</v>
      </c>
      <c r="H325" s="20">
        <v>0</v>
      </c>
      <c r="I325" s="20">
        <v>0</v>
      </c>
      <c r="J325" s="20">
        <v>0</v>
      </c>
      <c r="K325" s="19">
        <v>188842</v>
      </c>
      <c r="L325" s="32">
        <f t="shared" si="123"/>
        <v>3618192</v>
      </c>
      <c r="M325" s="52">
        <v>-7.1599999999999995E-4</v>
      </c>
      <c r="N325" s="20">
        <v>71558</v>
      </c>
      <c r="O325" s="20">
        <v>0</v>
      </c>
      <c r="P325" s="20">
        <v>0</v>
      </c>
      <c r="Q325" s="20">
        <v>-5037</v>
      </c>
      <c r="R325" s="20">
        <f t="shared" si="126"/>
        <v>66521</v>
      </c>
      <c r="S325" s="93">
        <f t="shared" si="124"/>
        <v>2.6127999999999998E-2</v>
      </c>
      <c r="T325" s="20">
        <f t="shared" si="124"/>
        <v>3500908</v>
      </c>
      <c r="U325" s="33">
        <f t="shared" si="125"/>
        <v>3684713</v>
      </c>
    </row>
    <row r="326" spans="2:21">
      <c r="B326" s="4">
        <v>317</v>
      </c>
      <c r="D326" s="4" t="s">
        <v>85</v>
      </c>
      <c r="E326" s="52">
        <v>3.1E-2</v>
      </c>
      <c r="F326" s="20">
        <v>78202</v>
      </c>
      <c r="G326" s="20">
        <v>0</v>
      </c>
      <c r="H326" s="20">
        <v>0</v>
      </c>
      <c r="I326" s="20">
        <v>0</v>
      </c>
      <c r="J326" s="20">
        <v>0</v>
      </c>
      <c r="K326" s="19">
        <v>4927</v>
      </c>
      <c r="L326" s="32">
        <f t="shared" si="123"/>
        <v>83129</v>
      </c>
      <c r="M326" s="52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f t="shared" si="126"/>
        <v>0</v>
      </c>
      <c r="S326" s="93">
        <f t="shared" si="124"/>
        <v>3.1E-2</v>
      </c>
      <c r="T326" s="20">
        <f t="shared" si="124"/>
        <v>78202</v>
      </c>
      <c r="U326" s="33">
        <f t="shared" si="125"/>
        <v>83129</v>
      </c>
    </row>
    <row r="327" spans="2:21">
      <c r="B327" s="4">
        <v>318</v>
      </c>
      <c r="E327" s="52"/>
      <c r="F327" s="20"/>
      <c r="G327" s="20"/>
      <c r="H327" s="20"/>
      <c r="I327" s="20"/>
      <c r="J327" s="20"/>
      <c r="K327" s="20"/>
      <c r="L327" s="32"/>
      <c r="M327" s="52"/>
      <c r="N327" s="20"/>
      <c r="O327" s="20"/>
      <c r="P327" s="20"/>
      <c r="Q327" s="20"/>
      <c r="R327" s="20"/>
      <c r="S327" s="98"/>
      <c r="T327" s="20">
        <f>F327+N327</f>
        <v>0</v>
      </c>
      <c r="U327" s="33"/>
    </row>
    <row r="328" spans="2:21">
      <c r="B328" s="4">
        <v>319</v>
      </c>
      <c r="D328" s="8" t="s">
        <v>112</v>
      </c>
      <c r="E328" s="55"/>
      <c r="F328" s="11">
        <f>SUM(F321:F327)</f>
        <v>46983947</v>
      </c>
      <c r="G328" s="11">
        <f>SUM(G321:G326)</f>
        <v>-2349746</v>
      </c>
      <c r="H328" s="11">
        <f>SUM(H321:H326)</f>
        <v>0</v>
      </c>
      <c r="I328" s="11">
        <f>SUM(I321:I326)</f>
        <v>0</v>
      </c>
      <c r="J328" s="11">
        <f>ROUND(SUM(J321:J326),1)</f>
        <v>0</v>
      </c>
      <c r="K328" s="11">
        <f>SUM(K321:K326)</f>
        <v>2894172</v>
      </c>
      <c r="L328" s="43">
        <f>F328+G328+H328+I328+J328+K328</f>
        <v>47528373</v>
      </c>
      <c r="M328" s="55"/>
      <c r="N328" s="11">
        <f>SUM(N321:N327)</f>
        <v>-1257177</v>
      </c>
      <c r="O328" s="11">
        <f>SUM(O321:O326)</f>
        <v>0</v>
      </c>
      <c r="P328" s="11">
        <f>SUM(P321:P326)</f>
        <v>0</v>
      </c>
      <c r="Q328" s="11">
        <f>SUM(Q321:Q326)</f>
        <v>-2939</v>
      </c>
      <c r="R328" s="11">
        <f>N328+O328+P328+Q328</f>
        <v>-1260116</v>
      </c>
      <c r="S328" s="100"/>
      <c r="T328" s="11">
        <f>F328+N328</f>
        <v>45726770</v>
      </c>
      <c r="U328" s="39">
        <f>SUM(U321:U326)</f>
        <v>46268257</v>
      </c>
    </row>
    <row r="329" spans="2:21">
      <c r="B329" s="4">
        <v>320</v>
      </c>
      <c r="D329" s="8"/>
      <c r="E329" s="52"/>
      <c r="F329" s="20"/>
      <c r="G329" s="20"/>
      <c r="H329" s="20"/>
      <c r="I329" s="20"/>
      <c r="J329" s="20"/>
      <c r="K329" s="20"/>
      <c r="L329" s="32"/>
      <c r="M329" s="52"/>
      <c r="N329" s="20"/>
      <c r="O329" s="20"/>
      <c r="P329" s="20"/>
      <c r="Q329" s="20"/>
      <c r="R329" s="20"/>
      <c r="S329" s="98"/>
      <c r="T329" s="20"/>
      <c r="U329" s="33"/>
    </row>
    <row r="330" spans="2:21">
      <c r="B330" s="4">
        <v>321</v>
      </c>
      <c r="D330" s="26" t="s">
        <v>187</v>
      </c>
      <c r="E330" s="52"/>
      <c r="F330" s="20"/>
      <c r="G330" s="20"/>
      <c r="H330" s="20"/>
      <c r="I330" s="20"/>
      <c r="J330" s="20"/>
      <c r="K330" s="20"/>
      <c r="L330" s="32"/>
      <c r="M330" s="52"/>
      <c r="N330" s="20"/>
      <c r="O330" s="20"/>
      <c r="P330" s="20"/>
      <c r="Q330" s="20"/>
      <c r="R330" s="20"/>
      <c r="S330" s="98"/>
      <c r="T330" s="20"/>
      <c r="U330" s="33"/>
    </row>
    <row r="331" spans="2:21">
      <c r="B331" s="4">
        <v>322</v>
      </c>
      <c r="D331" s="21" t="s">
        <v>80</v>
      </c>
      <c r="E331" s="52">
        <v>1.7999999999999999E-2</v>
      </c>
      <c r="F331" s="20">
        <v>35683225</v>
      </c>
      <c r="G331" s="20">
        <v>-127881</v>
      </c>
      <c r="H331" s="20">
        <v>0</v>
      </c>
      <c r="I331" s="20">
        <v>0</v>
      </c>
      <c r="J331" s="20">
        <v>0</v>
      </c>
      <c r="K331" s="19">
        <v>1234334</v>
      </c>
      <c r="L331" s="32">
        <f t="shared" ref="L331:L336" si="127">F331+G331+H331+I331+J331+K331</f>
        <v>36789678</v>
      </c>
      <c r="M331" s="52">
        <v>0</v>
      </c>
      <c r="N331" s="20">
        <v>0</v>
      </c>
      <c r="O331" s="20">
        <v>-247</v>
      </c>
      <c r="P331" s="20">
        <v>0</v>
      </c>
      <c r="Q331" s="20">
        <v>0</v>
      </c>
      <c r="R331" s="20">
        <f>N331+O331+P331+Q331</f>
        <v>-247</v>
      </c>
      <c r="S331" s="93">
        <f t="shared" ref="S331:T336" si="128">E331+M331</f>
        <v>1.7999999999999999E-2</v>
      </c>
      <c r="T331" s="20">
        <f t="shared" si="128"/>
        <v>35683225</v>
      </c>
      <c r="U331" s="33">
        <f t="shared" ref="U331:U336" si="129">SUM(F331:K331)+SUM(N331:Q331)</f>
        <v>36789431</v>
      </c>
    </row>
    <row r="332" spans="2:21">
      <c r="B332" s="4">
        <v>323</v>
      </c>
      <c r="D332" s="21" t="s">
        <v>81</v>
      </c>
      <c r="E332" s="52">
        <v>1.7999999999999999E-2</v>
      </c>
      <c r="F332" s="20">
        <v>7045298</v>
      </c>
      <c r="G332" s="20">
        <v>0</v>
      </c>
      <c r="H332" s="20">
        <v>0</v>
      </c>
      <c r="I332" s="20">
        <v>0</v>
      </c>
      <c r="J332" s="20">
        <v>0</v>
      </c>
      <c r="K332" s="19">
        <v>248701</v>
      </c>
      <c r="L332" s="32">
        <f t="shared" si="127"/>
        <v>7293999</v>
      </c>
      <c r="M332" s="52">
        <v>0</v>
      </c>
      <c r="N332" s="20">
        <v>0</v>
      </c>
      <c r="O332" s="20">
        <v>-49859</v>
      </c>
      <c r="P332" s="20">
        <v>0</v>
      </c>
      <c r="Q332" s="20">
        <v>0</v>
      </c>
      <c r="R332" s="20">
        <f t="shared" ref="R332:R336" si="130">N332+O332+P332+Q332</f>
        <v>-49859</v>
      </c>
      <c r="S332" s="93">
        <f t="shared" si="128"/>
        <v>1.7999999999999999E-2</v>
      </c>
      <c r="T332" s="20">
        <f t="shared" si="128"/>
        <v>7045298</v>
      </c>
      <c r="U332" s="33">
        <f t="shared" si="129"/>
        <v>7244140</v>
      </c>
    </row>
    <row r="333" spans="2:21">
      <c r="B333" s="4">
        <v>324</v>
      </c>
      <c r="D333" s="21" t="s">
        <v>82</v>
      </c>
      <c r="E333" s="52">
        <v>1.7999999999999999E-2</v>
      </c>
      <c r="F333" s="20">
        <v>104096081</v>
      </c>
      <c r="G333" s="20">
        <v>-21973932</v>
      </c>
      <c r="H333" s="20">
        <v>293116.65000000002</v>
      </c>
      <c r="I333" s="20">
        <v>0</v>
      </c>
      <c r="J333" s="20">
        <v>0</v>
      </c>
      <c r="K333" s="19">
        <v>3952453</v>
      </c>
      <c r="L333" s="32">
        <f t="shared" si="127"/>
        <v>86367718.650000006</v>
      </c>
      <c r="M333" s="52">
        <v>0</v>
      </c>
      <c r="N333" s="20">
        <v>213428</v>
      </c>
      <c r="O333" s="20">
        <v>-3684980</v>
      </c>
      <c r="P333" s="20">
        <v>0</v>
      </c>
      <c r="Q333" s="20">
        <v>0</v>
      </c>
      <c r="R333" s="20">
        <f t="shared" si="130"/>
        <v>-3471552</v>
      </c>
      <c r="S333" s="93">
        <f t="shared" si="128"/>
        <v>1.7999999999999999E-2</v>
      </c>
      <c r="T333" s="20">
        <f t="shared" si="128"/>
        <v>104309509</v>
      </c>
      <c r="U333" s="33">
        <f t="shared" si="129"/>
        <v>82896166.650000006</v>
      </c>
    </row>
    <row r="334" spans="2:21">
      <c r="B334" s="4">
        <v>325</v>
      </c>
      <c r="D334" s="21" t="s">
        <v>83</v>
      </c>
      <c r="E334" s="52">
        <v>1.7999999999999999E-2</v>
      </c>
      <c r="F334" s="20">
        <v>13404916</v>
      </c>
      <c r="G334" s="20">
        <v>-99702</v>
      </c>
      <c r="H334" s="20">
        <v>0</v>
      </c>
      <c r="I334" s="20">
        <v>0</v>
      </c>
      <c r="J334" s="20">
        <v>0</v>
      </c>
      <c r="K334" s="19">
        <v>564652</v>
      </c>
      <c r="L334" s="32">
        <f t="shared" si="127"/>
        <v>13869866</v>
      </c>
      <c r="M334" s="52">
        <v>0</v>
      </c>
      <c r="N334" s="20">
        <v>-213428</v>
      </c>
      <c r="O334" s="20">
        <v>-14745</v>
      </c>
      <c r="P334" s="20">
        <v>0</v>
      </c>
      <c r="Q334" s="20">
        <v>0</v>
      </c>
      <c r="R334" s="20">
        <f t="shared" si="130"/>
        <v>-228173</v>
      </c>
      <c r="S334" s="93">
        <f t="shared" si="128"/>
        <v>1.7999999999999999E-2</v>
      </c>
      <c r="T334" s="20">
        <f t="shared" si="128"/>
        <v>13191488</v>
      </c>
      <c r="U334" s="33">
        <f t="shared" si="129"/>
        <v>13641693</v>
      </c>
    </row>
    <row r="335" spans="2:21">
      <c r="B335" s="4">
        <v>326</v>
      </c>
      <c r="D335" s="21" t="s">
        <v>84</v>
      </c>
      <c r="E335" s="52">
        <v>1.7999999999999999E-2</v>
      </c>
      <c r="F335" s="20">
        <v>21266354</v>
      </c>
      <c r="G335" s="20">
        <v>-14835</v>
      </c>
      <c r="H335" s="20">
        <v>0</v>
      </c>
      <c r="I335" s="20">
        <v>0</v>
      </c>
      <c r="J335" s="20">
        <v>0</v>
      </c>
      <c r="K335" s="19">
        <v>727134</v>
      </c>
      <c r="L335" s="32">
        <f t="shared" si="127"/>
        <v>21978653</v>
      </c>
      <c r="M335" s="52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f t="shared" si="130"/>
        <v>0</v>
      </c>
      <c r="S335" s="93">
        <f t="shared" si="128"/>
        <v>1.7999999999999999E-2</v>
      </c>
      <c r="T335" s="20">
        <f t="shared" si="128"/>
        <v>21266354</v>
      </c>
      <c r="U335" s="33">
        <f t="shared" si="129"/>
        <v>21978653</v>
      </c>
    </row>
    <row r="336" spans="2:21">
      <c r="B336" s="4">
        <v>327</v>
      </c>
      <c r="D336" s="21" t="s">
        <v>85</v>
      </c>
      <c r="E336" s="52">
        <v>1.7999999999999999E-2</v>
      </c>
      <c r="F336" s="20">
        <v>3863077</v>
      </c>
      <c r="G336" s="20">
        <v>-79542</v>
      </c>
      <c r="H336" s="20">
        <v>0</v>
      </c>
      <c r="I336" s="20">
        <v>0</v>
      </c>
      <c r="J336" s="20">
        <v>0</v>
      </c>
      <c r="K336" s="19">
        <v>151155</v>
      </c>
      <c r="L336" s="32">
        <f t="shared" si="127"/>
        <v>3934690</v>
      </c>
      <c r="M336" s="52">
        <v>0</v>
      </c>
      <c r="N336" s="20">
        <v>0</v>
      </c>
      <c r="O336" s="20">
        <v>-5403</v>
      </c>
      <c r="P336" s="20">
        <v>0</v>
      </c>
      <c r="Q336" s="20">
        <v>0</v>
      </c>
      <c r="R336" s="20">
        <f t="shared" si="130"/>
        <v>-5403</v>
      </c>
      <c r="S336" s="93">
        <f t="shared" si="128"/>
        <v>1.7999999999999999E-2</v>
      </c>
      <c r="T336" s="20">
        <f t="shared" si="128"/>
        <v>3863077</v>
      </c>
      <c r="U336" s="33">
        <f t="shared" si="129"/>
        <v>3929287</v>
      </c>
    </row>
    <row r="337" spans="2:21">
      <c r="B337" s="4">
        <v>328</v>
      </c>
      <c r="D337" s="21"/>
      <c r="E337" s="52"/>
      <c r="F337" s="20"/>
      <c r="G337" s="20"/>
      <c r="H337" s="20"/>
      <c r="I337" s="20"/>
      <c r="J337" s="20"/>
      <c r="K337" s="20"/>
      <c r="L337" s="32"/>
      <c r="M337" s="52"/>
      <c r="N337" s="20"/>
      <c r="O337" s="20"/>
      <c r="P337" s="20"/>
      <c r="Q337" s="20"/>
      <c r="R337" s="20"/>
      <c r="S337" s="40"/>
      <c r="T337" s="20">
        <f>F337+N337</f>
        <v>0</v>
      </c>
      <c r="U337" s="33"/>
    </row>
    <row r="338" spans="2:21">
      <c r="B338" s="4">
        <v>329</v>
      </c>
      <c r="D338" s="22" t="s">
        <v>188</v>
      </c>
      <c r="E338" s="55"/>
      <c r="F338" s="11">
        <f t="shared" ref="F338:K338" si="131">SUM(F331:F336)</f>
        <v>185358951</v>
      </c>
      <c r="G338" s="11">
        <f t="shared" si="131"/>
        <v>-22295892</v>
      </c>
      <c r="H338" s="11">
        <f t="shared" si="131"/>
        <v>293116.65000000002</v>
      </c>
      <c r="I338" s="11">
        <f t="shared" si="131"/>
        <v>0</v>
      </c>
      <c r="J338" s="11">
        <f t="shared" si="131"/>
        <v>0</v>
      </c>
      <c r="K338" s="11">
        <f t="shared" si="131"/>
        <v>6878429</v>
      </c>
      <c r="L338" s="43">
        <f>F338+G338+H338+I338+J338+K338</f>
        <v>170234604.65000001</v>
      </c>
      <c r="M338" s="55"/>
      <c r="N338" s="11">
        <f>SUM(N331:N337)</f>
        <v>0</v>
      </c>
      <c r="O338" s="11">
        <f t="shared" ref="O338:R338" si="132">SUM(O331:O337)</f>
        <v>-3755234</v>
      </c>
      <c r="P338" s="11">
        <f t="shared" si="132"/>
        <v>0</v>
      </c>
      <c r="Q338" s="11">
        <f t="shared" si="132"/>
        <v>0</v>
      </c>
      <c r="R338" s="11">
        <f t="shared" si="132"/>
        <v>-3755234</v>
      </c>
      <c r="S338" s="53"/>
      <c r="T338" s="11">
        <f>F338+N338</f>
        <v>185358951</v>
      </c>
      <c r="U338" s="39">
        <f>SUM(U331:U336)</f>
        <v>166479370.65000001</v>
      </c>
    </row>
    <row r="339" spans="2:21">
      <c r="B339" s="4">
        <v>330</v>
      </c>
      <c r="D339" s="8"/>
      <c r="E339" s="52"/>
      <c r="F339" s="20"/>
      <c r="G339" s="20"/>
      <c r="H339" s="20"/>
      <c r="I339" s="20"/>
      <c r="J339" s="20"/>
      <c r="K339" s="20"/>
      <c r="L339" s="32"/>
      <c r="M339" s="52"/>
      <c r="N339" s="20"/>
      <c r="O339" s="20"/>
      <c r="P339" s="20"/>
      <c r="Q339" s="20"/>
      <c r="R339" s="20"/>
      <c r="S339" s="98"/>
      <c r="T339" s="20"/>
      <c r="U339" s="33"/>
    </row>
    <row r="340" spans="2:21">
      <c r="B340" s="4">
        <v>331</v>
      </c>
      <c r="D340" s="5" t="s">
        <v>57</v>
      </c>
      <c r="E340" s="52"/>
      <c r="F340" s="20"/>
      <c r="G340" s="20"/>
      <c r="H340" s="20"/>
      <c r="I340" s="20"/>
      <c r="J340" s="20"/>
      <c r="K340" s="20"/>
      <c r="L340" s="32"/>
      <c r="M340" s="52"/>
      <c r="N340" s="20"/>
      <c r="O340" s="20"/>
      <c r="P340" s="20"/>
      <c r="Q340" s="20"/>
      <c r="R340" s="20"/>
      <c r="S340" s="98"/>
      <c r="T340" s="20"/>
      <c r="U340" s="33"/>
    </row>
    <row r="341" spans="2:21">
      <c r="B341" s="4">
        <v>332</v>
      </c>
      <c r="D341" s="4" t="s">
        <v>80</v>
      </c>
      <c r="E341" s="52">
        <v>4.2754E-2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19">
        <v>0</v>
      </c>
      <c r="L341" s="32">
        <f t="shared" ref="L341:L346" si="133">F341+G341+H341+I341+J341+K341</f>
        <v>0</v>
      </c>
      <c r="M341" s="52">
        <v>-1.0677000000000001E-2</v>
      </c>
      <c r="N341" s="20">
        <v>27919</v>
      </c>
      <c r="O341" s="20">
        <v>-12489</v>
      </c>
      <c r="P341" s="20">
        <v>0</v>
      </c>
      <c r="Q341" s="20">
        <v>0</v>
      </c>
      <c r="R341" s="20">
        <f>N341+O341+P341+Q341</f>
        <v>15430</v>
      </c>
      <c r="S341" s="93">
        <f t="shared" ref="S341:T346" si="134">E341+M341</f>
        <v>3.2077000000000001E-2</v>
      </c>
      <c r="T341" s="20">
        <f t="shared" si="134"/>
        <v>27919</v>
      </c>
      <c r="U341" s="33">
        <f t="shared" ref="U341:U346" si="135">SUM(F341:K341)+SUM(N341:Q341)</f>
        <v>15430</v>
      </c>
    </row>
    <row r="342" spans="2:21">
      <c r="B342" s="4">
        <v>333</v>
      </c>
      <c r="D342" s="4" t="s">
        <v>81</v>
      </c>
      <c r="E342" s="52">
        <v>4.9431999999999997E-2</v>
      </c>
      <c r="F342" s="20">
        <v>12</v>
      </c>
      <c r="G342" s="20">
        <v>0</v>
      </c>
      <c r="H342" s="20">
        <v>0</v>
      </c>
      <c r="I342" s="20">
        <v>0</v>
      </c>
      <c r="J342" s="20">
        <v>0</v>
      </c>
      <c r="K342" s="19">
        <v>0</v>
      </c>
      <c r="L342" s="32">
        <f t="shared" si="133"/>
        <v>12</v>
      </c>
      <c r="M342" s="52">
        <v>-9.4319999999999994E-3</v>
      </c>
      <c r="N342" s="20">
        <v>10784</v>
      </c>
      <c r="O342" s="20">
        <v>-39993</v>
      </c>
      <c r="P342" s="20">
        <v>0</v>
      </c>
      <c r="Q342" s="20">
        <v>0</v>
      </c>
      <c r="R342" s="20">
        <f t="shared" ref="R342:R346" si="136">N342+O342+P342+Q342</f>
        <v>-29209</v>
      </c>
      <c r="S342" s="93">
        <f t="shared" si="134"/>
        <v>3.9999999999999994E-2</v>
      </c>
      <c r="T342" s="20">
        <f t="shared" si="134"/>
        <v>10796</v>
      </c>
      <c r="U342" s="33">
        <f t="shared" si="135"/>
        <v>-29197</v>
      </c>
    </row>
    <row r="343" spans="2:21">
      <c r="B343" s="4">
        <v>334</v>
      </c>
      <c r="D343" s="4" t="s">
        <v>82</v>
      </c>
      <c r="E343" s="52">
        <v>3.4188000000000003E-2</v>
      </c>
      <c r="F343" s="20">
        <v>76</v>
      </c>
      <c r="G343" s="20">
        <v>0</v>
      </c>
      <c r="H343" s="20">
        <v>0</v>
      </c>
      <c r="I343" s="20">
        <v>0</v>
      </c>
      <c r="J343" s="20">
        <v>0</v>
      </c>
      <c r="K343" s="19">
        <v>0</v>
      </c>
      <c r="L343" s="32">
        <f t="shared" si="133"/>
        <v>76</v>
      </c>
      <c r="M343" s="52">
        <v>-1.0813E-2</v>
      </c>
      <c r="N343" s="20">
        <v>13185</v>
      </c>
      <c r="O343" s="20">
        <v>-230704</v>
      </c>
      <c r="P343" s="20">
        <v>0</v>
      </c>
      <c r="Q343" s="20">
        <v>0</v>
      </c>
      <c r="R343" s="20">
        <f t="shared" si="136"/>
        <v>-217519</v>
      </c>
      <c r="S343" s="93">
        <f t="shared" si="134"/>
        <v>2.3375000000000003E-2</v>
      </c>
      <c r="T343" s="20">
        <f t="shared" si="134"/>
        <v>13261</v>
      </c>
      <c r="U343" s="33">
        <f t="shared" si="135"/>
        <v>-217443</v>
      </c>
    </row>
    <row r="344" spans="2:21">
      <c r="B344" s="4">
        <v>335</v>
      </c>
      <c r="D344" s="4" t="s">
        <v>83</v>
      </c>
      <c r="E344" s="52">
        <v>2.9336999999999998E-2</v>
      </c>
      <c r="F344" s="20">
        <v>15</v>
      </c>
      <c r="G344" s="20">
        <v>0</v>
      </c>
      <c r="H344" s="20">
        <v>0</v>
      </c>
      <c r="I344" s="20">
        <v>0</v>
      </c>
      <c r="J344" s="20">
        <v>0</v>
      </c>
      <c r="K344" s="19">
        <v>0</v>
      </c>
      <c r="L344" s="32">
        <f t="shared" si="133"/>
        <v>15</v>
      </c>
      <c r="M344" s="52">
        <v>-6.3369999999999998E-3</v>
      </c>
      <c r="N344" s="20">
        <v>2471</v>
      </c>
      <c r="O344" s="20">
        <v>-46375</v>
      </c>
      <c r="P344" s="20">
        <v>0</v>
      </c>
      <c r="Q344" s="20">
        <v>0</v>
      </c>
      <c r="R344" s="20">
        <f t="shared" si="136"/>
        <v>-43904</v>
      </c>
      <c r="S344" s="93">
        <f t="shared" si="134"/>
        <v>2.3E-2</v>
      </c>
      <c r="T344" s="20">
        <f t="shared" si="134"/>
        <v>2486</v>
      </c>
      <c r="U344" s="33">
        <f t="shared" si="135"/>
        <v>-43889</v>
      </c>
    </row>
    <row r="345" spans="2:21">
      <c r="B345" s="4">
        <v>336</v>
      </c>
      <c r="D345" s="4" t="s">
        <v>84</v>
      </c>
      <c r="E345" s="52">
        <v>5.3532999999999997E-2</v>
      </c>
      <c r="F345" s="20">
        <v>-23934</v>
      </c>
      <c r="G345" s="20">
        <v>0</v>
      </c>
      <c r="H345" s="20">
        <v>0</v>
      </c>
      <c r="I345" s="20">
        <v>0</v>
      </c>
      <c r="J345" s="20">
        <v>0</v>
      </c>
      <c r="K345" s="19">
        <v>0</v>
      </c>
      <c r="L345" s="32">
        <f t="shared" si="133"/>
        <v>-23934</v>
      </c>
      <c r="M345" s="52">
        <v>-1.1533E-2</v>
      </c>
      <c r="N345" s="20">
        <v>3192</v>
      </c>
      <c r="O345" s="20">
        <v>-54810</v>
      </c>
      <c r="P345" s="20">
        <v>0</v>
      </c>
      <c r="Q345" s="20">
        <v>0</v>
      </c>
      <c r="R345" s="20">
        <f t="shared" si="136"/>
        <v>-51618</v>
      </c>
      <c r="S345" s="93">
        <f t="shared" si="134"/>
        <v>4.1999999999999996E-2</v>
      </c>
      <c r="T345" s="20">
        <f t="shared" si="134"/>
        <v>-20742</v>
      </c>
      <c r="U345" s="33">
        <f t="shared" si="135"/>
        <v>-75552</v>
      </c>
    </row>
    <row r="346" spans="2:21">
      <c r="B346" s="4">
        <v>337</v>
      </c>
      <c r="D346" s="4" t="s">
        <v>85</v>
      </c>
      <c r="E346" s="52">
        <v>0.110809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19">
        <v>0</v>
      </c>
      <c r="L346" s="32">
        <f t="shared" si="133"/>
        <v>0</v>
      </c>
      <c r="M346" s="52">
        <v>-2.4809000000000001E-2</v>
      </c>
      <c r="N346" s="20">
        <v>365898</v>
      </c>
      <c r="O346" s="20">
        <v>-4024</v>
      </c>
      <c r="P346" s="20">
        <v>0</v>
      </c>
      <c r="Q346" s="20">
        <v>0</v>
      </c>
      <c r="R346" s="20">
        <f t="shared" si="136"/>
        <v>361874</v>
      </c>
      <c r="S346" s="93">
        <f t="shared" si="134"/>
        <v>8.6000000000000007E-2</v>
      </c>
      <c r="T346" s="20">
        <f t="shared" si="134"/>
        <v>365898</v>
      </c>
      <c r="U346" s="33">
        <f t="shared" si="135"/>
        <v>361874</v>
      </c>
    </row>
    <row r="347" spans="2:21">
      <c r="B347" s="4">
        <v>338</v>
      </c>
      <c r="E347" s="52"/>
      <c r="F347" s="20"/>
      <c r="G347" s="20"/>
      <c r="H347" s="20"/>
      <c r="I347" s="20"/>
      <c r="J347" s="20"/>
      <c r="K347" s="20"/>
      <c r="L347" s="32"/>
      <c r="M347" s="52"/>
      <c r="N347" s="20"/>
      <c r="O347" s="20"/>
      <c r="P347" s="20"/>
      <c r="Q347" s="20"/>
      <c r="R347" s="20"/>
      <c r="S347" s="98"/>
      <c r="T347" s="20">
        <f>F347+N347</f>
        <v>0</v>
      </c>
      <c r="U347" s="33"/>
    </row>
    <row r="348" spans="2:21">
      <c r="B348" s="4">
        <v>339</v>
      </c>
      <c r="D348" s="8" t="s">
        <v>113</v>
      </c>
      <c r="E348" s="55"/>
      <c r="F348" s="11">
        <f>SUM(F341:F347)</f>
        <v>-23831</v>
      </c>
      <c r="G348" s="11">
        <f>SUM(G341:G346)</f>
        <v>0</v>
      </c>
      <c r="H348" s="11">
        <f>SUM(H341:H346)</f>
        <v>0</v>
      </c>
      <c r="I348" s="11">
        <f>SUM(I341:I346)</f>
        <v>0</v>
      </c>
      <c r="J348" s="11">
        <f>ROUND(SUM(J341:J346),1)</f>
        <v>0</v>
      </c>
      <c r="K348" s="11">
        <f>SUM(K341:K346)</f>
        <v>0</v>
      </c>
      <c r="L348" s="43">
        <f>F348+G348+H348+I348+J348+K348</f>
        <v>-23831</v>
      </c>
      <c r="M348" s="55"/>
      <c r="N348" s="11">
        <f>SUM(N341:N347)</f>
        <v>423449</v>
      </c>
      <c r="O348" s="11">
        <f>SUM(O341:O346)</f>
        <v>-388395</v>
      </c>
      <c r="P348" s="11">
        <f>SUM(P341:P346)</f>
        <v>0</v>
      </c>
      <c r="Q348" s="11">
        <f>SUM(Q341:Q346)</f>
        <v>0</v>
      </c>
      <c r="R348" s="11">
        <f>N348+O348+P348+Q348</f>
        <v>35054</v>
      </c>
      <c r="S348" s="100"/>
      <c r="T348" s="11">
        <f>F348+N348</f>
        <v>399618</v>
      </c>
      <c r="U348" s="39">
        <f>SUM(U341:U346)</f>
        <v>11223</v>
      </c>
    </row>
    <row r="349" spans="2:21">
      <c r="B349" s="4">
        <v>340</v>
      </c>
      <c r="D349" s="8"/>
      <c r="E349" s="52"/>
      <c r="F349" s="20"/>
      <c r="G349" s="20"/>
      <c r="H349" s="20"/>
      <c r="I349" s="20"/>
      <c r="J349" s="20"/>
      <c r="K349" s="20"/>
      <c r="L349" s="32"/>
      <c r="M349" s="52"/>
      <c r="N349" s="20"/>
      <c r="O349" s="20"/>
      <c r="P349" s="20"/>
      <c r="Q349" s="20"/>
      <c r="R349" s="20"/>
      <c r="S349" s="98"/>
      <c r="T349" s="20"/>
      <c r="U349" s="33"/>
    </row>
    <row r="350" spans="2:21">
      <c r="B350" s="4">
        <v>341</v>
      </c>
      <c r="D350" s="5" t="s">
        <v>21</v>
      </c>
      <c r="E350" s="52"/>
      <c r="F350" s="20"/>
      <c r="G350" s="20"/>
      <c r="H350" s="20"/>
      <c r="I350" s="20"/>
      <c r="J350" s="20"/>
      <c r="K350" s="19"/>
      <c r="L350" s="32"/>
      <c r="M350" s="52"/>
      <c r="N350" s="20"/>
      <c r="O350" s="20"/>
      <c r="P350" s="20"/>
      <c r="Q350" s="20"/>
      <c r="R350" s="20"/>
      <c r="S350" s="98"/>
      <c r="T350" s="20"/>
      <c r="U350" s="33"/>
    </row>
    <row r="351" spans="2:21">
      <c r="B351" s="4">
        <v>342</v>
      </c>
      <c r="D351" s="4" t="s">
        <v>80</v>
      </c>
      <c r="E351" s="52">
        <v>1.9413E-2</v>
      </c>
      <c r="F351" s="20">
        <v>2280832</v>
      </c>
      <c r="G351" s="20">
        <v>-4886</v>
      </c>
      <c r="H351" s="20">
        <v>0</v>
      </c>
      <c r="I351" s="20">
        <v>0</v>
      </c>
      <c r="J351" s="20">
        <v>0</v>
      </c>
      <c r="K351" s="19">
        <v>74463</v>
      </c>
      <c r="L351" s="32">
        <f t="shared" ref="L351:L356" si="137">F351+G351+H351+I351+J351+K351</f>
        <v>2350409</v>
      </c>
      <c r="M351" s="52">
        <v>-6.5579999999999996E-3</v>
      </c>
      <c r="N351" s="20">
        <v>48454</v>
      </c>
      <c r="O351" s="20">
        <v>-2961</v>
      </c>
      <c r="P351" s="20">
        <v>0</v>
      </c>
      <c r="Q351" s="20">
        <v>0</v>
      </c>
      <c r="R351" s="20">
        <f>N351+O351+P351+Q351</f>
        <v>45493</v>
      </c>
      <c r="S351" s="93">
        <f t="shared" ref="S351:T356" si="138">E351+M351</f>
        <v>1.2855E-2</v>
      </c>
      <c r="T351" s="20">
        <f t="shared" si="138"/>
        <v>2329286</v>
      </c>
      <c r="U351" s="33">
        <f t="shared" ref="U351:U356" si="139">SUM(F351:K351)+SUM(N351:Q351)</f>
        <v>2395902</v>
      </c>
    </row>
    <row r="352" spans="2:21">
      <c r="B352" s="4">
        <v>343</v>
      </c>
      <c r="D352" s="4" t="s">
        <v>81</v>
      </c>
      <c r="E352" s="52">
        <v>3.6847999999999999E-2</v>
      </c>
      <c r="F352" s="20">
        <v>3630345</v>
      </c>
      <c r="G352" s="20">
        <v>0</v>
      </c>
      <c r="H352" s="20">
        <v>0</v>
      </c>
      <c r="I352" s="20">
        <v>0</v>
      </c>
      <c r="J352" s="20">
        <v>0</v>
      </c>
      <c r="K352" s="19">
        <v>233632</v>
      </c>
      <c r="L352" s="32">
        <f t="shared" si="137"/>
        <v>3863977</v>
      </c>
      <c r="M352" s="52">
        <v>-3.8479999999999999E-3</v>
      </c>
      <c r="N352" s="20">
        <v>74292</v>
      </c>
      <c r="O352" s="20">
        <v>0</v>
      </c>
      <c r="P352" s="20">
        <v>0</v>
      </c>
      <c r="Q352" s="20">
        <v>0</v>
      </c>
      <c r="R352" s="20">
        <f t="shared" ref="R352:R356" si="140">N352+O352+P352+Q352</f>
        <v>74292</v>
      </c>
      <c r="S352" s="93">
        <f t="shared" si="138"/>
        <v>3.3000000000000002E-2</v>
      </c>
      <c r="T352" s="20">
        <f t="shared" si="138"/>
        <v>3704637</v>
      </c>
      <c r="U352" s="33">
        <f t="shared" si="139"/>
        <v>3938269</v>
      </c>
    </row>
    <row r="353" spans="2:21">
      <c r="B353" s="4">
        <v>344</v>
      </c>
      <c r="D353" s="4" t="s">
        <v>82</v>
      </c>
      <c r="E353" s="52">
        <v>1.9612000000000001E-2</v>
      </c>
      <c r="F353" s="20">
        <v>14618685</v>
      </c>
      <c r="G353" s="20">
        <v>-438245</v>
      </c>
      <c r="H353" s="20">
        <v>921620</v>
      </c>
      <c r="I353" s="20">
        <v>-21959</v>
      </c>
      <c r="J353" s="20">
        <v>0</v>
      </c>
      <c r="K353" s="19">
        <v>493270</v>
      </c>
      <c r="L353" s="32">
        <f t="shared" si="137"/>
        <v>15573371</v>
      </c>
      <c r="M353" s="52">
        <v>-6.313E-3</v>
      </c>
      <c r="N353" s="20">
        <v>210264</v>
      </c>
      <c r="O353" s="20">
        <v>-111083</v>
      </c>
      <c r="P353" s="20">
        <v>429</v>
      </c>
      <c r="Q353" s="20">
        <v>0</v>
      </c>
      <c r="R353" s="20">
        <f t="shared" si="140"/>
        <v>99610</v>
      </c>
      <c r="S353" s="93">
        <f t="shared" si="138"/>
        <v>1.3299000000000002E-2</v>
      </c>
      <c r="T353" s="20">
        <f t="shared" si="138"/>
        <v>14828949</v>
      </c>
      <c r="U353" s="33">
        <f t="shared" si="139"/>
        <v>15672981</v>
      </c>
    </row>
    <row r="354" spans="2:21">
      <c r="B354" s="4">
        <v>345</v>
      </c>
      <c r="D354" s="4" t="s">
        <v>83</v>
      </c>
      <c r="E354" s="52">
        <v>2.0673E-2</v>
      </c>
      <c r="F354" s="20">
        <v>4362225</v>
      </c>
      <c r="G354" s="20">
        <v>-92930</v>
      </c>
      <c r="H354" s="20">
        <v>0</v>
      </c>
      <c r="I354" s="20">
        <v>0</v>
      </c>
      <c r="J354" s="20">
        <v>0</v>
      </c>
      <c r="K354" s="19">
        <v>101784</v>
      </c>
      <c r="L354" s="32">
        <f t="shared" si="137"/>
        <v>4371079</v>
      </c>
      <c r="M354" s="52">
        <v>-6.6519999999999999E-3</v>
      </c>
      <c r="N354" s="20">
        <v>202496</v>
      </c>
      <c r="O354" s="20">
        <v>0</v>
      </c>
      <c r="P354" s="20">
        <v>0</v>
      </c>
      <c r="Q354" s="20">
        <v>-32751</v>
      </c>
      <c r="R354" s="20">
        <f t="shared" si="140"/>
        <v>169745</v>
      </c>
      <c r="S354" s="93">
        <f t="shared" si="138"/>
        <v>1.4021E-2</v>
      </c>
      <c r="T354" s="20">
        <f t="shared" si="138"/>
        <v>4564721</v>
      </c>
      <c r="U354" s="33">
        <f t="shared" si="139"/>
        <v>4540824</v>
      </c>
    </row>
    <row r="355" spans="2:21">
      <c r="B355" s="4">
        <v>346</v>
      </c>
      <c r="D355" s="4" t="s">
        <v>84</v>
      </c>
      <c r="E355" s="52">
        <v>2.1478000000000001E-2</v>
      </c>
      <c r="F355" s="20">
        <v>1725653</v>
      </c>
      <c r="G355" s="20">
        <v>0</v>
      </c>
      <c r="H355" s="20">
        <v>0</v>
      </c>
      <c r="I355" s="20">
        <v>-81182</v>
      </c>
      <c r="J355" s="20">
        <v>0</v>
      </c>
      <c r="K355" s="19">
        <v>93152</v>
      </c>
      <c r="L355" s="32">
        <f t="shared" si="137"/>
        <v>1737623</v>
      </c>
      <c r="M355" s="52">
        <v>-3.0309999999999998E-3</v>
      </c>
      <c r="N355" s="20">
        <v>34376</v>
      </c>
      <c r="O355" s="20">
        <v>-87</v>
      </c>
      <c r="P355" s="20">
        <v>885</v>
      </c>
      <c r="Q355" s="20">
        <v>0</v>
      </c>
      <c r="R355" s="20">
        <f t="shared" si="140"/>
        <v>35174</v>
      </c>
      <c r="S355" s="93">
        <f t="shared" si="138"/>
        <v>1.8447000000000002E-2</v>
      </c>
      <c r="T355" s="20">
        <f t="shared" si="138"/>
        <v>1760029</v>
      </c>
      <c r="U355" s="33">
        <f t="shared" si="139"/>
        <v>1772797</v>
      </c>
    </row>
    <row r="356" spans="2:21">
      <c r="B356" s="4">
        <v>347</v>
      </c>
      <c r="D356" s="4" t="s">
        <v>85</v>
      </c>
      <c r="E356" s="52">
        <v>1.9422999999999999E-2</v>
      </c>
      <c r="F356" s="20">
        <v>284837</v>
      </c>
      <c r="G356" s="20">
        <v>0</v>
      </c>
      <c r="H356" s="20">
        <v>0</v>
      </c>
      <c r="I356" s="20">
        <v>0</v>
      </c>
      <c r="J356" s="20">
        <v>0</v>
      </c>
      <c r="K356" s="19">
        <v>13730</v>
      </c>
      <c r="L356" s="32">
        <f t="shared" si="137"/>
        <v>298567</v>
      </c>
      <c r="M356" s="52">
        <v>1.2577E-2</v>
      </c>
      <c r="N356" s="20">
        <v>-892</v>
      </c>
      <c r="O356" s="20">
        <v>0</v>
      </c>
      <c r="P356" s="20">
        <v>0</v>
      </c>
      <c r="Q356" s="20">
        <v>8891</v>
      </c>
      <c r="R356" s="20">
        <f t="shared" si="140"/>
        <v>7999</v>
      </c>
      <c r="S356" s="93">
        <f t="shared" si="138"/>
        <v>3.2000000000000001E-2</v>
      </c>
      <c r="T356" s="20">
        <f t="shared" si="138"/>
        <v>283945</v>
      </c>
      <c r="U356" s="33">
        <f t="shared" si="139"/>
        <v>306566</v>
      </c>
    </row>
    <row r="357" spans="2:21">
      <c r="B357" s="4">
        <v>348</v>
      </c>
      <c r="E357" s="52"/>
      <c r="F357" s="20"/>
      <c r="G357" s="20"/>
      <c r="H357" s="20"/>
      <c r="I357" s="20"/>
      <c r="J357" s="41"/>
      <c r="K357" s="20"/>
      <c r="L357" s="32"/>
      <c r="M357" s="52"/>
      <c r="N357" s="20"/>
      <c r="O357" s="20"/>
      <c r="P357" s="20"/>
      <c r="Q357" s="20"/>
      <c r="R357" s="20"/>
      <c r="S357" s="98"/>
      <c r="T357" s="20"/>
      <c r="U357" s="33"/>
    </row>
    <row r="358" spans="2:21">
      <c r="B358" s="4">
        <v>349</v>
      </c>
      <c r="D358" s="8" t="s">
        <v>22</v>
      </c>
      <c r="E358" s="55"/>
      <c r="F358" s="11">
        <f>SUM(F351:F357)</f>
        <v>26902577</v>
      </c>
      <c r="G358" s="11">
        <f>SUM(G351:G356)</f>
        <v>-536061</v>
      </c>
      <c r="H358" s="11">
        <f>SUM(H351:H356)</f>
        <v>921620</v>
      </c>
      <c r="I358" s="11">
        <f>SUM(I351:I356)</f>
        <v>-103141</v>
      </c>
      <c r="J358" s="12">
        <f>ROUND(SUM(J351:J356),1)</f>
        <v>0</v>
      </c>
      <c r="K358" s="11">
        <f>SUM(K351:K356)</f>
        <v>1010031</v>
      </c>
      <c r="L358" s="43">
        <f>F358+G358+H358+I358+J358+K358</f>
        <v>28195026</v>
      </c>
      <c r="M358" s="55"/>
      <c r="N358" s="11">
        <f>SUM(N351:N357)</f>
        <v>568990</v>
      </c>
      <c r="O358" s="11">
        <f>SUM(O351:O356)</f>
        <v>-114131</v>
      </c>
      <c r="P358" s="11">
        <f>SUM(P351:P356)</f>
        <v>1314</v>
      </c>
      <c r="Q358" s="11">
        <f>SUM(Q351:Q356)</f>
        <v>-23860</v>
      </c>
      <c r="R358" s="11">
        <f>N358+O358+P358+Q358</f>
        <v>432313</v>
      </c>
      <c r="S358" s="100"/>
      <c r="T358" s="11">
        <f>F358+N358</f>
        <v>27471567</v>
      </c>
      <c r="U358" s="39">
        <f>SUM(U351:U356)</f>
        <v>28627339</v>
      </c>
    </row>
    <row r="359" spans="2:21">
      <c r="B359" s="4">
        <v>350</v>
      </c>
      <c r="D359" s="109"/>
      <c r="E359" s="52"/>
      <c r="F359" s="20"/>
      <c r="G359" s="20"/>
      <c r="H359" s="20"/>
      <c r="I359" s="20"/>
      <c r="J359" s="20"/>
      <c r="K359" s="20"/>
      <c r="L359" s="32"/>
      <c r="M359" s="52"/>
      <c r="N359" s="20"/>
      <c r="O359" s="20"/>
      <c r="P359" s="20"/>
      <c r="Q359" s="20"/>
      <c r="R359" s="20"/>
      <c r="S359" s="98"/>
      <c r="T359" s="20">
        <f>F359+N359</f>
        <v>0</v>
      </c>
      <c r="U359" s="33"/>
    </row>
    <row r="360" spans="2:21">
      <c r="B360" s="4">
        <v>351</v>
      </c>
      <c r="D360" s="4" t="s">
        <v>114</v>
      </c>
      <c r="E360" s="52">
        <v>1.0307E-2</v>
      </c>
      <c r="F360" s="20">
        <v>221568</v>
      </c>
      <c r="G360" s="20">
        <v>0</v>
      </c>
      <c r="H360" s="20">
        <v>0</v>
      </c>
      <c r="I360" s="20">
        <v>0</v>
      </c>
      <c r="J360" s="20">
        <v>0</v>
      </c>
      <c r="K360" s="19">
        <v>6324</v>
      </c>
      <c r="L360" s="32">
        <f>F360+G360+H360+I360+J360+K360</f>
        <v>227892</v>
      </c>
      <c r="M360" s="52">
        <v>4.7790000000000003E-3</v>
      </c>
      <c r="N360" s="20">
        <v>22105</v>
      </c>
      <c r="O360" s="20">
        <v>0</v>
      </c>
      <c r="P360" s="20">
        <v>0</v>
      </c>
      <c r="Q360" s="20">
        <v>2932</v>
      </c>
      <c r="R360" s="20">
        <f>N360+O360+P360+Q360</f>
        <v>25037</v>
      </c>
      <c r="S360" s="93">
        <f>E360+M360</f>
        <v>1.5086E-2</v>
      </c>
      <c r="T360" s="20">
        <f>F360+N360</f>
        <v>243673</v>
      </c>
      <c r="U360" s="33">
        <f>SUM(F360:K360)+SUM(N360:Q360)</f>
        <v>252929</v>
      </c>
    </row>
    <row r="361" spans="2:21">
      <c r="B361" s="4">
        <v>352</v>
      </c>
      <c r="D361" s="4" t="s">
        <v>115</v>
      </c>
      <c r="E361" s="52">
        <v>0.2</v>
      </c>
      <c r="F361" s="20">
        <v>31951</v>
      </c>
      <c r="G361" s="20">
        <v>0</v>
      </c>
      <c r="H361" s="20">
        <v>0</v>
      </c>
      <c r="I361" s="20">
        <v>0</v>
      </c>
      <c r="J361" s="20">
        <v>0</v>
      </c>
      <c r="K361" s="19">
        <v>0</v>
      </c>
      <c r="L361" s="32">
        <f>F361+G361+H361+I361+J361+K361</f>
        <v>31951</v>
      </c>
      <c r="M361" s="52">
        <v>0</v>
      </c>
      <c r="N361" s="20">
        <v>20</v>
      </c>
      <c r="O361" s="20">
        <v>0</v>
      </c>
      <c r="P361" s="20">
        <v>0</v>
      </c>
      <c r="Q361" s="20">
        <v>0</v>
      </c>
      <c r="R361" s="20">
        <f>N361+O361+P361+Q361</f>
        <v>20</v>
      </c>
      <c r="S361" s="93">
        <f>E361+M361</f>
        <v>0.2</v>
      </c>
      <c r="T361" s="20">
        <f>F361+N361</f>
        <v>31971</v>
      </c>
      <c r="U361" s="33">
        <f>SUM(F361:K361)+SUM(N361:Q361)</f>
        <v>31971</v>
      </c>
    </row>
    <row r="362" spans="2:21">
      <c r="B362" s="4">
        <v>353</v>
      </c>
      <c r="D362" s="9"/>
      <c r="E362" s="52"/>
      <c r="F362" s="20"/>
      <c r="G362" s="20"/>
      <c r="H362" s="20"/>
      <c r="I362" s="20"/>
      <c r="J362" s="20"/>
      <c r="K362" s="20"/>
      <c r="L362" s="32"/>
      <c r="M362" s="52"/>
      <c r="N362" s="20"/>
      <c r="O362" s="20"/>
      <c r="P362" s="20"/>
      <c r="Q362" s="20"/>
      <c r="R362" s="20"/>
      <c r="S362" s="38"/>
      <c r="T362" s="20"/>
      <c r="U362" s="33"/>
    </row>
    <row r="363" spans="2:21">
      <c r="B363" s="4">
        <v>354</v>
      </c>
      <c r="D363" s="8" t="s">
        <v>116</v>
      </c>
      <c r="E363" s="55"/>
      <c r="F363" s="11">
        <f>SUM(F360:F362)</f>
        <v>253519</v>
      </c>
      <c r="G363" s="11">
        <f>SUM(G360:G361)</f>
        <v>0</v>
      </c>
      <c r="H363" s="11">
        <f>SUM(H360:H361)</f>
        <v>0</v>
      </c>
      <c r="I363" s="11">
        <f>SUM(I360:I361)</f>
        <v>0</v>
      </c>
      <c r="J363" s="11">
        <f>ROUND(SUM(J360:J361),1)</f>
        <v>0</v>
      </c>
      <c r="K363" s="11">
        <f>SUM(K360:K361)</f>
        <v>6324</v>
      </c>
      <c r="L363" s="43">
        <f>F363+G363+H363+I363+J363+K363</f>
        <v>259843</v>
      </c>
      <c r="M363" s="55"/>
      <c r="N363" s="11">
        <f>SUM(N360:N362)</f>
        <v>22125</v>
      </c>
      <c r="O363" s="11">
        <f>SUM(O360:O361)</f>
        <v>0</v>
      </c>
      <c r="P363" s="11">
        <f>SUM(P360:P361)</f>
        <v>0</v>
      </c>
      <c r="Q363" s="11">
        <f>SUM(Q360:Q361)</f>
        <v>2932</v>
      </c>
      <c r="R363" s="11">
        <f>N363+O363+P363+Q363</f>
        <v>25057</v>
      </c>
      <c r="S363" s="101"/>
      <c r="T363" s="11">
        <f>F363+N363</f>
        <v>275644</v>
      </c>
      <c r="U363" s="39">
        <f>SUM(U360:U361)</f>
        <v>284900</v>
      </c>
    </row>
    <row r="364" spans="2:21">
      <c r="B364" s="4">
        <v>355</v>
      </c>
      <c r="D364" s="109"/>
      <c r="E364" s="52"/>
      <c r="F364" s="20"/>
      <c r="G364" s="20"/>
      <c r="H364" s="20"/>
      <c r="I364" s="20"/>
      <c r="J364" s="20"/>
      <c r="K364" s="20"/>
      <c r="L364" s="32"/>
      <c r="M364" s="52"/>
      <c r="N364" s="20"/>
      <c r="O364" s="20"/>
      <c r="P364" s="20"/>
      <c r="Q364" s="20"/>
      <c r="R364" s="20"/>
      <c r="S364" s="38"/>
      <c r="T364" s="20"/>
      <c r="U364" s="33"/>
    </row>
    <row r="365" spans="2:21">
      <c r="B365" s="4">
        <v>356</v>
      </c>
      <c r="D365" s="5" t="s">
        <v>58</v>
      </c>
      <c r="E365" s="52"/>
      <c r="F365" s="20"/>
      <c r="G365" s="20"/>
      <c r="H365" s="20"/>
      <c r="I365" s="20"/>
      <c r="J365" s="20"/>
      <c r="K365" s="20"/>
      <c r="L365" s="32"/>
      <c r="M365" s="52"/>
      <c r="N365" s="20"/>
      <c r="O365" s="20"/>
      <c r="P365" s="20"/>
      <c r="Q365" s="20"/>
      <c r="R365" s="20"/>
      <c r="S365" s="38"/>
      <c r="T365" s="20"/>
      <c r="U365" s="33"/>
    </row>
    <row r="366" spans="2:21">
      <c r="B366" s="4">
        <v>357</v>
      </c>
      <c r="D366" s="4" t="s">
        <v>80</v>
      </c>
      <c r="E366" s="52">
        <v>1.7638000000000001E-2</v>
      </c>
      <c r="F366" s="20">
        <v>6143388</v>
      </c>
      <c r="G366" s="20">
        <v>-1275</v>
      </c>
      <c r="H366" s="20">
        <v>0</v>
      </c>
      <c r="I366" s="20">
        <v>0</v>
      </c>
      <c r="J366" s="20">
        <v>0</v>
      </c>
      <c r="K366" s="19">
        <v>66158</v>
      </c>
      <c r="L366" s="32">
        <f t="shared" ref="L366:L372" si="141">F366+G366+H366+I366+J366+K366</f>
        <v>6208271</v>
      </c>
      <c r="M366" s="52">
        <v>-6.8099999999999996E-4</v>
      </c>
      <c r="N366" s="20">
        <v>327816</v>
      </c>
      <c r="O366" s="20">
        <v>-8723</v>
      </c>
      <c r="P366" s="20">
        <v>0</v>
      </c>
      <c r="Q366" s="20">
        <v>-1916</v>
      </c>
      <c r="R366" s="20">
        <f>N366+O366+P366+Q366</f>
        <v>317177</v>
      </c>
      <c r="S366" s="93">
        <f t="shared" ref="S366:T372" si="142">E366+M366</f>
        <v>1.6957E-2</v>
      </c>
      <c r="T366" s="20">
        <f t="shared" si="142"/>
        <v>6471204</v>
      </c>
      <c r="U366" s="33">
        <f t="shared" ref="U366:U372" si="143">SUM(F366:K366)+SUM(N366:Q366)</f>
        <v>6525448</v>
      </c>
    </row>
    <row r="367" spans="2:21">
      <c r="B367" s="4">
        <v>358</v>
      </c>
      <c r="D367" s="4" t="s">
        <v>81</v>
      </c>
      <c r="E367" s="52">
        <v>1.8703999999999998E-2</v>
      </c>
      <c r="F367" s="20">
        <v>2146635</v>
      </c>
      <c r="G367" s="20">
        <v>-1533378</v>
      </c>
      <c r="H367" s="20">
        <v>0</v>
      </c>
      <c r="I367" s="20">
        <v>0</v>
      </c>
      <c r="J367" s="20">
        <v>0</v>
      </c>
      <c r="K367" s="19">
        <v>78602</v>
      </c>
      <c r="L367" s="32">
        <f t="shared" si="141"/>
        <v>691859</v>
      </c>
      <c r="M367" s="52">
        <v>-3.01E-4</v>
      </c>
      <c r="N367" s="20">
        <v>57932</v>
      </c>
      <c r="O367" s="20">
        <v>0</v>
      </c>
      <c r="P367" s="20">
        <v>0</v>
      </c>
      <c r="Q367" s="20">
        <v>-532</v>
      </c>
      <c r="R367" s="20">
        <f t="shared" ref="R367:R372" si="144">N367+O367+P367+Q367</f>
        <v>57400</v>
      </c>
      <c r="S367" s="93">
        <f t="shared" si="142"/>
        <v>1.8402999999999999E-2</v>
      </c>
      <c r="T367" s="20">
        <f t="shared" si="142"/>
        <v>2204567</v>
      </c>
      <c r="U367" s="33">
        <f t="shared" si="143"/>
        <v>749259</v>
      </c>
    </row>
    <row r="368" spans="2:21">
      <c r="B368" s="4">
        <v>359</v>
      </c>
      <c r="D368" s="4" t="s">
        <v>82</v>
      </c>
      <c r="E368" s="52">
        <v>1.4393E-2</v>
      </c>
      <c r="F368" s="20">
        <v>4701754</v>
      </c>
      <c r="G368" s="20">
        <v>-12700049</v>
      </c>
      <c r="H368" s="20">
        <v>28918</v>
      </c>
      <c r="I368" s="20">
        <v>0</v>
      </c>
      <c r="J368" s="20">
        <v>0</v>
      </c>
      <c r="K368" s="19">
        <v>735974</v>
      </c>
      <c r="L368" s="32">
        <f t="shared" si="141"/>
        <v>-7233403</v>
      </c>
      <c r="M368" s="52">
        <v>-5.0900000000000001E-4</v>
      </c>
      <c r="N368" s="20">
        <v>-1610674</v>
      </c>
      <c r="O368" s="20">
        <v>-3717</v>
      </c>
      <c r="P368" s="20">
        <v>0</v>
      </c>
      <c r="Q368" s="20">
        <v>-17965</v>
      </c>
      <c r="R368" s="20">
        <f t="shared" si="144"/>
        <v>-1632356</v>
      </c>
      <c r="S368" s="93">
        <f t="shared" si="142"/>
        <v>1.3883999999999999E-2</v>
      </c>
      <c r="T368" s="20">
        <f t="shared" si="142"/>
        <v>3091080</v>
      </c>
      <c r="U368" s="33">
        <f t="shared" si="143"/>
        <v>-8865759</v>
      </c>
    </row>
    <row r="369" spans="2:21">
      <c r="B369" s="4">
        <v>360</v>
      </c>
      <c r="D369" s="4" t="s">
        <v>83</v>
      </c>
      <c r="E369" s="52">
        <v>1.8350000000000002E-2</v>
      </c>
      <c r="F369" s="20">
        <v>2241035</v>
      </c>
      <c r="G369" s="20">
        <v>-1596788</v>
      </c>
      <c r="H369" s="20">
        <v>0</v>
      </c>
      <c r="I369" s="20">
        <v>0</v>
      </c>
      <c r="J369" s="20">
        <v>0</v>
      </c>
      <c r="K369" s="19">
        <v>194308</v>
      </c>
      <c r="L369" s="32">
        <f t="shared" si="141"/>
        <v>838555</v>
      </c>
      <c r="M369" s="52">
        <v>-5.8399999999999999E-4</v>
      </c>
      <c r="N369" s="20">
        <v>-149408</v>
      </c>
      <c r="O369" s="20">
        <v>0</v>
      </c>
      <c r="P369" s="20">
        <v>0</v>
      </c>
      <c r="Q369" s="20">
        <v>0</v>
      </c>
      <c r="R369" s="20">
        <f t="shared" si="144"/>
        <v>-149408</v>
      </c>
      <c r="S369" s="93">
        <f t="shared" si="142"/>
        <v>1.7766000000000001E-2</v>
      </c>
      <c r="T369" s="20">
        <f t="shared" si="142"/>
        <v>2091627</v>
      </c>
      <c r="U369" s="33">
        <f t="shared" si="143"/>
        <v>689147</v>
      </c>
    </row>
    <row r="370" spans="2:21">
      <c r="B370" s="4">
        <v>361</v>
      </c>
      <c r="D370" s="4" t="s">
        <v>84</v>
      </c>
      <c r="E370" s="52">
        <v>2.0778999999999999E-2</v>
      </c>
      <c r="F370" s="20">
        <v>1230422</v>
      </c>
      <c r="G370" s="20">
        <v>-141185</v>
      </c>
      <c r="H370" s="20">
        <v>0</v>
      </c>
      <c r="I370" s="20">
        <v>0</v>
      </c>
      <c r="J370" s="20">
        <v>0</v>
      </c>
      <c r="K370" s="19">
        <v>184280</v>
      </c>
      <c r="L370" s="32">
        <f t="shared" si="141"/>
        <v>1273517</v>
      </c>
      <c r="M370" s="52">
        <v>-1.08E-4</v>
      </c>
      <c r="N370" s="20">
        <v>-451994</v>
      </c>
      <c r="O370" s="20">
        <v>-8404</v>
      </c>
      <c r="P370" s="20">
        <v>0</v>
      </c>
      <c r="Q370" s="20">
        <v>0</v>
      </c>
      <c r="R370" s="20">
        <f t="shared" si="144"/>
        <v>-460398</v>
      </c>
      <c r="S370" s="93">
        <f t="shared" si="142"/>
        <v>2.0670999999999998E-2</v>
      </c>
      <c r="T370" s="20">
        <f t="shared" si="142"/>
        <v>778428</v>
      </c>
      <c r="U370" s="33">
        <f t="shared" si="143"/>
        <v>813119</v>
      </c>
    </row>
    <row r="371" spans="2:21">
      <c r="B371" s="4">
        <v>362</v>
      </c>
      <c r="D371" s="4" t="s">
        <v>85</v>
      </c>
      <c r="E371" s="52">
        <v>1.4367E-2</v>
      </c>
      <c r="F371" s="20">
        <v>864631</v>
      </c>
      <c r="G371" s="20">
        <v>-30912</v>
      </c>
      <c r="H371" s="20">
        <v>0</v>
      </c>
      <c r="I371" s="20">
        <v>0</v>
      </c>
      <c r="J371" s="20">
        <v>0</v>
      </c>
      <c r="K371" s="19">
        <v>7500</v>
      </c>
      <c r="L371" s="32">
        <f t="shared" si="141"/>
        <v>841219</v>
      </c>
      <c r="M371" s="52">
        <v>-3.6699999999999998E-4</v>
      </c>
      <c r="N371" s="20">
        <v>63459</v>
      </c>
      <c r="O371" s="20">
        <v>0</v>
      </c>
      <c r="P371" s="20">
        <v>0</v>
      </c>
      <c r="Q371" s="20">
        <v>-192</v>
      </c>
      <c r="R371" s="20">
        <f t="shared" si="144"/>
        <v>63267</v>
      </c>
      <c r="S371" s="93">
        <f t="shared" si="142"/>
        <v>1.4E-2</v>
      </c>
      <c r="T371" s="20">
        <f t="shared" si="142"/>
        <v>928090</v>
      </c>
      <c r="U371" s="33">
        <f t="shared" si="143"/>
        <v>904486</v>
      </c>
    </row>
    <row r="372" spans="2:21">
      <c r="B372" s="4">
        <v>363</v>
      </c>
      <c r="D372" s="4" t="s">
        <v>89</v>
      </c>
      <c r="E372" s="52">
        <v>0.2</v>
      </c>
      <c r="F372" s="20">
        <v>2137</v>
      </c>
      <c r="G372" s="20">
        <v>0</v>
      </c>
      <c r="H372" s="20">
        <v>0</v>
      </c>
      <c r="I372" s="20">
        <v>0</v>
      </c>
      <c r="J372" s="20">
        <v>0</v>
      </c>
      <c r="K372" s="19">
        <v>0</v>
      </c>
      <c r="L372" s="32">
        <f t="shared" si="141"/>
        <v>2137</v>
      </c>
      <c r="M372" s="52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f t="shared" si="144"/>
        <v>0</v>
      </c>
      <c r="S372" s="93">
        <f t="shared" si="142"/>
        <v>0.2</v>
      </c>
      <c r="T372" s="20">
        <f t="shared" si="142"/>
        <v>2137</v>
      </c>
      <c r="U372" s="33">
        <f t="shared" si="143"/>
        <v>2137</v>
      </c>
    </row>
    <row r="373" spans="2:21">
      <c r="B373" s="4">
        <v>364</v>
      </c>
      <c r="E373" s="52"/>
      <c r="F373" s="20"/>
      <c r="G373" s="20"/>
      <c r="H373" s="20"/>
      <c r="I373" s="20"/>
      <c r="J373" s="20"/>
      <c r="K373" s="20"/>
      <c r="L373" s="32"/>
      <c r="M373" s="52"/>
      <c r="N373" s="20"/>
      <c r="O373" s="20"/>
      <c r="P373" s="20"/>
      <c r="Q373" s="20"/>
      <c r="R373" s="20"/>
      <c r="S373" s="98"/>
      <c r="T373" s="20"/>
      <c r="U373" s="33"/>
    </row>
    <row r="374" spans="2:21">
      <c r="B374" s="4">
        <v>365</v>
      </c>
      <c r="D374" s="8" t="s">
        <v>117</v>
      </c>
      <c r="E374" s="55"/>
      <c r="F374" s="11">
        <f>SUM(F366:F373)</f>
        <v>17330002</v>
      </c>
      <c r="G374" s="11">
        <f>SUM(G366:G372)</f>
        <v>-16003587</v>
      </c>
      <c r="H374" s="11">
        <f>SUM(H366:H372)</f>
        <v>28918</v>
      </c>
      <c r="I374" s="11">
        <f>SUM(I366:I372)</f>
        <v>0</v>
      </c>
      <c r="J374" s="11">
        <f>ROUND(SUM(J366:J372),1)</f>
        <v>0</v>
      </c>
      <c r="K374" s="11">
        <f>SUM(K366:K372)</f>
        <v>1266822</v>
      </c>
      <c r="L374" s="43">
        <f>F374+G374+H374+I374+J374+K374</f>
        <v>2622155</v>
      </c>
      <c r="M374" s="55"/>
      <c r="N374" s="11">
        <f>SUM(N366:N373)</f>
        <v>-1762869</v>
      </c>
      <c r="O374" s="11">
        <f>SUM(O366:O372)</f>
        <v>-20844</v>
      </c>
      <c r="P374" s="11">
        <f>SUM(P366:P372)</f>
        <v>0</v>
      </c>
      <c r="Q374" s="11">
        <f>SUM(Q366:Q372)</f>
        <v>-20605</v>
      </c>
      <c r="R374" s="11">
        <f>N374+O374+P374+Q374</f>
        <v>-1804318</v>
      </c>
      <c r="S374" s="100"/>
      <c r="T374" s="11">
        <f>F374+N374</f>
        <v>15567133</v>
      </c>
      <c r="U374" s="39">
        <f>SUM(U366:U372)</f>
        <v>817837</v>
      </c>
    </row>
    <row r="375" spans="2:21">
      <c r="B375" s="4">
        <v>366</v>
      </c>
      <c r="D375" s="8"/>
      <c r="E375" s="52"/>
      <c r="F375" s="20"/>
      <c r="G375" s="20"/>
      <c r="H375" s="20"/>
      <c r="I375" s="20"/>
      <c r="J375" s="20"/>
      <c r="K375" s="20"/>
      <c r="L375" s="32"/>
      <c r="M375" s="52"/>
      <c r="N375" s="20"/>
      <c r="O375" s="20"/>
      <c r="P375" s="20"/>
      <c r="Q375" s="20"/>
      <c r="R375" s="20"/>
      <c r="S375" s="98"/>
      <c r="T375" s="20"/>
      <c r="U375" s="33"/>
    </row>
    <row r="376" spans="2:21">
      <c r="B376" s="4">
        <v>367</v>
      </c>
      <c r="D376" s="5" t="s">
        <v>38</v>
      </c>
      <c r="E376" s="52"/>
      <c r="F376" s="20"/>
      <c r="G376" s="20"/>
      <c r="H376" s="20"/>
      <c r="I376" s="20"/>
      <c r="J376" s="20"/>
      <c r="K376" s="20"/>
      <c r="L376" s="32"/>
      <c r="M376" s="52"/>
      <c r="N376" s="20"/>
      <c r="O376" s="20"/>
      <c r="P376" s="20"/>
      <c r="Q376" s="20"/>
      <c r="R376" s="20"/>
      <c r="S376" s="98"/>
      <c r="T376" s="20"/>
      <c r="U376" s="33"/>
    </row>
    <row r="377" spans="2:21">
      <c r="B377" s="4">
        <v>368</v>
      </c>
      <c r="D377" s="4" t="s">
        <v>80</v>
      </c>
      <c r="E377" s="52">
        <v>3.0589999999999999E-2</v>
      </c>
      <c r="F377" s="20">
        <v>-290269</v>
      </c>
      <c r="G377" s="20">
        <v>0</v>
      </c>
      <c r="H377" s="20">
        <v>0</v>
      </c>
      <c r="I377" s="20">
        <v>0</v>
      </c>
      <c r="J377" s="20">
        <v>0</v>
      </c>
      <c r="K377" s="19">
        <v>0</v>
      </c>
      <c r="L377" s="32">
        <f t="shared" ref="L377:L382" si="145">F377+G377+H377+I377+J377+K377</f>
        <v>-290269</v>
      </c>
      <c r="M377" s="52">
        <v>-1.0913000000000001E-2</v>
      </c>
      <c r="N377" s="20">
        <v>7909</v>
      </c>
      <c r="O377" s="20">
        <v>0</v>
      </c>
      <c r="P377" s="20">
        <v>0</v>
      </c>
      <c r="Q377" s="20">
        <v>0</v>
      </c>
      <c r="R377" s="20">
        <f>N377+O377+P377+Q377</f>
        <v>7909</v>
      </c>
      <c r="S377" s="93">
        <f t="shared" ref="S377:T382" si="146">E377+M377</f>
        <v>1.9677E-2</v>
      </c>
      <c r="T377" s="20">
        <f t="shared" si="146"/>
        <v>-282360</v>
      </c>
      <c r="U377" s="33">
        <f t="shared" ref="U377:U382" si="147">SUM(F377:K377)+SUM(N377:Q377)</f>
        <v>-282360</v>
      </c>
    </row>
    <row r="378" spans="2:21">
      <c r="B378" s="4">
        <v>369</v>
      </c>
      <c r="D378" s="4" t="s">
        <v>81</v>
      </c>
      <c r="E378" s="52">
        <v>5.3796999999999998E-2</v>
      </c>
      <c r="F378" s="20">
        <v>1600642</v>
      </c>
      <c r="G378" s="20">
        <v>0</v>
      </c>
      <c r="H378" s="20">
        <v>0</v>
      </c>
      <c r="I378" s="20">
        <v>0</v>
      </c>
      <c r="J378" s="20">
        <v>0</v>
      </c>
      <c r="K378" s="19">
        <v>0</v>
      </c>
      <c r="L378" s="32">
        <f t="shared" si="145"/>
        <v>1600642</v>
      </c>
      <c r="M378" s="52">
        <v>-2.3796999999999999E-2</v>
      </c>
      <c r="N378" s="20">
        <v>-12902</v>
      </c>
      <c r="O378" s="20">
        <v>0</v>
      </c>
      <c r="P378" s="20">
        <v>0</v>
      </c>
      <c r="Q378" s="20">
        <v>0</v>
      </c>
      <c r="R378" s="20">
        <f t="shared" ref="R378:R382" si="148">N378+O378+P378+Q378</f>
        <v>-12902</v>
      </c>
      <c r="S378" s="93">
        <f t="shared" si="146"/>
        <v>0.03</v>
      </c>
      <c r="T378" s="20">
        <f t="shared" si="146"/>
        <v>1587740</v>
      </c>
      <c r="U378" s="33">
        <f t="shared" si="147"/>
        <v>1587740</v>
      </c>
    </row>
    <row r="379" spans="2:21">
      <c r="B379" s="4">
        <v>370</v>
      </c>
      <c r="D379" s="4" t="s">
        <v>82</v>
      </c>
      <c r="E379" s="52">
        <v>2.3064000000000001E-2</v>
      </c>
      <c r="F379" s="20">
        <v>-4725287</v>
      </c>
      <c r="G379" s="20">
        <v>0</v>
      </c>
      <c r="H379" s="20">
        <v>0</v>
      </c>
      <c r="I379" s="20">
        <v>0</v>
      </c>
      <c r="J379" s="20">
        <v>0</v>
      </c>
      <c r="K379" s="19">
        <v>0</v>
      </c>
      <c r="L379" s="32">
        <f t="shared" si="145"/>
        <v>-4725287</v>
      </c>
      <c r="M379" s="52">
        <v>-1.0877E-2</v>
      </c>
      <c r="N379" s="20">
        <v>-108541</v>
      </c>
      <c r="O379" s="20">
        <v>0</v>
      </c>
      <c r="P379" s="20">
        <v>0</v>
      </c>
      <c r="Q379" s="20">
        <v>0</v>
      </c>
      <c r="R379" s="20">
        <f t="shared" si="148"/>
        <v>-108541</v>
      </c>
      <c r="S379" s="93">
        <f t="shared" si="146"/>
        <v>1.2187000000000002E-2</v>
      </c>
      <c r="T379" s="20">
        <f t="shared" si="146"/>
        <v>-4833828</v>
      </c>
      <c r="U379" s="33">
        <f t="shared" si="147"/>
        <v>-4833828</v>
      </c>
    </row>
    <row r="380" spans="2:21">
      <c r="B380" s="4">
        <v>371</v>
      </c>
      <c r="D380" s="4" t="s">
        <v>83</v>
      </c>
      <c r="E380" s="52">
        <v>3.5625999999999998E-2</v>
      </c>
      <c r="F380" s="20">
        <v>-1201625</v>
      </c>
      <c r="G380" s="20">
        <v>0</v>
      </c>
      <c r="H380" s="20">
        <v>0</v>
      </c>
      <c r="I380" s="20">
        <v>0</v>
      </c>
      <c r="J380" s="20">
        <v>0</v>
      </c>
      <c r="K380" s="19">
        <v>0</v>
      </c>
      <c r="L380" s="32">
        <f t="shared" si="145"/>
        <v>-1201625</v>
      </c>
      <c r="M380" s="52">
        <v>-1.1625999999999999E-2</v>
      </c>
      <c r="N380" s="20">
        <v>-395053</v>
      </c>
      <c r="O380" s="20">
        <v>0</v>
      </c>
      <c r="P380" s="20">
        <v>0</v>
      </c>
      <c r="Q380" s="20">
        <v>0</v>
      </c>
      <c r="R380" s="20">
        <f t="shared" si="148"/>
        <v>-395053</v>
      </c>
      <c r="S380" s="93">
        <f t="shared" si="146"/>
        <v>2.4E-2</v>
      </c>
      <c r="T380" s="20">
        <f t="shared" si="146"/>
        <v>-1596678</v>
      </c>
      <c r="U380" s="33">
        <f t="shared" si="147"/>
        <v>-1596678</v>
      </c>
    </row>
    <row r="381" spans="2:21">
      <c r="B381" s="4">
        <v>372</v>
      </c>
      <c r="D381" s="4" t="s">
        <v>84</v>
      </c>
      <c r="E381" s="52">
        <v>3.7877000000000001E-2</v>
      </c>
      <c r="F381" s="20">
        <v>-8</v>
      </c>
      <c r="G381" s="20">
        <v>0</v>
      </c>
      <c r="H381" s="20">
        <v>0</v>
      </c>
      <c r="I381" s="20">
        <v>0</v>
      </c>
      <c r="J381" s="20">
        <v>0</v>
      </c>
      <c r="K381" s="19">
        <v>0</v>
      </c>
      <c r="L381" s="32">
        <f t="shared" si="145"/>
        <v>-8</v>
      </c>
      <c r="M381" s="52">
        <v>-7.8770000000000003E-3</v>
      </c>
      <c r="N381" s="20">
        <v>-1563</v>
      </c>
      <c r="O381" s="20">
        <v>0</v>
      </c>
      <c r="P381" s="20">
        <v>0</v>
      </c>
      <c r="Q381" s="20">
        <v>0</v>
      </c>
      <c r="R381" s="20">
        <f t="shared" si="148"/>
        <v>-1563</v>
      </c>
      <c r="S381" s="93">
        <f t="shared" si="146"/>
        <v>0.03</v>
      </c>
      <c r="T381" s="20">
        <f t="shared" si="146"/>
        <v>-1571</v>
      </c>
      <c r="U381" s="33">
        <f t="shared" si="147"/>
        <v>-1571</v>
      </c>
    </row>
    <row r="382" spans="2:21">
      <c r="B382" s="4">
        <v>373</v>
      </c>
      <c r="D382" s="4" t="s">
        <v>85</v>
      </c>
      <c r="E382" s="52">
        <v>-5.6499999999999996E-4</v>
      </c>
      <c r="F382" s="20">
        <v>-20057</v>
      </c>
      <c r="G382" s="20">
        <v>0</v>
      </c>
      <c r="H382" s="20">
        <v>0</v>
      </c>
      <c r="I382" s="20">
        <v>0</v>
      </c>
      <c r="J382" s="20">
        <v>0</v>
      </c>
      <c r="K382" s="19">
        <v>-24</v>
      </c>
      <c r="L382" s="32">
        <f t="shared" si="145"/>
        <v>-20081</v>
      </c>
      <c r="M382" s="52">
        <v>2.1319000000000001E-2</v>
      </c>
      <c r="N382" s="20">
        <v>6065</v>
      </c>
      <c r="O382" s="20">
        <v>0</v>
      </c>
      <c r="P382" s="20">
        <v>0</v>
      </c>
      <c r="Q382" s="20">
        <v>896</v>
      </c>
      <c r="R382" s="20">
        <f t="shared" si="148"/>
        <v>6961</v>
      </c>
      <c r="S382" s="93">
        <f t="shared" si="146"/>
        <v>2.0754000000000002E-2</v>
      </c>
      <c r="T382" s="20">
        <f t="shared" si="146"/>
        <v>-13992</v>
      </c>
      <c r="U382" s="33">
        <f t="shared" si="147"/>
        <v>-13120</v>
      </c>
    </row>
    <row r="383" spans="2:21">
      <c r="B383" s="4">
        <v>374</v>
      </c>
      <c r="E383" s="52"/>
      <c r="F383" s="20"/>
      <c r="G383" s="20"/>
      <c r="H383" s="20"/>
      <c r="I383" s="20"/>
      <c r="J383" s="20"/>
      <c r="K383" s="20"/>
      <c r="L383" s="32"/>
      <c r="M383" s="52"/>
      <c r="N383" s="20"/>
      <c r="O383" s="20"/>
      <c r="P383" s="20"/>
      <c r="Q383" s="20"/>
      <c r="R383" s="20"/>
      <c r="S383" s="98"/>
      <c r="T383" s="20">
        <f>F383+N383</f>
        <v>0</v>
      </c>
      <c r="U383" s="33"/>
    </row>
    <row r="384" spans="2:21">
      <c r="B384" s="4">
        <v>375</v>
      </c>
      <c r="D384" s="8" t="s">
        <v>118</v>
      </c>
      <c r="E384" s="55"/>
      <c r="F384" s="11">
        <f>SUM(F377:F383)</f>
        <v>-4636604</v>
      </c>
      <c r="G384" s="11">
        <f>SUM(G377:G382)</f>
        <v>0</v>
      </c>
      <c r="H384" s="11">
        <f>SUM(H377:H382)</f>
        <v>0</v>
      </c>
      <c r="I384" s="11">
        <f>SUM(I377:I382)</f>
        <v>0</v>
      </c>
      <c r="J384" s="11">
        <f>ROUND(SUM(J377:J382),)</f>
        <v>0</v>
      </c>
      <c r="K384" s="11">
        <f>SUM(K377:K382)</f>
        <v>-24</v>
      </c>
      <c r="L384" s="43">
        <f>F384+G384+H384+I384+J384+K384</f>
        <v>-4636628</v>
      </c>
      <c r="M384" s="55"/>
      <c r="N384" s="11">
        <f>SUM(N377:N383)</f>
        <v>-504085</v>
      </c>
      <c r="O384" s="11">
        <f>SUM(O377:O382)</f>
        <v>0</v>
      </c>
      <c r="P384" s="11">
        <f>SUM(P377:P382)</f>
        <v>0</v>
      </c>
      <c r="Q384" s="11">
        <f>SUM(Q377:Q382)</f>
        <v>896</v>
      </c>
      <c r="R384" s="11">
        <f>N384+O384+P384+Q384</f>
        <v>-503189</v>
      </c>
      <c r="S384" s="100"/>
      <c r="T384" s="11">
        <f>F384+N384</f>
        <v>-5140689</v>
      </c>
      <c r="U384" s="39">
        <f>SUM(U377:U382)</f>
        <v>-5139817</v>
      </c>
    </row>
    <row r="385" spans="2:21">
      <c r="B385" s="4">
        <v>376</v>
      </c>
      <c r="D385" s="8"/>
      <c r="E385" s="52"/>
      <c r="F385" s="20"/>
      <c r="G385" s="20"/>
      <c r="H385" s="20"/>
      <c r="I385" s="20"/>
      <c r="J385" s="20"/>
      <c r="K385" s="20"/>
      <c r="L385" s="32"/>
      <c r="M385" s="52"/>
      <c r="N385" s="20"/>
      <c r="O385" s="20"/>
      <c r="P385" s="20"/>
      <c r="Q385" s="20"/>
      <c r="R385" s="20"/>
      <c r="S385" s="98"/>
      <c r="T385" s="20"/>
      <c r="U385" s="33"/>
    </row>
    <row r="386" spans="2:21">
      <c r="B386" s="4">
        <v>377</v>
      </c>
      <c r="D386" s="5" t="s">
        <v>59</v>
      </c>
      <c r="E386" s="52"/>
      <c r="F386" s="20"/>
      <c r="G386" s="20"/>
      <c r="H386" s="20"/>
      <c r="I386" s="20"/>
      <c r="J386" s="20"/>
      <c r="K386" s="20"/>
      <c r="L386" s="32"/>
      <c r="M386" s="52"/>
      <c r="N386" s="20"/>
      <c r="O386" s="20"/>
      <c r="P386" s="20"/>
      <c r="Q386" s="20"/>
      <c r="R386" s="20"/>
      <c r="S386" s="98"/>
      <c r="T386" s="20"/>
      <c r="U386" s="33"/>
    </row>
    <row r="387" spans="2:21">
      <c r="B387" s="4">
        <v>378</v>
      </c>
      <c r="D387" s="4" t="s">
        <v>80</v>
      </c>
      <c r="E387" s="52">
        <v>1.8513000000000002E-2</v>
      </c>
      <c r="F387" s="20">
        <v>4551652</v>
      </c>
      <c r="G387" s="20">
        <v>-5486</v>
      </c>
      <c r="H387" s="20">
        <v>0</v>
      </c>
      <c r="I387" s="20">
        <v>0</v>
      </c>
      <c r="J387" s="20">
        <v>0</v>
      </c>
      <c r="K387" s="19">
        <v>123467</v>
      </c>
      <c r="L387" s="32">
        <f t="shared" ref="L387:L393" si="149">F387+G387+H387+I387+J387+K387</f>
        <v>4669633</v>
      </c>
      <c r="M387" s="52">
        <v>-8.8599999999999996E-4</v>
      </c>
      <c r="N387" s="20">
        <v>137498</v>
      </c>
      <c r="O387" s="20">
        <v>0</v>
      </c>
      <c r="P387" s="20">
        <v>0</v>
      </c>
      <c r="Q387" s="20">
        <v>0</v>
      </c>
      <c r="R387" s="20">
        <f>N387+O387+P387+Q387</f>
        <v>137498</v>
      </c>
      <c r="S387" s="93">
        <f t="shared" ref="S387:T393" si="150">E387+M387</f>
        <v>1.7627E-2</v>
      </c>
      <c r="T387" s="20">
        <f t="shared" si="150"/>
        <v>4689150</v>
      </c>
      <c r="U387" s="33">
        <f t="shared" ref="U387:U393" si="151">SUM(F387:K387)+SUM(N387:Q387)</f>
        <v>4807131</v>
      </c>
    </row>
    <row r="388" spans="2:21">
      <c r="B388" s="4">
        <v>379</v>
      </c>
      <c r="D388" s="4" t="s">
        <v>81</v>
      </c>
      <c r="E388" s="52">
        <v>2.1366E-2</v>
      </c>
      <c r="F388" s="20">
        <v>3427292</v>
      </c>
      <c r="G388" s="20">
        <v>-200328</v>
      </c>
      <c r="H388" s="20">
        <v>0</v>
      </c>
      <c r="I388" s="20">
        <v>0</v>
      </c>
      <c r="J388" s="20">
        <v>0</v>
      </c>
      <c r="K388" s="19">
        <v>139066</v>
      </c>
      <c r="L388" s="32">
        <f t="shared" si="149"/>
        <v>3366030</v>
      </c>
      <c r="M388" s="52">
        <v>-8.8400000000000002E-4</v>
      </c>
      <c r="N388" s="20">
        <v>57126</v>
      </c>
      <c r="O388" s="20">
        <v>0</v>
      </c>
      <c r="P388" s="20">
        <v>0</v>
      </c>
      <c r="Q388" s="20">
        <v>0</v>
      </c>
      <c r="R388" s="20">
        <f t="shared" ref="R388:R393" si="152">N388+O388+P388+Q388</f>
        <v>57126</v>
      </c>
      <c r="S388" s="93">
        <f t="shared" si="150"/>
        <v>2.0482E-2</v>
      </c>
      <c r="T388" s="20">
        <f t="shared" si="150"/>
        <v>3484418</v>
      </c>
      <c r="U388" s="33">
        <f t="shared" si="151"/>
        <v>3423156</v>
      </c>
    </row>
    <row r="389" spans="2:21">
      <c r="B389" s="4">
        <v>380</v>
      </c>
      <c r="D389" s="4" t="s">
        <v>82</v>
      </c>
      <c r="E389" s="52">
        <v>2.5078E-2</v>
      </c>
      <c r="F389" s="20">
        <v>2972814</v>
      </c>
      <c r="G389" s="20">
        <v>-3387082</v>
      </c>
      <c r="H389" s="20">
        <v>0</v>
      </c>
      <c r="I389" s="20">
        <v>0</v>
      </c>
      <c r="J389" s="20">
        <v>0</v>
      </c>
      <c r="K389" s="19">
        <v>619230</v>
      </c>
      <c r="L389" s="32">
        <f t="shared" si="149"/>
        <v>204962</v>
      </c>
      <c r="M389" s="52">
        <v>2.81E-4</v>
      </c>
      <c r="N389" s="20">
        <v>-1237727</v>
      </c>
      <c r="O389" s="20">
        <v>-60496</v>
      </c>
      <c r="P389" s="20">
        <v>0</v>
      </c>
      <c r="Q389" s="20">
        <v>6938</v>
      </c>
      <c r="R389" s="20">
        <f t="shared" si="152"/>
        <v>-1291285</v>
      </c>
      <c r="S389" s="93">
        <f t="shared" si="150"/>
        <v>2.5359E-2</v>
      </c>
      <c r="T389" s="20">
        <f t="shared" si="150"/>
        <v>1735087</v>
      </c>
      <c r="U389" s="33">
        <f t="shared" si="151"/>
        <v>-1086323</v>
      </c>
    </row>
    <row r="390" spans="2:21">
      <c r="B390" s="4">
        <v>381</v>
      </c>
      <c r="D390" s="4" t="s">
        <v>83</v>
      </c>
      <c r="E390" s="52">
        <v>1.924E-2</v>
      </c>
      <c r="F390" s="20">
        <v>2548242</v>
      </c>
      <c r="G390" s="20">
        <v>-6418</v>
      </c>
      <c r="H390" s="20">
        <v>0</v>
      </c>
      <c r="I390" s="20">
        <v>0</v>
      </c>
      <c r="J390" s="20">
        <v>0</v>
      </c>
      <c r="K390" s="19">
        <v>68109</v>
      </c>
      <c r="L390" s="32">
        <f t="shared" si="149"/>
        <v>2609933</v>
      </c>
      <c r="M390" s="52">
        <v>-9.0399999999999996E-4</v>
      </c>
      <c r="N390" s="20">
        <v>74909</v>
      </c>
      <c r="O390" s="20">
        <v>0</v>
      </c>
      <c r="P390" s="20">
        <v>0</v>
      </c>
      <c r="Q390" s="20">
        <v>0</v>
      </c>
      <c r="R390" s="20">
        <f t="shared" si="152"/>
        <v>74909</v>
      </c>
      <c r="S390" s="93">
        <f t="shared" si="150"/>
        <v>1.8336000000000002E-2</v>
      </c>
      <c r="T390" s="20">
        <f t="shared" si="150"/>
        <v>2623151</v>
      </c>
      <c r="U390" s="33">
        <f t="shared" si="151"/>
        <v>2684842</v>
      </c>
    </row>
    <row r="391" spans="2:21">
      <c r="B391" s="4">
        <v>382</v>
      </c>
      <c r="D391" s="4" t="s">
        <v>84</v>
      </c>
      <c r="E391" s="52">
        <v>1.9630000000000002E-2</v>
      </c>
      <c r="F391" s="20">
        <v>2068794</v>
      </c>
      <c r="G391" s="20">
        <v>0</v>
      </c>
      <c r="H391" s="20">
        <v>0</v>
      </c>
      <c r="I391" s="20">
        <v>47787</v>
      </c>
      <c r="J391" s="20">
        <v>0</v>
      </c>
      <c r="K391" s="19">
        <v>117096</v>
      </c>
      <c r="L391" s="32">
        <f t="shared" si="149"/>
        <v>2233677</v>
      </c>
      <c r="M391" s="52">
        <v>-6.9800000000000005E-4</v>
      </c>
      <c r="N391" s="20">
        <v>128366</v>
      </c>
      <c r="O391" s="20">
        <v>0</v>
      </c>
      <c r="P391" s="20">
        <v>-19080</v>
      </c>
      <c r="Q391" s="20">
        <v>-3814</v>
      </c>
      <c r="R391" s="20">
        <f t="shared" si="152"/>
        <v>105472</v>
      </c>
      <c r="S391" s="93">
        <f t="shared" si="150"/>
        <v>1.8932000000000001E-2</v>
      </c>
      <c r="T391" s="20">
        <f t="shared" si="150"/>
        <v>2197160</v>
      </c>
      <c r="U391" s="33">
        <f t="shared" si="151"/>
        <v>2339149</v>
      </c>
    </row>
    <row r="392" spans="2:21">
      <c r="B392" s="4">
        <v>383</v>
      </c>
      <c r="D392" s="4" t="s">
        <v>85</v>
      </c>
      <c r="E392" s="52">
        <v>1.6138E-2</v>
      </c>
      <c r="F392" s="20">
        <v>649697</v>
      </c>
      <c r="G392" s="20">
        <v>-4838</v>
      </c>
      <c r="H392" s="20">
        <v>0</v>
      </c>
      <c r="I392" s="20">
        <v>0</v>
      </c>
      <c r="J392" s="20">
        <v>0</v>
      </c>
      <c r="K392" s="19">
        <v>22390</v>
      </c>
      <c r="L392" s="32">
        <f t="shared" si="149"/>
        <v>667249</v>
      </c>
      <c r="M392" s="52">
        <v>-9.7300000000000002E-4</v>
      </c>
      <c r="N392" s="20">
        <v>17066</v>
      </c>
      <c r="O392" s="20">
        <v>0</v>
      </c>
      <c r="P392" s="20">
        <v>0</v>
      </c>
      <c r="Q392" s="20">
        <v>0</v>
      </c>
      <c r="R392" s="20">
        <f t="shared" si="152"/>
        <v>17066</v>
      </c>
      <c r="S392" s="93">
        <f t="shared" si="150"/>
        <v>1.5165E-2</v>
      </c>
      <c r="T392" s="20">
        <f t="shared" si="150"/>
        <v>666763</v>
      </c>
      <c r="U392" s="33">
        <f t="shared" si="151"/>
        <v>684315</v>
      </c>
    </row>
    <row r="393" spans="2:21">
      <c r="B393" s="4">
        <v>384</v>
      </c>
      <c r="D393" s="4" t="s">
        <v>89</v>
      </c>
      <c r="E393" s="52">
        <v>0.2</v>
      </c>
      <c r="F393" s="20">
        <v>35413</v>
      </c>
      <c r="G393" s="20">
        <v>0</v>
      </c>
      <c r="H393" s="20">
        <v>0</v>
      </c>
      <c r="I393" s="20">
        <v>0</v>
      </c>
      <c r="J393" s="20">
        <v>0</v>
      </c>
      <c r="K393" s="19">
        <v>0</v>
      </c>
      <c r="L393" s="32">
        <f t="shared" si="149"/>
        <v>35413</v>
      </c>
      <c r="M393" s="52">
        <v>0</v>
      </c>
      <c r="N393" s="20">
        <v>1470</v>
      </c>
      <c r="O393" s="20">
        <v>0</v>
      </c>
      <c r="P393" s="20">
        <v>0</v>
      </c>
      <c r="Q393" s="20">
        <v>0</v>
      </c>
      <c r="R393" s="20">
        <f t="shared" si="152"/>
        <v>1470</v>
      </c>
      <c r="S393" s="93">
        <f t="shared" si="150"/>
        <v>0.2</v>
      </c>
      <c r="T393" s="20">
        <f t="shared" si="150"/>
        <v>36883</v>
      </c>
      <c r="U393" s="33">
        <f t="shared" si="151"/>
        <v>36883</v>
      </c>
    </row>
    <row r="394" spans="2:21">
      <c r="B394" s="4">
        <v>385</v>
      </c>
      <c r="E394" s="52"/>
      <c r="F394" s="20"/>
      <c r="G394" s="20"/>
      <c r="H394" s="20"/>
      <c r="I394" s="20"/>
      <c r="J394" s="20"/>
      <c r="K394" s="20"/>
      <c r="L394" s="32"/>
      <c r="M394" s="52"/>
      <c r="N394" s="20"/>
      <c r="O394" s="20"/>
      <c r="P394" s="20"/>
      <c r="Q394" s="20"/>
      <c r="R394" s="20"/>
      <c r="S394" s="38"/>
      <c r="T394" s="20"/>
      <c r="U394" s="33"/>
    </row>
    <row r="395" spans="2:21">
      <c r="B395" s="4">
        <v>386</v>
      </c>
      <c r="D395" s="8" t="s">
        <v>119</v>
      </c>
      <c r="E395" s="72"/>
      <c r="F395" s="23">
        <f>SUM(F387:F394)</f>
        <v>16253904</v>
      </c>
      <c r="G395" s="23">
        <f>SUM(G387:G393)</f>
        <v>-3604152</v>
      </c>
      <c r="H395" s="23">
        <f>SUM(H387:H393)</f>
        <v>0</v>
      </c>
      <c r="I395" s="23">
        <f>SUM(I387:I393)</f>
        <v>47787</v>
      </c>
      <c r="J395" s="23">
        <f>SUM(J387:J393)</f>
        <v>0</v>
      </c>
      <c r="K395" s="23">
        <f>SUM(K387:K393)</f>
        <v>1089358</v>
      </c>
      <c r="L395" s="43">
        <f>F395+G395+H395+I395+J395+K395</f>
        <v>13786897</v>
      </c>
      <c r="M395" s="72"/>
      <c r="N395" s="23">
        <f>SUM(N387:N394)</f>
        <v>-821292</v>
      </c>
      <c r="O395" s="23">
        <f>SUM(O387:O393)</f>
        <v>-60496</v>
      </c>
      <c r="P395" s="23">
        <f>SUM(P387:P393)</f>
        <v>-19080</v>
      </c>
      <c r="Q395" s="23">
        <f>SUM(Q387:Q393)</f>
        <v>3124</v>
      </c>
      <c r="R395" s="11">
        <f>N395+O395+P395+Q395</f>
        <v>-897744</v>
      </c>
      <c r="S395" s="102"/>
      <c r="T395" s="11">
        <f>F395+N395</f>
        <v>15432612</v>
      </c>
      <c r="U395" s="42">
        <f>SUM(U387:U393)</f>
        <v>12889153</v>
      </c>
    </row>
    <row r="396" spans="2:21" ht="14.5">
      <c r="B396" s="4">
        <v>387</v>
      </c>
      <c r="E396" s="57"/>
      <c r="F396" s="81"/>
      <c r="G396" s="7"/>
      <c r="H396" s="7"/>
      <c r="I396" s="7"/>
      <c r="J396" s="7"/>
      <c r="K396" s="7"/>
      <c r="L396" s="32"/>
      <c r="M396" s="57"/>
      <c r="N396" s="81"/>
      <c r="O396" s="7"/>
      <c r="P396" s="7"/>
      <c r="Q396" s="7"/>
      <c r="R396" s="20"/>
      <c r="S396" s="103"/>
      <c r="T396" s="20"/>
      <c r="U396" s="31"/>
    </row>
    <row r="397" spans="2:21" ht="14.5">
      <c r="B397" s="4">
        <v>388</v>
      </c>
      <c r="D397" s="22" t="s">
        <v>189</v>
      </c>
      <c r="E397" s="52"/>
      <c r="F397" s="81"/>
      <c r="G397" s="7"/>
      <c r="H397" s="7"/>
      <c r="I397" s="7"/>
      <c r="J397" s="7"/>
      <c r="K397" s="7"/>
      <c r="L397" s="32"/>
      <c r="M397" s="52"/>
      <c r="N397" s="81"/>
      <c r="O397" s="7"/>
      <c r="P397" s="7"/>
      <c r="Q397" s="7"/>
      <c r="R397" s="20"/>
      <c r="S397" s="38"/>
      <c r="T397" s="20"/>
      <c r="U397" s="31"/>
    </row>
    <row r="398" spans="2:21">
      <c r="B398" s="4">
        <v>389</v>
      </c>
      <c r="D398" s="4" t="s">
        <v>80</v>
      </c>
      <c r="E398" s="52">
        <v>3.3300000000000003E-2</v>
      </c>
      <c r="F398" s="20">
        <v>32909</v>
      </c>
      <c r="G398" s="20">
        <v>0</v>
      </c>
      <c r="H398" s="20">
        <v>0</v>
      </c>
      <c r="I398" s="20">
        <v>0</v>
      </c>
      <c r="J398" s="20">
        <v>0</v>
      </c>
      <c r="K398" s="19">
        <v>1575</v>
      </c>
      <c r="L398" s="32">
        <f>F398+G398+H398+I398+J398+K398</f>
        <v>34484</v>
      </c>
      <c r="M398" s="52">
        <v>0</v>
      </c>
      <c r="N398" s="20">
        <v>-393162</v>
      </c>
      <c r="O398" s="20">
        <v>0</v>
      </c>
      <c r="P398" s="20">
        <v>0</v>
      </c>
      <c r="Q398" s="20">
        <v>0</v>
      </c>
      <c r="R398" s="20">
        <f>N398+O398+P398+Q398</f>
        <v>-393162</v>
      </c>
      <c r="S398" s="93">
        <f t="shared" ref="S398:T400" si="153">E398+M398</f>
        <v>3.3300000000000003E-2</v>
      </c>
      <c r="T398" s="20">
        <f t="shared" si="153"/>
        <v>-360253</v>
      </c>
      <c r="U398" s="33">
        <f>SUM(F398:K398)+SUM(N398:Q398)</f>
        <v>-358678</v>
      </c>
    </row>
    <row r="399" spans="2:21">
      <c r="B399" s="4">
        <v>390</v>
      </c>
      <c r="D399" s="21" t="s">
        <v>190</v>
      </c>
      <c r="E399" s="52">
        <v>3.3300000000000003E-2</v>
      </c>
      <c r="F399" s="20">
        <v>343628</v>
      </c>
      <c r="G399" s="20">
        <v>0</v>
      </c>
      <c r="H399" s="20">
        <v>0</v>
      </c>
      <c r="I399" s="20">
        <v>0</v>
      </c>
      <c r="J399" s="20">
        <v>0</v>
      </c>
      <c r="K399" s="19">
        <v>230041</v>
      </c>
      <c r="L399" s="32">
        <f>F399+G399+H399+I399+J399+K399</f>
        <v>573669</v>
      </c>
      <c r="M399" s="52">
        <v>0</v>
      </c>
      <c r="N399" s="20">
        <v>0</v>
      </c>
      <c r="O399" s="20">
        <v>0</v>
      </c>
      <c r="P399" s="20">
        <v>0</v>
      </c>
      <c r="Q399" s="20">
        <v>0</v>
      </c>
      <c r="R399" s="20">
        <f t="shared" ref="R399:R401" si="154">N399+O399+P399+Q399</f>
        <v>0</v>
      </c>
      <c r="S399" s="93">
        <f t="shared" si="153"/>
        <v>3.3300000000000003E-2</v>
      </c>
      <c r="T399" s="20">
        <f t="shared" si="153"/>
        <v>343628</v>
      </c>
      <c r="U399" s="33">
        <f>SUM(F399:K399)+SUM(N399:Q399)</f>
        <v>573669</v>
      </c>
    </row>
    <row r="400" spans="2:21">
      <c r="B400" s="4">
        <v>391</v>
      </c>
      <c r="D400" s="21" t="s">
        <v>191</v>
      </c>
      <c r="E400" s="52">
        <v>3.3300000000000003E-2</v>
      </c>
      <c r="F400" s="20">
        <v>30688</v>
      </c>
      <c r="G400" s="20">
        <v>0</v>
      </c>
      <c r="H400" s="20">
        <v>0</v>
      </c>
      <c r="I400" s="20">
        <v>0</v>
      </c>
      <c r="J400" s="20">
        <v>0</v>
      </c>
      <c r="K400" s="19">
        <v>20544</v>
      </c>
      <c r="L400" s="32">
        <f>F400+G400+H400+I400+J400+K400</f>
        <v>51232</v>
      </c>
      <c r="M400" s="52">
        <v>0</v>
      </c>
      <c r="N400" s="20">
        <v>0</v>
      </c>
      <c r="O400" s="20">
        <v>0</v>
      </c>
      <c r="P400" s="20">
        <v>0</v>
      </c>
      <c r="Q400" s="20">
        <v>0</v>
      </c>
      <c r="R400" s="20">
        <f t="shared" si="154"/>
        <v>0</v>
      </c>
      <c r="S400" s="93">
        <f t="shared" si="153"/>
        <v>3.3300000000000003E-2</v>
      </c>
      <c r="T400" s="20">
        <f t="shared" si="153"/>
        <v>30688</v>
      </c>
      <c r="U400" s="33">
        <f>SUM(F400:K400)+SUM(N400:Q400)</f>
        <v>51232</v>
      </c>
    </row>
    <row r="401" spans="2:21">
      <c r="B401" s="4">
        <v>392</v>
      </c>
      <c r="D401" s="4" t="s">
        <v>85</v>
      </c>
      <c r="E401" s="52"/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19">
        <v>0</v>
      </c>
      <c r="L401" s="32">
        <f>F401+G401+H401+I401+J401+K401</f>
        <v>0</v>
      </c>
      <c r="M401" s="52"/>
      <c r="N401" s="20">
        <v>0</v>
      </c>
      <c r="O401" s="20">
        <v>0</v>
      </c>
      <c r="P401" s="20">
        <v>0</v>
      </c>
      <c r="Q401" s="20">
        <v>0</v>
      </c>
      <c r="R401" s="20">
        <f t="shared" si="154"/>
        <v>0</v>
      </c>
      <c r="S401" s="93"/>
      <c r="T401" s="20">
        <f>F401+N401</f>
        <v>0</v>
      </c>
      <c r="U401" s="33">
        <f>SUM(F401:K401)+SUM(N401:Q401)</f>
        <v>0</v>
      </c>
    </row>
    <row r="402" spans="2:21">
      <c r="B402" s="4">
        <v>393</v>
      </c>
      <c r="D402" s="21"/>
      <c r="E402" s="52"/>
      <c r="F402" s="20"/>
      <c r="G402" s="20"/>
      <c r="H402" s="20"/>
      <c r="I402" s="20"/>
      <c r="J402" s="20"/>
      <c r="K402" s="20"/>
      <c r="L402" s="32"/>
      <c r="M402" s="52"/>
      <c r="N402" s="20"/>
      <c r="O402" s="20"/>
      <c r="P402" s="20"/>
      <c r="Q402" s="20"/>
      <c r="R402" s="20"/>
      <c r="S402" s="38"/>
      <c r="T402" s="20"/>
      <c r="U402" s="31"/>
    </row>
    <row r="403" spans="2:21" ht="14.5">
      <c r="B403" s="4">
        <v>394</v>
      </c>
      <c r="D403" s="22" t="s">
        <v>192</v>
      </c>
      <c r="E403" s="55"/>
      <c r="F403" s="82">
        <f>SUM(F398:F402)</f>
        <v>407225</v>
      </c>
      <c r="G403" s="24">
        <f>SUM(G398:G401)</f>
        <v>0</v>
      </c>
      <c r="H403" s="27">
        <f>SUM(H398:H401)</f>
        <v>0</v>
      </c>
      <c r="I403" s="27">
        <f>SUM(I398:I401)</f>
        <v>0</v>
      </c>
      <c r="J403" s="27">
        <f>SUM(J398:J401)</f>
        <v>0</v>
      </c>
      <c r="K403" s="27">
        <f>SUM(K398:K401)</f>
        <v>252160</v>
      </c>
      <c r="L403" s="43">
        <f>F403+G403+H403+I403+J403+K403</f>
        <v>659385</v>
      </c>
      <c r="M403" s="55"/>
      <c r="N403" s="82">
        <f>SUM(N398:N402)</f>
        <v>-393162</v>
      </c>
      <c r="O403" s="24">
        <f>SUM(O398:O401)</f>
        <v>0</v>
      </c>
      <c r="P403" s="27">
        <f>SUM(P398:P401)</f>
        <v>0</v>
      </c>
      <c r="Q403" s="27">
        <f>SUM(Q398:Q401)</f>
        <v>0</v>
      </c>
      <c r="R403" s="11">
        <f>N403+O403+P403+Q403</f>
        <v>-393162</v>
      </c>
      <c r="S403" s="101"/>
      <c r="T403" s="11">
        <f>F403+N403</f>
        <v>14063</v>
      </c>
      <c r="U403" s="43">
        <f>SUM(U398:U401)</f>
        <v>266223</v>
      </c>
    </row>
    <row r="404" spans="2:21" ht="14.5">
      <c r="B404" s="4">
        <v>395</v>
      </c>
      <c r="E404" s="52"/>
      <c r="F404" s="81"/>
      <c r="G404" s="7"/>
      <c r="H404" s="7"/>
      <c r="I404" s="7"/>
      <c r="J404" s="7"/>
      <c r="K404" s="7"/>
      <c r="L404" s="32"/>
      <c r="M404" s="52"/>
      <c r="N404" s="81"/>
      <c r="O404" s="7"/>
      <c r="P404" s="7"/>
      <c r="Q404" s="7"/>
      <c r="R404" s="20"/>
      <c r="S404" s="38"/>
      <c r="T404" s="20"/>
      <c r="U404" s="31"/>
    </row>
    <row r="405" spans="2:21" ht="14.5">
      <c r="B405" s="4">
        <v>396</v>
      </c>
      <c r="D405" s="22" t="s">
        <v>193</v>
      </c>
      <c r="E405" s="52"/>
      <c r="F405" s="81"/>
      <c r="G405" s="7"/>
      <c r="H405" s="7"/>
      <c r="I405" s="7"/>
      <c r="J405" s="7"/>
      <c r="K405" s="7"/>
      <c r="L405" s="32"/>
      <c r="M405" s="52"/>
      <c r="N405" s="81"/>
      <c r="O405" s="7"/>
      <c r="P405" s="7"/>
      <c r="Q405" s="7"/>
      <c r="R405" s="20"/>
      <c r="S405" s="38"/>
      <c r="T405" s="20"/>
      <c r="U405" s="31"/>
    </row>
    <row r="406" spans="2:21">
      <c r="B406" s="4">
        <v>397</v>
      </c>
      <c r="D406" s="4" t="s">
        <v>80</v>
      </c>
      <c r="E406" s="52">
        <v>3.3300000000000003E-2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19">
        <v>0</v>
      </c>
      <c r="L406" s="32">
        <f>F406+G406+H406+I406+J406+K406</f>
        <v>0</v>
      </c>
      <c r="M406" s="52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f>N406+O406+P406+Q406</f>
        <v>0</v>
      </c>
      <c r="S406" s="93">
        <f t="shared" ref="S406:T408" si="155">E406+M406</f>
        <v>3.3300000000000003E-2</v>
      </c>
      <c r="T406" s="20">
        <f t="shared" si="155"/>
        <v>0</v>
      </c>
      <c r="U406" s="33">
        <f>SUM(F406:K406)+SUM(N406:Q406)</f>
        <v>0</v>
      </c>
    </row>
    <row r="407" spans="2:21">
      <c r="B407" s="4">
        <v>398</v>
      </c>
      <c r="D407" s="21" t="s">
        <v>190</v>
      </c>
      <c r="E407" s="52">
        <v>3.3300000000000003E-2</v>
      </c>
      <c r="F407" s="20">
        <v>396111</v>
      </c>
      <c r="G407" s="20">
        <v>0</v>
      </c>
      <c r="H407" s="20">
        <v>0</v>
      </c>
      <c r="I407" s="20">
        <v>0</v>
      </c>
      <c r="J407" s="20">
        <v>0</v>
      </c>
      <c r="K407" s="19">
        <v>301301</v>
      </c>
      <c r="L407" s="32">
        <f>F407+G407+H407+I407+J407+K407</f>
        <v>697412</v>
      </c>
      <c r="M407" s="52">
        <v>0</v>
      </c>
      <c r="N407" s="20">
        <v>0</v>
      </c>
      <c r="O407" s="20">
        <v>0</v>
      </c>
      <c r="P407" s="20">
        <v>0</v>
      </c>
      <c r="Q407" s="20">
        <v>0</v>
      </c>
      <c r="R407" s="20">
        <f t="shared" ref="R407:R409" si="156">N407+O407+P407+Q407</f>
        <v>0</v>
      </c>
      <c r="S407" s="93">
        <f t="shared" si="155"/>
        <v>3.3300000000000003E-2</v>
      </c>
      <c r="T407" s="20">
        <f t="shared" si="155"/>
        <v>396111</v>
      </c>
      <c r="U407" s="33">
        <f>SUM(F407:K407)+SUM(N407:Q407)</f>
        <v>697412</v>
      </c>
    </row>
    <row r="408" spans="2:21">
      <c r="B408" s="4">
        <v>399</v>
      </c>
      <c r="D408" s="21" t="s">
        <v>191</v>
      </c>
      <c r="E408" s="52">
        <v>3.3300000000000003E-2</v>
      </c>
      <c r="F408" s="20">
        <v>37190</v>
      </c>
      <c r="G408" s="20">
        <v>0</v>
      </c>
      <c r="H408" s="20">
        <v>0</v>
      </c>
      <c r="I408" s="20">
        <v>0</v>
      </c>
      <c r="J408" s="20">
        <v>0</v>
      </c>
      <c r="K408" s="19">
        <v>28289</v>
      </c>
      <c r="L408" s="32">
        <f>F408+G408+H408+I408+J408+K408</f>
        <v>65479</v>
      </c>
      <c r="M408" s="52">
        <v>0</v>
      </c>
      <c r="N408" s="20">
        <v>0</v>
      </c>
      <c r="O408" s="20">
        <v>0</v>
      </c>
      <c r="P408" s="20">
        <v>0</v>
      </c>
      <c r="Q408" s="20">
        <v>0</v>
      </c>
      <c r="R408" s="20">
        <f t="shared" si="156"/>
        <v>0</v>
      </c>
      <c r="S408" s="93">
        <f t="shared" si="155"/>
        <v>3.3300000000000003E-2</v>
      </c>
      <c r="T408" s="20">
        <f t="shared" si="155"/>
        <v>37190</v>
      </c>
      <c r="U408" s="33">
        <f>SUM(F408:K408)+SUM(N408:Q408)</f>
        <v>65479</v>
      </c>
    </row>
    <row r="409" spans="2:21">
      <c r="B409" s="4">
        <v>400</v>
      </c>
      <c r="D409" s="4" t="s">
        <v>85</v>
      </c>
      <c r="E409" s="52"/>
      <c r="F409" s="20">
        <v>0</v>
      </c>
      <c r="G409" s="20">
        <v>0</v>
      </c>
      <c r="H409" s="20">
        <v>0</v>
      </c>
      <c r="I409" s="20">
        <v>0</v>
      </c>
      <c r="J409" s="20">
        <v>0</v>
      </c>
      <c r="K409" s="19">
        <v>444</v>
      </c>
      <c r="L409" s="32">
        <f>F409+G409+H409+I409+J409+K409</f>
        <v>444</v>
      </c>
      <c r="M409" s="52"/>
      <c r="N409" s="20">
        <v>0</v>
      </c>
      <c r="O409" s="20">
        <v>0</v>
      </c>
      <c r="P409" s="20">
        <v>0</v>
      </c>
      <c r="Q409" s="20">
        <v>0</v>
      </c>
      <c r="R409" s="20">
        <f t="shared" si="156"/>
        <v>0</v>
      </c>
      <c r="S409" s="93"/>
      <c r="T409" s="20">
        <f>F409+N409</f>
        <v>0</v>
      </c>
      <c r="U409" s="33">
        <f>SUM(F409:K409)+SUM(N409:Q409)</f>
        <v>444</v>
      </c>
    </row>
    <row r="410" spans="2:21" ht="14.5">
      <c r="B410" s="4">
        <v>401</v>
      </c>
      <c r="E410" s="52"/>
      <c r="F410" s="83"/>
      <c r="G410" s="20"/>
      <c r="H410" s="7"/>
      <c r="I410" s="7"/>
      <c r="J410" s="7"/>
      <c r="K410" s="7"/>
      <c r="L410" s="32"/>
      <c r="M410" s="52"/>
      <c r="N410" s="83"/>
      <c r="O410" s="7"/>
      <c r="P410" s="7"/>
      <c r="Q410" s="7"/>
      <c r="R410" s="20"/>
      <c r="S410" s="38"/>
      <c r="T410" s="20"/>
      <c r="U410" s="31"/>
    </row>
    <row r="411" spans="2:21" ht="14.5">
      <c r="B411" s="4">
        <v>402</v>
      </c>
      <c r="D411" s="22" t="s">
        <v>194</v>
      </c>
      <c r="E411" s="55"/>
      <c r="F411" s="82">
        <f t="shared" ref="F411:N411" si="157">SUM(F406:F409)</f>
        <v>433301</v>
      </c>
      <c r="G411" s="23">
        <f t="shared" si="157"/>
        <v>0</v>
      </c>
      <c r="H411" s="23">
        <f t="shared" si="157"/>
        <v>0</v>
      </c>
      <c r="I411" s="23">
        <f t="shared" si="157"/>
        <v>0</v>
      </c>
      <c r="J411" s="23">
        <f t="shared" si="157"/>
        <v>0</v>
      </c>
      <c r="K411" s="23">
        <f t="shared" si="157"/>
        <v>330034</v>
      </c>
      <c r="L411" s="43">
        <f>F411+G411+H411+I411+J411+K411</f>
        <v>763335</v>
      </c>
      <c r="M411" s="55"/>
      <c r="N411" s="82">
        <f t="shared" si="157"/>
        <v>0</v>
      </c>
      <c r="O411" s="23">
        <f t="shared" ref="O411:U411" si="158">SUM(O406:O409)</f>
        <v>0</v>
      </c>
      <c r="P411" s="23">
        <f t="shared" si="158"/>
        <v>0</v>
      </c>
      <c r="Q411" s="23">
        <f t="shared" si="158"/>
        <v>0</v>
      </c>
      <c r="R411" s="11">
        <f>N411+O411+P411+Q411</f>
        <v>0</v>
      </c>
      <c r="S411" s="101"/>
      <c r="T411" s="11">
        <f>F411+N411</f>
        <v>433301</v>
      </c>
      <c r="U411" s="42">
        <f t="shared" si="158"/>
        <v>763335</v>
      </c>
    </row>
    <row r="412" spans="2:21" ht="14.5">
      <c r="B412" s="4">
        <v>403</v>
      </c>
      <c r="E412" s="52"/>
      <c r="F412" s="81"/>
      <c r="G412" s="7"/>
      <c r="H412" s="7"/>
      <c r="I412" s="7"/>
      <c r="J412" s="7"/>
      <c r="K412" s="7"/>
      <c r="L412" s="32"/>
      <c r="M412" s="52"/>
      <c r="N412" s="81"/>
      <c r="O412" s="7"/>
      <c r="P412" s="7"/>
      <c r="Q412" s="7"/>
      <c r="R412" s="20"/>
      <c r="S412" s="38"/>
      <c r="T412" s="20"/>
      <c r="U412" s="31"/>
    </row>
    <row r="413" spans="2:21">
      <c r="B413" s="4">
        <v>404</v>
      </c>
      <c r="D413" s="22" t="s">
        <v>195</v>
      </c>
      <c r="E413" s="52"/>
      <c r="F413" s="7"/>
      <c r="G413" s="7"/>
      <c r="H413" s="7"/>
      <c r="I413" s="7"/>
      <c r="J413" s="7"/>
      <c r="K413" s="7"/>
      <c r="L413" s="32"/>
      <c r="M413" s="52"/>
      <c r="N413" s="7"/>
      <c r="O413" s="7"/>
      <c r="P413" s="7"/>
      <c r="Q413" s="7"/>
      <c r="R413" s="20"/>
      <c r="S413" s="38"/>
      <c r="T413" s="20"/>
      <c r="U413" s="33"/>
    </row>
    <row r="414" spans="2:21">
      <c r="B414" s="4">
        <v>405</v>
      </c>
      <c r="D414" s="4" t="s">
        <v>80</v>
      </c>
      <c r="E414" s="52">
        <v>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19">
        <v>1999</v>
      </c>
      <c r="L414" s="32">
        <f>F414+G414+H414+I414+J414+K414</f>
        <v>1999</v>
      </c>
      <c r="M414" s="52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f>N414+O414+P414+Q414</f>
        <v>0</v>
      </c>
      <c r="S414" s="93"/>
      <c r="T414" s="20">
        <f>F414+N414</f>
        <v>0</v>
      </c>
      <c r="U414" s="33">
        <f>SUM(F414:K414)+SUM(N414:Q414)</f>
        <v>1999</v>
      </c>
    </row>
    <row r="415" spans="2:21">
      <c r="B415" s="4">
        <v>406</v>
      </c>
      <c r="D415" s="4" t="s">
        <v>190</v>
      </c>
      <c r="E415" s="52">
        <v>0</v>
      </c>
      <c r="F415" s="20">
        <v>0</v>
      </c>
      <c r="G415" s="20">
        <v>0</v>
      </c>
      <c r="H415" s="20">
        <v>0</v>
      </c>
      <c r="I415" s="20">
        <v>0</v>
      </c>
      <c r="J415" s="20">
        <v>0</v>
      </c>
      <c r="K415" s="19">
        <v>549684</v>
      </c>
      <c r="L415" s="32">
        <f>F415+G415+H415+I415+J415+K415</f>
        <v>549684</v>
      </c>
      <c r="M415" s="52">
        <v>0</v>
      </c>
      <c r="N415" s="20">
        <v>0</v>
      </c>
      <c r="O415" s="20">
        <v>0</v>
      </c>
      <c r="P415" s="20">
        <v>0</v>
      </c>
      <c r="Q415" s="20">
        <v>0</v>
      </c>
      <c r="R415" s="20">
        <f t="shared" ref="R415:R416" si="159">N415+O415+P415+Q415</f>
        <v>0</v>
      </c>
      <c r="S415" s="93"/>
      <c r="T415" s="20">
        <f>F415+N415</f>
        <v>0</v>
      </c>
      <c r="U415" s="33">
        <f>SUM(F415:K415)+SUM(N415:Q415)</f>
        <v>549684</v>
      </c>
    </row>
    <row r="416" spans="2:21">
      <c r="B416" s="4">
        <v>407</v>
      </c>
      <c r="D416" s="4" t="s">
        <v>191</v>
      </c>
      <c r="E416" s="52">
        <v>0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19">
        <v>34258</v>
      </c>
      <c r="L416" s="32">
        <f>F416+G416+H416+I416+J416+K416</f>
        <v>34258</v>
      </c>
      <c r="M416" s="52">
        <v>0</v>
      </c>
      <c r="N416" s="20">
        <v>0</v>
      </c>
      <c r="O416" s="20">
        <v>0</v>
      </c>
      <c r="P416" s="20">
        <v>0</v>
      </c>
      <c r="Q416" s="20">
        <v>0</v>
      </c>
      <c r="R416" s="20">
        <f t="shared" si="159"/>
        <v>0</v>
      </c>
      <c r="S416" s="93"/>
      <c r="T416" s="20">
        <f>F416+N416</f>
        <v>0</v>
      </c>
      <c r="U416" s="33">
        <f>SUM(F416:K416)+SUM(N416:Q416)</f>
        <v>34258</v>
      </c>
    </row>
    <row r="417" spans="1:21">
      <c r="B417" s="4">
        <v>408</v>
      </c>
      <c r="E417" s="52"/>
      <c r="F417" s="7"/>
      <c r="G417" s="7"/>
      <c r="H417" s="7"/>
      <c r="I417" s="7"/>
      <c r="J417" s="7"/>
      <c r="K417" s="7"/>
      <c r="L417" s="32"/>
      <c r="M417" s="52"/>
      <c r="N417" s="7"/>
      <c r="O417" s="7"/>
      <c r="P417" s="7"/>
      <c r="Q417" s="7"/>
      <c r="R417" s="20"/>
      <c r="S417" s="38"/>
      <c r="T417" s="20"/>
      <c r="U417" s="31"/>
    </row>
    <row r="418" spans="1:21">
      <c r="B418" s="4">
        <v>409</v>
      </c>
      <c r="D418" s="22" t="s">
        <v>196</v>
      </c>
      <c r="E418" s="55"/>
      <c r="F418" s="23">
        <f t="shared" ref="F418:K418" si="160">SUM(F414:F416)</f>
        <v>0</v>
      </c>
      <c r="G418" s="23">
        <f t="shared" si="160"/>
        <v>0</v>
      </c>
      <c r="H418" s="23">
        <f t="shared" si="160"/>
        <v>0</v>
      </c>
      <c r="I418" s="23">
        <f t="shared" si="160"/>
        <v>0</v>
      </c>
      <c r="J418" s="23">
        <f t="shared" si="160"/>
        <v>0</v>
      </c>
      <c r="K418" s="23">
        <f t="shared" si="160"/>
        <v>585941</v>
      </c>
      <c r="L418" s="43">
        <f>F418+G418+H418+I418+J418+K418</f>
        <v>585941</v>
      </c>
      <c r="M418" s="55"/>
      <c r="N418" s="24">
        <v>0</v>
      </c>
      <c r="O418" s="23">
        <f t="shared" ref="O418:U418" si="161">SUM(O414:O416)</f>
        <v>0</v>
      </c>
      <c r="P418" s="23">
        <f t="shared" si="161"/>
        <v>0</v>
      </c>
      <c r="Q418" s="23">
        <f t="shared" si="161"/>
        <v>0</v>
      </c>
      <c r="R418" s="11">
        <f>N418+O418+P418+Q418</f>
        <v>0</v>
      </c>
      <c r="S418" s="101"/>
      <c r="T418" s="11">
        <f>F418+N418</f>
        <v>0</v>
      </c>
      <c r="U418" s="42">
        <f t="shared" si="161"/>
        <v>585941</v>
      </c>
    </row>
    <row r="419" spans="1:21">
      <c r="B419" s="4">
        <v>410</v>
      </c>
      <c r="D419" s="22"/>
      <c r="E419" s="52"/>
      <c r="F419" s="7"/>
      <c r="G419" s="7"/>
      <c r="H419" s="7"/>
      <c r="I419" s="7"/>
      <c r="J419" s="7"/>
      <c r="K419" s="7"/>
      <c r="L419" s="32"/>
      <c r="M419" s="52"/>
      <c r="N419" s="7"/>
      <c r="O419" s="7"/>
      <c r="P419" s="7"/>
      <c r="Q419" s="7"/>
      <c r="R419" s="20"/>
      <c r="S419" s="38"/>
      <c r="T419" s="20"/>
      <c r="U419" s="31"/>
    </row>
    <row r="420" spans="1:21" s="4" customFormat="1">
      <c r="B420" s="4">
        <v>411</v>
      </c>
      <c r="C420" s="5"/>
      <c r="D420" s="3" t="s">
        <v>120</v>
      </c>
      <c r="E420" s="52"/>
      <c r="F420" s="20">
        <v>-4198196</v>
      </c>
      <c r="G420" s="20">
        <v>0</v>
      </c>
      <c r="H420" s="20">
        <v>66907397</v>
      </c>
      <c r="I420" s="20">
        <v>0</v>
      </c>
      <c r="J420" s="20">
        <v>0</v>
      </c>
      <c r="K420" s="19">
        <v>0</v>
      </c>
      <c r="L420" s="32">
        <f>F420+G420+H420+I420+J420+K420</f>
        <v>62709201</v>
      </c>
      <c r="M420" s="52"/>
      <c r="N420" s="20">
        <v>9590214</v>
      </c>
      <c r="O420" s="20">
        <v>-29754537</v>
      </c>
      <c r="P420" s="20">
        <v>0</v>
      </c>
      <c r="Q420" s="20">
        <v>0</v>
      </c>
      <c r="R420" s="20">
        <f>N420+O420+P420+Q420</f>
        <v>-20164323</v>
      </c>
      <c r="S420" s="93"/>
      <c r="T420" s="20">
        <f>F420+N420</f>
        <v>5392018</v>
      </c>
      <c r="U420" s="33">
        <f>SUM(F420:K420)+SUM(N420:Q420)</f>
        <v>42544878</v>
      </c>
    </row>
    <row r="421" spans="1:21">
      <c r="B421" s="4">
        <v>412</v>
      </c>
      <c r="D421" s="3"/>
      <c r="E421" s="52"/>
      <c r="F421" s="20"/>
      <c r="G421" s="20"/>
      <c r="H421" s="20"/>
      <c r="I421" s="20"/>
      <c r="J421" s="20"/>
      <c r="K421" s="20"/>
      <c r="L421" s="32"/>
      <c r="M421" s="52"/>
      <c r="N421" s="20"/>
      <c r="O421" s="20"/>
      <c r="P421" s="20"/>
      <c r="Q421" s="20"/>
      <c r="R421" s="20"/>
      <c r="S421" s="98"/>
      <c r="T421" s="20"/>
      <c r="U421" s="33"/>
    </row>
    <row r="422" spans="1:21">
      <c r="A422" s="5" t="s">
        <v>121</v>
      </c>
      <c r="B422" s="4">
        <v>413</v>
      </c>
      <c r="C422" s="5" t="s">
        <v>122</v>
      </c>
      <c r="E422" s="55"/>
      <c r="F422" s="11">
        <f t="shared" ref="F422:J422" si="162">F165+F176+F186+F197+F208+F230+F245+F257+F267+F277+F287+F297+F308+F318+F328+F338+F348+F358+F363+F374+F384+F395+F403+F411+F418+F420+F219+F234</f>
        <v>1004610387</v>
      </c>
      <c r="G422" s="11">
        <f t="shared" si="162"/>
        <v>-80205276</v>
      </c>
      <c r="H422" s="11">
        <f t="shared" si="162"/>
        <v>68807939.650000006</v>
      </c>
      <c r="I422" s="11">
        <f t="shared" si="162"/>
        <v>-55354</v>
      </c>
      <c r="J422" s="11">
        <f t="shared" si="162"/>
        <v>0</v>
      </c>
      <c r="K422" s="11">
        <f>K165+K176+K186+K197+K208+K230+K245+K257+K267+K277+K287+K297+K308+K318+K328+K338+K348+K358+K363+K374+K384+K395+K403+K411+K418+K420+K219+K234</f>
        <v>95878654</v>
      </c>
      <c r="L422" s="43">
        <f>F422+G422+H422+I422+J422+K422</f>
        <v>1089036350.6500001</v>
      </c>
      <c r="M422" s="55"/>
      <c r="N422" s="11">
        <f>N165+N176+N186+N197+N208+N230+N245+N257+N267+N277+N287+N297+N308+N318+N328+N338+N348+N358+N363+N374+N384+N395+N403+N411+N418+N420+N219+N234</f>
        <v>-14570953</v>
      </c>
      <c r="O422" s="11">
        <f t="shared" ref="O422:Q422" si="163">O165+O176+O186+O197+O208+O230+O245+O257+O267+O277+O287+O297+O308+O318+O328+O338+O348+O358+O363+O374+O384+O395+O403+O411+O418+O420+O219+O234</f>
        <v>-36560759</v>
      </c>
      <c r="P422" s="11">
        <f t="shared" si="163"/>
        <v>-17766</v>
      </c>
      <c r="Q422" s="11">
        <f t="shared" si="163"/>
        <v>-443296</v>
      </c>
      <c r="R422" s="11">
        <f>N422+O422+P422+Q422</f>
        <v>-51592774</v>
      </c>
      <c r="S422" s="100"/>
      <c r="T422" s="11">
        <f>F422+N422</f>
        <v>990039434</v>
      </c>
      <c r="U422" s="11">
        <f>U165+U176+U186+U197+U208+U230+U245+U257+U267+U277+U287+U297+U308+U318+U328+U338+U348+U358+U363+U374+U384+U395+U403+U411+U418+U420+U219+U234</f>
        <v>1037443576.65</v>
      </c>
    </row>
    <row r="423" spans="1:21">
      <c r="B423" s="4">
        <v>414</v>
      </c>
      <c r="E423" s="56"/>
      <c r="F423" s="20"/>
      <c r="G423" s="20"/>
      <c r="H423" s="20"/>
      <c r="I423" s="20"/>
      <c r="J423" s="20"/>
      <c r="K423" s="20"/>
      <c r="L423" s="32"/>
      <c r="M423" s="56"/>
      <c r="N423" s="20"/>
      <c r="O423" s="20"/>
      <c r="P423" s="20"/>
      <c r="Q423" s="20"/>
      <c r="R423" s="20"/>
      <c r="S423" s="44"/>
      <c r="T423" s="20"/>
      <c r="U423" s="33"/>
    </row>
    <row r="424" spans="1:21">
      <c r="B424" s="4">
        <v>415</v>
      </c>
      <c r="C424" s="5" t="s">
        <v>123</v>
      </c>
      <c r="E424" s="56"/>
      <c r="F424" s="20"/>
      <c r="G424" s="20"/>
      <c r="H424" s="20"/>
      <c r="I424" s="20"/>
      <c r="J424" s="20"/>
      <c r="K424" s="20"/>
      <c r="L424" s="32"/>
      <c r="M424" s="56"/>
      <c r="N424" s="20"/>
      <c r="O424" s="20"/>
      <c r="P424" s="20"/>
      <c r="Q424" s="20"/>
      <c r="R424" s="20"/>
      <c r="S424" s="44"/>
      <c r="T424" s="20"/>
      <c r="U424" s="33"/>
    </row>
    <row r="425" spans="1:21">
      <c r="B425" s="4">
        <v>416</v>
      </c>
      <c r="D425" s="4" t="s">
        <v>124</v>
      </c>
      <c r="E425" s="52">
        <v>1.217E-2</v>
      </c>
      <c r="F425" s="20">
        <v>21749553</v>
      </c>
      <c r="G425" s="20">
        <v>7253</v>
      </c>
      <c r="H425" s="20">
        <v>0</v>
      </c>
      <c r="I425" s="20">
        <v>35129</v>
      </c>
      <c r="J425" s="20">
        <v>0</v>
      </c>
      <c r="K425" s="19">
        <v>944556</v>
      </c>
      <c r="L425" s="32">
        <f t="shared" ref="L425:L435" si="164">F425+G425+H425+I425+J425+K425</f>
        <v>22736491</v>
      </c>
      <c r="M425" s="52">
        <v>0</v>
      </c>
      <c r="N425" s="20">
        <v>0</v>
      </c>
      <c r="O425" s="20">
        <v>0</v>
      </c>
      <c r="P425" s="20">
        <v>10218</v>
      </c>
      <c r="Q425" s="20">
        <v>0</v>
      </c>
      <c r="R425" s="20">
        <f>N425+O425+P425+Q425</f>
        <v>10218</v>
      </c>
      <c r="S425" s="93">
        <f t="shared" ref="S425:S434" si="165">E425+M425</f>
        <v>1.217E-2</v>
      </c>
      <c r="T425" s="20">
        <f t="shared" ref="T425:T434" si="166">F425+N425</f>
        <v>21749553</v>
      </c>
      <c r="U425" s="33">
        <f t="shared" ref="U425:U435" si="167">SUM(F425:K425)+SUM(N425:Q425)</f>
        <v>22746709</v>
      </c>
    </row>
    <row r="426" spans="1:21">
      <c r="B426" s="4">
        <v>417</v>
      </c>
      <c r="D426" s="4" t="s">
        <v>125</v>
      </c>
      <c r="E426" s="52">
        <v>1.1518E-2</v>
      </c>
      <c r="F426" s="20">
        <v>11812765</v>
      </c>
      <c r="G426" s="20">
        <v>-101771</v>
      </c>
      <c r="H426" s="20">
        <v>0</v>
      </c>
      <c r="I426" s="20">
        <v>0</v>
      </c>
      <c r="J426" s="20">
        <v>0</v>
      </c>
      <c r="K426" s="19">
        <v>397039</v>
      </c>
      <c r="L426" s="32">
        <f t="shared" si="164"/>
        <v>12108033</v>
      </c>
      <c r="M426" s="52">
        <v>2.9139999999999999E-3</v>
      </c>
      <c r="N426" s="20">
        <v>211297</v>
      </c>
      <c r="O426" s="20">
        <v>-23200</v>
      </c>
      <c r="P426" s="20">
        <v>0</v>
      </c>
      <c r="Q426" s="20">
        <v>100449</v>
      </c>
      <c r="R426" s="20">
        <f t="shared" ref="R426:R435" si="168">N426+O426+P426+Q426</f>
        <v>288546</v>
      </c>
      <c r="S426" s="93">
        <f t="shared" si="165"/>
        <v>1.4432E-2</v>
      </c>
      <c r="T426" s="20">
        <f t="shared" si="166"/>
        <v>12024062</v>
      </c>
      <c r="U426" s="33">
        <f t="shared" si="167"/>
        <v>12396579</v>
      </c>
    </row>
    <row r="427" spans="1:21">
      <c r="B427" s="4">
        <v>418</v>
      </c>
      <c r="D427" s="4" t="s">
        <v>126</v>
      </c>
      <c r="E427" s="52">
        <v>1.5875E-2</v>
      </c>
      <c r="F427" s="20">
        <v>141659581</v>
      </c>
      <c r="G427" s="20">
        <v>-16359392</v>
      </c>
      <c r="H427" s="20">
        <v>0</v>
      </c>
      <c r="I427" s="20">
        <v>-994395</v>
      </c>
      <c r="J427" s="20">
        <v>0</v>
      </c>
      <c r="K427" s="19">
        <v>17304882</v>
      </c>
      <c r="L427" s="32">
        <f t="shared" si="164"/>
        <v>141610676</v>
      </c>
      <c r="M427" s="52">
        <v>2.264E-3</v>
      </c>
      <c r="N427" s="20">
        <v>-5451099</v>
      </c>
      <c r="O427" s="20">
        <v>-274404</v>
      </c>
      <c r="P427" s="20">
        <v>127918</v>
      </c>
      <c r="Q427" s="20">
        <v>2474567</v>
      </c>
      <c r="R427" s="20">
        <f t="shared" si="168"/>
        <v>-3123018</v>
      </c>
      <c r="S427" s="93">
        <f t="shared" si="165"/>
        <v>1.8138999999999999E-2</v>
      </c>
      <c r="T427" s="20">
        <f t="shared" si="166"/>
        <v>136208482</v>
      </c>
      <c r="U427" s="33">
        <f t="shared" si="167"/>
        <v>138487658</v>
      </c>
    </row>
    <row r="428" spans="1:21">
      <c r="B428" s="4">
        <v>419</v>
      </c>
      <c r="D428" s="4" t="s">
        <v>127</v>
      </c>
      <c r="E428" s="52">
        <v>1.1384E-2</v>
      </c>
      <c r="F428" s="20">
        <v>37005272</v>
      </c>
      <c r="G428" s="20">
        <v>0</v>
      </c>
      <c r="H428" s="20">
        <v>0</v>
      </c>
      <c r="I428" s="20">
        <v>0</v>
      </c>
      <c r="J428" s="20">
        <v>0</v>
      </c>
      <c r="K428" s="19">
        <v>540870</v>
      </c>
      <c r="L428" s="32">
        <f t="shared" si="164"/>
        <v>37546142</v>
      </c>
      <c r="M428" s="52">
        <v>5.0000000000000004E-6</v>
      </c>
      <c r="N428" s="20">
        <v>-184454</v>
      </c>
      <c r="O428" s="20">
        <v>0</v>
      </c>
      <c r="P428" s="20">
        <v>0</v>
      </c>
      <c r="Q428" s="20">
        <v>238</v>
      </c>
      <c r="R428" s="20">
        <f t="shared" si="168"/>
        <v>-184216</v>
      </c>
      <c r="S428" s="93">
        <f t="shared" si="165"/>
        <v>1.1389E-2</v>
      </c>
      <c r="T428" s="20">
        <f t="shared" si="166"/>
        <v>36820818</v>
      </c>
      <c r="U428" s="33">
        <f t="shared" si="167"/>
        <v>37361926</v>
      </c>
    </row>
    <row r="429" spans="1:21">
      <c r="B429" s="4">
        <v>420</v>
      </c>
      <c r="D429" s="4" t="s">
        <v>128</v>
      </c>
      <c r="E429" s="52">
        <v>7.2319999999999997E-3</v>
      </c>
      <c r="F429" s="20">
        <v>43362793</v>
      </c>
      <c r="G429" s="20">
        <v>0</v>
      </c>
      <c r="H429" s="20">
        <v>0</v>
      </c>
      <c r="I429" s="20">
        <v>0</v>
      </c>
      <c r="J429" s="20">
        <v>0</v>
      </c>
      <c r="K429" s="19">
        <v>478501</v>
      </c>
      <c r="L429" s="32">
        <f t="shared" si="164"/>
        <v>43841294</v>
      </c>
      <c r="M429" s="52">
        <v>5.9319999999999998E-3</v>
      </c>
      <c r="N429" s="20">
        <v>18213591</v>
      </c>
      <c r="O429" s="20">
        <v>-66230</v>
      </c>
      <c r="P429" s="20">
        <v>0</v>
      </c>
      <c r="Q429" s="20">
        <v>392487</v>
      </c>
      <c r="R429" s="20">
        <f t="shared" si="168"/>
        <v>18539848</v>
      </c>
      <c r="S429" s="93">
        <f t="shared" si="165"/>
        <v>1.3163999999999999E-2</v>
      </c>
      <c r="T429" s="20">
        <f t="shared" si="166"/>
        <v>61576384</v>
      </c>
      <c r="U429" s="33">
        <f t="shared" si="167"/>
        <v>62381142</v>
      </c>
    </row>
    <row r="430" spans="1:21">
      <c r="B430" s="4">
        <v>421</v>
      </c>
      <c r="D430" s="4" t="s">
        <v>129</v>
      </c>
      <c r="E430" s="52">
        <v>2.1184000000000001E-2</v>
      </c>
      <c r="F430" s="20">
        <v>183192818</v>
      </c>
      <c r="G430" s="20">
        <v>-5400784</v>
      </c>
      <c r="H430" s="20">
        <v>0</v>
      </c>
      <c r="I430" s="20">
        <v>-34358</v>
      </c>
      <c r="J430" s="20">
        <v>0</v>
      </c>
      <c r="K430" s="19">
        <v>24680003</v>
      </c>
      <c r="L430" s="32">
        <f t="shared" si="164"/>
        <v>202437679</v>
      </c>
      <c r="M430" s="52">
        <v>1.1416000000000001E-2</v>
      </c>
      <c r="N430" s="20">
        <v>65658865</v>
      </c>
      <c r="O430" s="20">
        <v>-1181887</v>
      </c>
      <c r="P430" s="20">
        <v>-11179</v>
      </c>
      <c r="Q430" s="20">
        <v>13299986</v>
      </c>
      <c r="R430" s="20">
        <f t="shared" si="168"/>
        <v>77765785</v>
      </c>
      <c r="S430" s="93">
        <f t="shared" si="165"/>
        <v>3.2600000000000004E-2</v>
      </c>
      <c r="T430" s="20">
        <f t="shared" si="166"/>
        <v>248851683</v>
      </c>
      <c r="U430" s="33">
        <f t="shared" si="167"/>
        <v>280203464</v>
      </c>
    </row>
    <row r="431" spans="1:21">
      <c r="B431" s="4">
        <v>422</v>
      </c>
      <c r="D431" s="4" t="s">
        <v>130</v>
      </c>
      <c r="E431" s="52">
        <v>1.3743E-2</v>
      </c>
      <c r="F431" s="20">
        <v>115301535</v>
      </c>
      <c r="G431" s="20">
        <v>-863821</v>
      </c>
      <c r="H431" s="20">
        <v>0</v>
      </c>
      <c r="I431" s="20">
        <v>-6491</v>
      </c>
      <c r="J431" s="20">
        <v>0</v>
      </c>
      <c r="K431" s="19">
        <v>7736346</v>
      </c>
      <c r="L431" s="32">
        <f t="shared" si="164"/>
        <v>122167569</v>
      </c>
      <c r="M431" s="52">
        <v>5.0090000000000004E-3</v>
      </c>
      <c r="N431" s="20">
        <v>16954859</v>
      </c>
      <c r="O431" s="20">
        <v>-948604</v>
      </c>
      <c r="P431" s="20">
        <v>-790</v>
      </c>
      <c r="Q431" s="20">
        <v>2819716</v>
      </c>
      <c r="R431" s="20">
        <f t="shared" si="168"/>
        <v>18825181</v>
      </c>
      <c r="S431" s="93">
        <f t="shared" si="165"/>
        <v>1.8752000000000001E-2</v>
      </c>
      <c r="T431" s="20">
        <f t="shared" si="166"/>
        <v>132256394</v>
      </c>
      <c r="U431" s="33">
        <f t="shared" si="167"/>
        <v>140992750</v>
      </c>
    </row>
    <row r="432" spans="1:21">
      <c r="B432" s="4">
        <v>423</v>
      </c>
      <c r="D432" s="4" t="s">
        <v>131</v>
      </c>
      <c r="E432" s="52">
        <v>1.1663E-2</v>
      </c>
      <c r="F432" s="20">
        <v>9240838</v>
      </c>
      <c r="G432" s="20">
        <v>0</v>
      </c>
      <c r="H432" s="20">
        <v>0</v>
      </c>
      <c r="I432" s="20">
        <v>0</v>
      </c>
      <c r="J432" s="20">
        <v>0</v>
      </c>
      <c r="K432" s="19">
        <v>375745</v>
      </c>
      <c r="L432" s="32">
        <f t="shared" si="164"/>
        <v>9616583</v>
      </c>
      <c r="M432" s="52">
        <v>0</v>
      </c>
      <c r="N432" s="20">
        <v>-317286</v>
      </c>
      <c r="O432" s="20">
        <v>0</v>
      </c>
      <c r="P432" s="20">
        <v>0</v>
      </c>
      <c r="Q432" s="20">
        <v>0</v>
      </c>
      <c r="R432" s="20">
        <f t="shared" si="168"/>
        <v>-317286</v>
      </c>
      <c r="S432" s="93">
        <f t="shared" si="165"/>
        <v>1.1663E-2</v>
      </c>
      <c r="T432" s="20">
        <f t="shared" si="166"/>
        <v>8923552</v>
      </c>
      <c r="U432" s="33">
        <f t="shared" si="167"/>
        <v>9299297</v>
      </c>
    </row>
    <row r="433" spans="1:21">
      <c r="B433" s="4">
        <v>424</v>
      </c>
      <c r="D433" s="4" t="s">
        <v>132</v>
      </c>
      <c r="E433" s="52">
        <v>1.9748000000000002E-2</v>
      </c>
      <c r="F433" s="20">
        <v>19465697</v>
      </c>
      <c r="G433" s="20">
        <v>0</v>
      </c>
      <c r="H433" s="20">
        <v>0</v>
      </c>
      <c r="I433" s="20">
        <v>0</v>
      </c>
      <c r="J433" s="20">
        <v>0</v>
      </c>
      <c r="K433" s="19">
        <v>1440658</v>
      </c>
      <c r="L433" s="32">
        <f t="shared" si="164"/>
        <v>20906355</v>
      </c>
      <c r="M433" s="52">
        <v>1.84E-4</v>
      </c>
      <c r="N433" s="20">
        <v>370281</v>
      </c>
      <c r="O433" s="20">
        <v>0</v>
      </c>
      <c r="P433" s="20">
        <v>0</v>
      </c>
      <c r="Q433" s="20">
        <v>13423</v>
      </c>
      <c r="R433" s="20">
        <f t="shared" si="168"/>
        <v>383704</v>
      </c>
      <c r="S433" s="93">
        <f t="shared" si="165"/>
        <v>1.9932000000000002E-2</v>
      </c>
      <c r="T433" s="20">
        <f t="shared" si="166"/>
        <v>19835978</v>
      </c>
      <c r="U433" s="33">
        <f t="shared" si="167"/>
        <v>21290059</v>
      </c>
    </row>
    <row r="434" spans="1:21">
      <c r="B434" s="4">
        <v>425</v>
      </c>
      <c r="D434" s="4" t="s">
        <v>133</v>
      </c>
      <c r="E434" s="52">
        <v>9.3030000000000005E-3</v>
      </c>
      <c r="F434" s="20">
        <v>1382790</v>
      </c>
      <c r="G434" s="20">
        <v>0</v>
      </c>
      <c r="H434" s="20">
        <v>0</v>
      </c>
      <c r="I434" s="20">
        <v>0</v>
      </c>
      <c r="J434" s="20">
        <v>0</v>
      </c>
      <c r="K434" s="19">
        <v>29151</v>
      </c>
      <c r="L434" s="32">
        <f t="shared" si="164"/>
        <v>1411941</v>
      </c>
      <c r="M434" s="52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f t="shared" si="168"/>
        <v>0</v>
      </c>
      <c r="S434" s="93">
        <f t="shared" si="165"/>
        <v>9.3030000000000005E-3</v>
      </c>
      <c r="T434" s="20">
        <f t="shared" si="166"/>
        <v>1382790</v>
      </c>
      <c r="U434" s="33">
        <f t="shared" si="167"/>
        <v>1411941</v>
      </c>
    </row>
    <row r="435" spans="1:21" s="4" customFormat="1">
      <c r="B435" s="4">
        <v>426</v>
      </c>
      <c r="C435" s="5"/>
      <c r="D435" s="3" t="s">
        <v>134</v>
      </c>
      <c r="E435" s="68"/>
      <c r="F435" s="20">
        <v>2989</v>
      </c>
      <c r="G435" s="20">
        <v>0</v>
      </c>
      <c r="H435" s="20">
        <v>-18559.789999999106</v>
      </c>
      <c r="I435" s="20">
        <v>0</v>
      </c>
      <c r="J435" s="20">
        <v>0</v>
      </c>
      <c r="K435" s="19">
        <v>0</v>
      </c>
      <c r="L435" s="32">
        <f t="shared" si="164"/>
        <v>-15570.789999999106</v>
      </c>
      <c r="M435" s="68"/>
      <c r="N435" s="20">
        <v>5362483</v>
      </c>
      <c r="O435" s="20">
        <v>-20869024.700000003</v>
      </c>
      <c r="P435" s="20">
        <v>0</v>
      </c>
      <c r="Q435" s="20">
        <v>0</v>
      </c>
      <c r="R435" s="20">
        <f t="shared" si="168"/>
        <v>-15506541.700000003</v>
      </c>
      <c r="S435" s="78"/>
      <c r="T435" s="20">
        <f>F435+N435</f>
        <v>5365472</v>
      </c>
      <c r="U435" s="33">
        <f t="shared" si="167"/>
        <v>-15522112.490000002</v>
      </c>
    </row>
    <row r="436" spans="1:21">
      <c r="B436" s="4">
        <v>427</v>
      </c>
      <c r="D436" s="3"/>
      <c r="E436" s="56"/>
      <c r="F436" s="20"/>
      <c r="G436" s="20"/>
      <c r="H436" s="20"/>
      <c r="I436" s="20"/>
      <c r="J436" s="20"/>
      <c r="K436" s="20"/>
      <c r="L436" s="32"/>
      <c r="M436" s="56"/>
      <c r="N436" s="20"/>
      <c r="O436" s="20"/>
      <c r="P436" s="20"/>
      <c r="Q436" s="20"/>
      <c r="R436" s="20"/>
      <c r="S436" s="44"/>
      <c r="T436" s="20">
        <f>F436+N436</f>
        <v>0</v>
      </c>
      <c r="U436" s="33"/>
    </row>
    <row r="437" spans="1:21" ht="13.5" thickBot="1">
      <c r="A437" s="5" t="s">
        <v>135</v>
      </c>
      <c r="B437" s="4">
        <v>428</v>
      </c>
      <c r="C437" s="106" t="s">
        <v>136</v>
      </c>
      <c r="E437" s="58"/>
      <c r="F437" s="13">
        <f>SUM(F425:F436)</f>
        <v>584176631</v>
      </c>
      <c r="G437" s="13">
        <f>SUM(G425:G435)</f>
        <v>-22718515</v>
      </c>
      <c r="H437" s="13">
        <f>SUM(H425:H435)</f>
        <v>-18559.789999999106</v>
      </c>
      <c r="I437" s="13">
        <f>SUM(I425:I435)</f>
        <v>-1000115</v>
      </c>
      <c r="J437" s="13">
        <f>SUM(J425:J435)</f>
        <v>0</v>
      </c>
      <c r="K437" s="13">
        <f>SUM(K425:K435)</f>
        <v>53927751</v>
      </c>
      <c r="L437" s="51">
        <f>F437+G437+H437+I437+J437+K437</f>
        <v>614367192.21000004</v>
      </c>
      <c r="M437" s="58"/>
      <c r="N437" s="13">
        <f>SUM(N425:N436)</f>
        <v>100818537</v>
      </c>
      <c r="O437" s="13">
        <f>SUM(O425:O435)</f>
        <v>-23363349.700000003</v>
      </c>
      <c r="P437" s="13">
        <f>SUM(P425:P435)</f>
        <v>126167</v>
      </c>
      <c r="Q437" s="13">
        <f>SUM(Q425:Q435)</f>
        <v>19100866</v>
      </c>
      <c r="R437" s="13">
        <f>N437+O437+P437+Q437</f>
        <v>96682220.299999997</v>
      </c>
      <c r="S437" s="54"/>
      <c r="T437" s="13">
        <f>F437+N437</f>
        <v>684995168</v>
      </c>
      <c r="U437" s="36">
        <f>SUM(U425:U435)</f>
        <v>711049412.50999999</v>
      </c>
    </row>
    <row r="438" spans="1:21" ht="13.5" thickTop="1">
      <c r="B438" s="4">
        <v>429</v>
      </c>
      <c r="C438" s="106"/>
      <c r="E438" s="56"/>
      <c r="F438" s="20"/>
      <c r="G438" s="20"/>
      <c r="H438" s="20"/>
      <c r="I438" s="20"/>
      <c r="J438" s="20"/>
      <c r="K438" s="20"/>
      <c r="L438" s="32"/>
      <c r="M438" s="56"/>
      <c r="N438" s="20"/>
      <c r="O438" s="20"/>
      <c r="P438" s="20"/>
      <c r="Q438" s="20"/>
      <c r="R438" s="20"/>
      <c r="S438" s="44"/>
      <c r="T438" s="20"/>
      <c r="U438" s="33"/>
    </row>
    <row r="439" spans="1:21">
      <c r="B439" s="4">
        <v>430</v>
      </c>
      <c r="C439" s="5" t="s">
        <v>137</v>
      </c>
      <c r="E439" s="56"/>
      <c r="F439" s="20"/>
      <c r="G439" s="20">
        <f>F439-F438</f>
        <v>0</v>
      </c>
      <c r="H439" s="20"/>
      <c r="I439" s="20"/>
      <c r="J439" s="20"/>
      <c r="K439" s="20"/>
      <c r="L439" s="32"/>
      <c r="M439" s="56"/>
      <c r="N439" s="20"/>
      <c r="O439" s="20"/>
      <c r="P439" s="20"/>
      <c r="Q439" s="20"/>
      <c r="R439" s="20"/>
      <c r="S439" s="44"/>
      <c r="T439" s="20"/>
      <c r="U439" s="33"/>
    </row>
    <row r="440" spans="1:21">
      <c r="B440" s="4">
        <v>431</v>
      </c>
      <c r="D440" s="9" t="s">
        <v>138</v>
      </c>
      <c r="E440" s="52">
        <v>1.3785E-2</v>
      </c>
      <c r="F440" s="20">
        <v>294631</v>
      </c>
      <c r="G440" s="20">
        <v>26305</v>
      </c>
      <c r="H440" s="20">
        <v>0</v>
      </c>
      <c r="I440" s="20">
        <v>0</v>
      </c>
      <c r="J440" s="20">
        <v>0</v>
      </c>
      <c r="K440" s="19">
        <v>11695</v>
      </c>
      <c r="L440" s="32">
        <f t="shared" ref="L440:L453" si="169">F440+G440+H440+I440+J440+K440</f>
        <v>332631</v>
      </c>
      <c r="M440" s="52">
        <v>0</v>
      </c>
      <c r="N440" s="20">
        <v>0</v>
      </c>
      <c r="O440" s="20">
        <v>0</v>
      </c>
      <c r="P440" s="20">
        <v>0</v>
      </c>
      <c r="Q440" s="20">
        <v>0</v>
      </c>
      <c r="R440" s="20">
        <f>N440+O440+P440+Q440</f>
        <v>0</v>
      </c>
      <c r="S440" s="93">
        <f t="shared" ref="S440:S452" si="170">E440+M440</f>
        <v>1.3785E-2</v>
      </c>
      <c r="T440" s="20">
        <f t="shared" ref="T440:T452" si="171">F440+N440</f>
        <v>294631</v>
      </c>
      <c r="U440" s="33">
        <f t="shared" ref="U440:U453" si="172">SUM(F440:K440)+SUM(N440:Q440)</f>
        <v>332631</v>
      </c>
    </row>
    <row r="441" spans="1:21">
      <c r="B441" s="4">
        <v>432</v>
      </c>
      <c r="D441" s="9" t="s">
        <v>139</v>
      </c>
      <c r="E441" s="52">
        <v>1.2137999999999999E-2</v>
      </c>
      <c r="F441" s="20">
        <v>8136716</v>
      </c>
      <c r="G441" s="20">
        <v>-227944</v>
      </c>
      <c r="H441" s="20">
        <v>0</v>
      </c>
      <c r="I441" s="20">
        <v>0</v>
      </c>
      <c r="J441" s="20">
        <v>0</v>
      </c>
      <c r="K441" s="19">
        <v>383125</v>
      </c>
      <c r="L441" s="32">
        <f t="shared" si="169"/>
        <v>8291897</v>
      </c>
      <c r="M441" s="52">
        <v>2.0720000000000001E-3</v>
      </c>
      <c r="N441" s="20">
        <v>1000536</v>
      </c>
      <c r="O441" s="20">
        <v>-723</v>
      </c>
      <c r="P441" s="20">
        <v>0</v>
      </c>
      <c r="Q441" s="20">
        <v>65401</v>
      </c>
      <c r="R441" s="20">
        <f>N441+O441+P441+Q441</f>
        <v>1065214</v>
      </c>
      <c r="S441" s="93">
        <f t="shared" si="170"/>
        <v>1.421E-2</v>
      </c>
      <c r="T441" s="20">
        <f t="shared" si="171"/>
        <v>9137252</v>
      </c>
      <c r="U441" s="33">
        <f t="shared" si="172"/>
        <v>9357111</v>
      </c>
    </row>
    <row r="442" spans="1:21">
      <c r="B442" s="4">
        <v>433</v>
      </c>
      <c r="D442" s="9" t="s">
        <v>140</v>
      </c>
      <c r="E442" s="52">
        <v>1.4534999999999999E-2</v>
      </c>
      <c r="F442" s="20">
        <v>144924275</v>
      </c>
      <c r="G442" s="20">
        <v>-19280055</v>
      </c>
      <c r="H442" s="20">
        <v>0</v>
      </c>
      <c r="I442" s="20">
        <v>-151404</v>
      </c>
      <c r="J442" s="20">
        <v>0</v>
      </c>
      <c r="K442" s="19">
        <v>12706615</v>
      </c>
      <c r="L442" s="32">
        <f t="shared" si="169"/>
        <v>138199431</v>
      </c>
      <c r="M442" s="52">
        <v>3.4650000000000002E-3</v>
      </c>
      <c r="N442" s="20">
        <v>-10699090</v>
      </c>
      <c r="O442" s="20">
        <v>-1155916</v>
      </c>
      <c r="P442" s="20">
        <v>14178</v>
      </c>
      <c r="Q442" s="20">
        <v>3029131</v>
      </c>
      <c r="R442" s="20">
        <f t="shared" ref="R442:R453" si="173">N442+O442+P442+Q442</f>
        <v>-8811697</v>
      </c>
      <c r="S442" s="93">
        <f t="shared" si="170"/>
        <v>1.7999999999999999E-2</v>
      </c>
      <c r="T442" s="20">
        <f t="shared" si="171"/>
        <v>134225185</v>
      </c>
      <c r="U442" s="33">
        <f t="shared" si="172"/>
        <v>129387734</v>
      </c>
    </row>
    <row r="443" spans="1:21">
      <c r="B443" s="4">
        <v>434</v>
      </c>
      <c r="D443" s="9" t="s">
        <v>141</v>
      </c>
      <c r="E443" s="52">
        <v>2.3833E-2</v>
      </c>
      <c r="F443" s="20">
        <v>323441865</v>
      </c>
      <c r="G443" s="20">
        <v>-1548095</v>
      </c>
      <c r="H443" s="20">
        <v>0</v>
      </c>
      <c r="I443" s="20">
        <v>5611</v>
      </c>
      <c r="J443" s="20">
        <v>0</v>
      </c>
      <c r="K443" s="19">
        <v>17247377</v>
      </c>
      <c r="L443" s="32">
        <f t="shared" si="169"/>
        <v>339146758</v>
      </c>
      <c r="M443" s="52">
        <v>1.8214000000000001E-2</v>
      </c>
      <c r="N443" s="20">
        <v>117993681</v>
      </c>
      <c r="O443" s="20">
        <v>-2073</v>
      </c>
      <c r="P443" s="20">
        <v>1717</v>
      </c>
      <c r="Q443" s="20">
        <v>13181040</v>
      </c>
      <c r="R443" s="20">
        <f t="shared" si="173"/>
        <v>131174365</v>
      </c>
      <c r="S443" s="93">
        <f t="shared" si="170"/>
        <v>4.2047000000000001E-2</v>
      </c>
      <c r="T443" s="20">
        <f t="shared" si="171"/>
        <v>441435546</v>
      </c>
      <c r="U443" s="33">
        <f t="shared" si="172"/>
        <v>470321123</v>
      </c>
    </row>
    <row r="444" spans="1:21">
      <c r="B444" s="4">
        <v>435</v>
      </c>
      <c r="D444" s="9" t="s">
        <v>142</v>
      </c>
      <c r="E444" s="52">
        <v>1.9831000000000001E-2</v>
      </c>
      <c r="F444" s="20">
        <v>199195020</v>
      </c>
      <c r="G444" s="20">
        <v>-10638433</v>
      </c>
      <c r="H444" s="20">
        <v>0</v>
      </c>
      <c r="I444" s="20">
        <v>110</v>
      </c>
      <c r="J444" s="20">
        <v>0</v>
      </c>
      <c r="K444" s="19">
        <v>17202448</v>
      </c>
      <c r="L444" s="32">
        <f t="shared" si="169"/>
        <v>205759145</v>
      </c>
      <c r="M444" s="52">
        <v>7.4729999999999996E-3</v>
      </c>
      <c r="N444" s="20">
        <v>105167093</v>
      </c>
      <c r="O444" s="20">
        <v>-69307</v>
      </c>
      <c r="P444" s="20">
        <v>33</v>
      </c>
      <c r="Q444" s="20">
        <v>6482472</v>
      </c>
      <c r="R444" s="20">
        <f t="shared" si="173"/>
        <v>111580291</v>
      </c>
      <c r="S444" s="93">
        <f t="shared" si="170"/>
        <v>2.7304000000000002E-2</v>
      </c>
      <c r="T444" s="20">
        <f t="shared" si="171"/>
        <v>304362113</v>
      </c>
      <c r="U444" s="33">
        <f t="shared" si="172"/>
        <v>317339436</v>
      </c>
    </row>
    <row r="445" spans="1:21">
      <c r="B445" s="4">
        <v>436</v>
      </c>
      <c r="D445" s="9" t="s">
        <v>143</v>
      </c>
      <c r="E445" s="52">
        <v>9.7439999999999992E-3</v>
      </c>
      <c r="F445" s="20">
        <v>49828537</v>
      </c>
      <c r="G445" s="20">
        <v>-240860</v>
      </c>
      <c r="H445" s="20">
        <v>0</v>
      </c>
      <c r="I445" s="20">
        <v>0</v>
      </c>
      <c r="J445" s="20">
        <v>0</v>
      </c>
      <c r="K445" s="19">
        <v>3301311</v>
      </c>
      <c r="L445" s="32">
        <f t="shared" si="169"/>
        <v>52888988</v>
      </c>
      <c r="M445" s="52">
        <v>5.9950000000000003E-3</v>
      </c>
      <c r="N445" s="20">
        <v>11701654</v>
      </c>
      <c r="O445" s="20">
        <v>-219</v>
      </c>
      <c r="P445" s="20">
        <v>0</v>
      </c>
      <c r="Q445" s="20">
        <v>2031133</v>
      </c>
      <c r="R445" s="20">
        <f t="shared" si="173"/>
        <v>13732568</v>
      </c>
      <c r="S445" s="93">
        <f t="shared" si="170"/>
        <v>1.5739E-2</v>
      </c>
      <c r="T445" s="20">
        <f t="shared" si="171"/>
        <v>61530191</v>
      </c>
      <c r="U445" s="33">
        <f t="shared" si="172"/>
        <v>66621556</v>
      </c>
    </row>
    <row r="446" spans="1:21">
      <c r="B446" s="4">
        <v>437</v>
      </c>
      <c r="D446" s="9" t="s">
        <v>144</v>
      </c>
      <c r="E446" s="52">
        <v>2.6797999999999999E-2</v>
      </c>
      <c r="F446" s="20">
        <v>238082445</v>
      </c>
      <c r="G446" s="20">
        <v>-7045037</v>
      </c>
      <c r="H446" s="20">
        <v>0</v>
      </c>
      <c r="I446" s="20">
        <v>0</v>
      </c>
      <c r="J446" s="20">
        <v>0</v>
      </c>
      <c r="K446" s="19">
        <v>23253774</v>
      </c>
      <c r="L446" s="32">
        <f t="shared" si="169"/>
        <v>254291182</v>
      </c>
      <c r="M446" s="52">
        <v>2.722E-3</v>
      </c>
      <c r="N446" s="20">
        <v>26400854</v>
      </c>
      <c r="O446" s="20">
        <v>-700</v>
      </c>
      <c r="P446" s="20">
        <v>0</v>
      </c>
      <c r="Q446" s="20">
        <v>2361996</v>
      </c>
      <c r="R446" s="20">
        <f t="shared" si="173"/>
        <v>28762150</v>
      </c>
      <c r="S446" s="93">
        <f t="shared" si="170"/>
        <v>2.9519999999999998E-2</v>
      </c>
      <c r="T446" s="20">
        <f t="shared" si="171"/>
        <v>264483299</v>
      </c>
      <c r="U446" s="33">
        <f t="shared" si="172"/>
        <v>283053332</v>
      </c>
    </row>
    <row r="447" spans="1:21">
      <c r="B447" s="4">
        <v>438</v>
      </c>
      <c r="D447" s="4" t="s">
        <v>145</v>
      </c>
      <c r="E447" s="52">
        <v>2.3692999999999999E-2</v>
      </c>
      <c r="F447" s="20">
        <v>228473556</v>
      </c>
      <c r="G447" s="20">
        <v>-7669394</v>
      </c>
      <c r="H447" s="20">
        <v>0</v>
      </c>
      <c r="I447" s="20">
        <v>0</v>
      </c>
      <c r="J447" s="20">
        <v>0</v>
      </c>
      <c r="K447" s="19">
        <v>17969642</v>
      </c>
      <c r="L447" s="32">
        <f t="shared" si="169"/>
        <v>238773804</v>
      </c>
      <c r="M447" s="52">
        <v>5.2069999999999998E-3</v>
      </c>
      <c r="N447" s="20">
        <v>62062096</v>
      </c>
      <c r="O447" s="20">
        <v>-1237</v>
      </c>
      <c r="P447" s="20">
        <v>0</v>
      </c>
      <c r="Q447" s="20">
        <v>3949180</v>
      </c>
      <c r="R447" s="20">
        <f t="shared" si="173"/>
        <v>66010039</v>
      </c>
      <c r="S447" s="93">
        <f t="shared" si="170"/>
        <v>2.8899999999999999E-2</v>
      </c>
      <c r="T447" s="20">
        <f t="shared" si="171"/>
        <v>290535652</v>
      </c>
      <c r="U447" s="33">
        <f t="shared" si="172"/>
        <v>304783843</v>
      </c>
    </row>
    <row r="448" spans="1:21">
      <c r="B448" s="4">
        <v>439</v>
      </c>
      <c r="D448" s="4" t="s">
        <v>146</v>
      </c>
      <c r="E448" s="52">
        <v>2.4920999999999999E-2</v>
      </c>
      <c r="F448" s="20">
        <v>36500580</v>
      </c>
      <c r="G448" s="20">
        <v>-7742870</v>
      </c>
      <c r="H448" s="20">
        <v>0</v>
      </c>
      <c r="I448" s="20">
        <v>0</v>
      </c>
      <c r="J448" s="20">
        <v>0</v>
      </c>
      <c r="K448" s="19">
        <v>1588581</v>
      </c>
      <c r="L448" s="32">
        <f t="shared" si="169"/>
        <v>30346291</v>
      </c>
      <c r="M448" s="52">
        <v>1.5573E-2</v>
      </c>
      <c r="N448" s="20">
        <v>27501311</v>
      </c>
      <c r="O448" s="20">
        <v>0</v>
      </c>
      <c r="P448" s="20">
        <v>0</v>
      </c>
      <c r="Q448" s="20">
        <v>0</v>
      </c>
      <c r="R448" s="20">
        <f t="shared" si="173"/>
        <v>27501311</v>
      </c>
      <c r="S448" s="93">
        <f t="shared" si="170"/>
        <v>4.0494000000000002E-2</v>
      </c>
      <c r="T448" s="20">
        <f t="shared" si="171"/>
        <v>64001891</v>
      </c>
      <c r="U448" s="33">
        <f t="shared" si="172"/>
        <v>57847602</v>
      </c>
    </row>
    <row r="449" spans="1:21">
      <c r="B449" s="4">
        <v>440</v>
      </c>
      <c r="D449" s="4" t="s">
        <v>147</v>
      </c>
      <c r="E449" s="52">
        <v>2.2761E-2</v>
      </c>
      <c r="F449" s="20">
        <v>120144467</v>
      </c>
      <c r="G449" s="20">
        <v>-101760</v>
      </c>
      <c r="H449" s="20">
        <v>0</v>
      </c>
      <c r="I449" s="20">
        <v>0</v>
      </c>
      <c r="J449" s="20">
        <v>0</v>
      </c>
      <c r="K449" s="19">
        <v>10805907</v>
      </c>
      <c r="L449" s="32">
        <f t="shared" si="169"/>
        <v>130848614</v>
      </c>
      <c r="M449" s="52">
        <v>-4.44E-4</v>
      </c>
      <c r="N449" s="20">
        <v>46615122</v>
      </c>
      <c r="O449" s="20">
        <v>-92</v>
      </c>
      <c r="P449" s="20">
        <v>0</v>
      </c>
      <c r="Q449" s="20">
        <v>-210791</v>
      </c>
      <c r="R449" s="20">
        <f t="shared" si="173"/>
        <v>46404239</v>
      </c>
      <c r="S449" s="93">
        <f t="shared" si="170"/>
        <v>2.2317E-2</v>
      </c>
      <c r="T449" s="20">
        <f t="shared" si="171"/>
        <v>166759589</v>
      </c>
      <c r="U449" s="33">
        <f t="shared" si="172"/>
        <v>177252853</v>
      </c>
    </row>
    <row r="450" spans="1:21">
      <c r="B450" s="4">
        <v>441</v>
      </c>
      <c r="D450" s="4" t="s">
        <v>148</v>
      </c>
      <c r="E450" s="52">
        <v>7.4013999999999996E-2</v>
      </c>
      <c r="F450" s="20">
        <v>42562174</v>
      </c>
      <c r="G450" s="20">
        <v>609858</v>
      </c>
      <c r="H450" s="20">
        <v>0</v>
      </c>
      <c r="I450" s="20">
        <v>0</v>
      </c>
      <c r="J450" s="20">
        <v>0</v>
      </c>
      <c r="K450" s="19">
        <v>12641933</v>
      </c>
      <c r="L450" s="32">
        <f t="shared" si="169"/>
        <v>55813965</v>
      </c>
      <c r="M450" s="52">
        <v>-1.4311000000000001E-2</v>
      </c>
      <c r="N450" s="20">
        <v>15696974</v>
      </c>
      <c r="O450" s="20">
        <v>-3338519</v>
      </c>
      <c r="P450" s="20">
        <v>0</v>
      </c>
      <c r="Q450" s="20">
        <v>-1313317</v>
      </c>
      <c r="R450" s="20">
        <f t="shared" si="173"/>
        <v>11045138</v>
      </c>
      <c r="S450" s="93">
        <f t="shared" si="170"/>
        <v>5.9702999999999992E-2</v>
      </c>
      <c r="T450" s="20">
        <f t="shared" si="171"/>
        <v>58259148</v>
      </c>
      <c r="U450" s="33">
        <f t="shared" si="172"/>
        <v>66859103</v>
      </c>
    </row>
    <row r="451" spans="1:21">
      <c r="B451" s="4">
        <v>442</v>
      </c>
      <c r="D451" s="4" t="s">
        <v>149</v>
      </c>
      <c r="E451" s="52">
        <v>3.6306999999999999E-2</v>
      </c>
      <c r="F451" s="20">
        <v>2725039</v>
      </c>
      <c r="G451" s="20">
        <v>0</v>
      </c>
      <c r="H451" s="20">
        <v>0</v>
      </c>
      <c r="I451" s="20">
        <v>0</v>
      </c>
      <c r="J451" s="20">
        <v>0</v>
      </c>
      <c r="K451" s="19">
        <v>353837</v>
      </c>
      <c r="L451" s="32">
        <f t="shared" si="169"/>
        <v>3078876</v>
      </c>
      <c r="M451" s="52">
        <v>0</v>
      </c>
      <c r="N451" s="20">
        <v>-225827</v>
      </c>
      <c r="O451" s="20">
        <v>0</v>
      </c>
      <c r="P451" s="20">
        <v>0</v>
      </c>
      <c r="Q451" s="20">
        <v>0</v>
      </c>
      <c r="R451" s="20">
        <f t="shared" si="173"/>
        <v>-225827</v>
      </c>
      <c r="S451" s="93">
        <f t="shared" si="170"/>
        <v>3.6306999999999999E-2</v>
      </c>
      <c r="T451" s="20">
        <f t="shared" si="171"/>
        <v>2499212</v>
      </c>
      <c r="U451" s="33">
        <f t="shared" si="172"/>
        <v>2853049</v>
      </c>
    </row>
    <row r="452" spans="1:21">
      <c r="B452" s="4">
        <v>443</v>
      </c>
      <c r="D452" s="4" t="s">
        <v>150</v>
      </c>
      <c r="E452" s="52">
        <v>2.9670999999999999E-2</v>
      </c>
      <c r="F452" s="20">
        <v>203609263</v>
      </c>
      <c r="G452" s="20">
        <v>-4819668</v>
      </c>
      <c r="H452" s="20">
        <v>0</v>
      </c>
      <c r="I452" s="20">
        <v>0</v>
      </c>
      <c r="J452" s="20">
        <v>0</v>
      </c>
      <c r="K452" s="19">
        <v>12599284</v>
      </c>
      <c r="L452" s="32">
        <f t="shared" si="169"/>
        <v>211388879</v>
      </c>
      <c r="M452" s="52">
        <v>9.8700000000000003E-4</v>
      </c>
      <c r="N452" s="20">
        <v>1427423</v>
      </c>
      <c r="O452" s="20">
        <v>-56</v>
      </c>
      <c r="P452" s="20">
        <v>0</v>
      </c>
      <c r="Q452" s="20">
        <v>419113</v>
      </c>
      <c r="R452" s="20">
        <f>N452+O452+P452+Q452</f>
        <v>1846480</v>
      </c>
      <c r="S452" s="93">
        <f t="shared" si="170"/>
        <v>3.0657999999999998E-2</v>
      </c>
      <c r="T452" s="20">
        <f t="shared" si="171"/>
        <v>205036686</v>
      </c>
      <c r="U452" s="33">
        <f t="shared" si="172"/>
        <v>213235359</v>
      </c>
    </row>
    <row r="453" spans="1:21" s="4" customFormat="1">
      <c r="B453" s="4">
        <v>444</v>
      </c>
      <c r="C453" s="5"/>
      <c r="D453" s="3" t="s">
        <v>151</v>
      </c>
      <c r="E453" s="68"/>
      <c r="F453" s="20">
        <v>-7754774</v>
      </c>
      <c r="G453" s="20">
        <v>0</v>
      </c>
      <c r="H453" s="20">
        <v>-862</v>
      </c>
      <c r="I453" s="20">
        <v>0</v>
      </c>
      <c r="J453" s="20">
        <v>0</v>
      </c>
      <c r="K453" s="19">
        <v>0</v>
      </c>
      <c r="L453" s="32">
        <f t="shared" si="169"/>
        <v>-7755636</v>
      </c>
      <c r="M453" s="68"/>
      <c r="N453" s="20">
        <v>-28056852</v>
      </c>
      <c r="O453" s="20">
        <v>-62512143</v>
      </c>
      <c r="P453" s="20">
        <v>0</v>
      </c>
      <c r="Q453" s="20">
        <v>0</v>
      </c>
      <c r="R453" s="20">
        <f t="shared" si="173"/>
        <v>-90568995</v>
      </c>
      <c r="S453" s="93"/>
      <c r="T453" s="20">
        <f>F453+N453</f>
        <v>-35811626</v>
      </c>
      <c r="U453" s="33">
        <f t="shared" si="172"/>
        <v>-98324631</v>
      </c>
    </row>
    <row r="454" spans="1:21">
      <c r="B454" s="4">
        <v>445</v>
      </c>
      <c r="D454" s="3"/>
      <c r="E454" s="56"/>
      <c r="F454" s="20"/>
      <c r="G454" s="20"/>
      <c r="H454" s="20"/>
      <c r="I454" s="20"/>
      <c r="J454" s="20"/>
      <c r="K454" s="20"/>
      <c r="L454" s="32"/>
      <c r="M454" s="56"/>
      <c r="N454" s="20"/>
      <c r="O454" s="20"/>
      <c r="P454" s="20"/>
      <c r="Q454" s="20"/>
      <c r="R454" s="20"/>
      <c r="S454" s="44"/>
      <c r="T454" s="20">
        <f>F454+N454</f>
        <v>0</v>
      </c>
      <c r="U454" s="33"/>
    </row>
    <row r="455" spans="1:21" ht="13.5" thickBot="1">
      <c r="A455" s="5" t="s">
        <v>152</v>
      </c>
      <c r="B455" s="4">
        <v>446</v>
      </c>
      <c r="C455" s="5" t="s">
        <v>153</v>
      </c>
      <c r="E455" s="58"/>
      <c r="F455" s="13">
        <f>SUM(F440:F454)</f>
        <v>1590163794</v>
      </c>
      <c r="G455" s="13">
        <f>SUM(G440:G453)</f>
        <v>-58677953</v>
      </c>
      <c r="H455" s="13">
        <f>SUM(H440:H453)</f>
        <v>-862</v>
      </c>
      <c r="I455" s="13">
        <f>SUM(I440:I453)</f>
        <v>-145683</v>
      </c>
      <c r="J455" s="13">
        <f>SUM(J440:J453)</f>
        <v>0</v>
      </c>
      <c r="K455" s="13">
        <f>SUM(K440:K453)</f>
        <v>130065529</v>
      </c>
      <c r="L455" s="51">
        <f>F455+G455+H455+I455+J455+K455</f>
        <v>1661404825</v>
      </c>
      <c r="M455" s="58"/>
      <c r="N455" s="13">
        <f>SUM(N440:N454)</f>
        <v>376584975</v>
      </c>
      <c r="O455" s="13">
        <f>SUM(O440:O453)</f>
        <v>-67080985</v>
      </c>
      <c r="P455" s="13">
        <f>SUM(P440:P453)</f>
        <v>15928</v>
      </c>
      <c r="Q455" s="13">
        <f>SUM(Q440:Q453)</f>
        <v>29995358</v>
      </c>
      <c r="R455" s="13">
        <f>N455+O455+P455+Q455</f>
        <v>339515276</v>
      </c>
      <c r="S455" s="54"/>
      <c r="T455" s="13">
        <f>F455+N455</f>
        <v>1966748769</v>
      </c>
      <c r="U455" s="36">
        <f>SUM(U440:U453)</f>
        <v>2000920101</v>
      </c>
    </row>
    <row r="456" spans="1:21" ht="13.5" thickTop="1">
      <c r="B456" s="4">
        <v>447</v>
      </c>
      <c r="E456" s="56"/>
      <c r="F456" s="20"/>
      <c r="G456" s="20"/>
      <c r="H456" s="20"/>
      <c r="I456" s="20"/>
      <c r="J456" s="20"/>
      <c r="K456" s="20"/>
      <c r="L456" s="32"/>
      <c r="M456" s="56"/>
      <c r="N456" s="20"/>
      <c r="O456" s="20"/>
      <c r="P456" s="20"/>
      <c r="Q456" s="20"/>
      <c r="R456" s="20"/>
      <c r="S456" s="44"/>
      <c r="T456" s="20"/>
      <c r="U456" s="33"/>
    </row>
    <row r="457" spans="1:21">
      <c r="B457" s="4">
        <v>448</v>
      </c>
      <c r="C457" s="5" t="s">
        <v>154</v>
      </c>
      <c r="E457" s="56"/>
      <c r="F457" s="20"/>
      <c r="G457" s="20"/>
      <c r="H457" s="20"/>
      <c r="I457" s="20"/>
      <c r="J457" s="20"/>
      <c r="K457" s="20"/>
      <c r="L457" s="32"/>
      <c r="M457" s="56"/>
      <c r="N457" s="20"/>
      <c r="O457" s="20"/>
      <c r="P457" s="20"/>
      <c r="Q457" s="20"/>
      <c r="R457" s="20"/>
      <c r="S457" s="44"/>
      <c r="T457" s="20"/>
      <c r="U457" s="33"/>
    </row>
    <row r="458" spans="1:21" s="4" customFormat="1">
      <c r="B458" s="4">
        <v>449</v>
      </c>
      <c r="C458" s="5"/>
      <c r="D458" s="4" t="s">
        <v>155</v>
      </c>
      <c r="E458" s="52">
        <v>4.2974999999999999E-2</v>
      </c>
      <c r="F458" s="20">
        <v>57700313</v>
      </c>
      <c r="G458" s="20">
        <v>-6293770</v>
      </c>
      <c r="H458" s="20">
        <v>132645</v>
      </c>
      <c r="I458" s="20">
        <v>-8062</v>
      </c>
      <c r="J458" s="20">
        <v>0</v>
      </c>
      <c r="K458" s="19">
        <v>8747705</v>
      </c>
      <c r="L458" s="32">
        <f t="shared" ref="L458:L467" si="174">F458+G458+H458+I458+J458+K458</f>
        <v>60278831</v>
      </c>
      <c r="M458" s="52">
        <v>-5.8960000000000002E-3</v>
      </c>
      <c r="N458" s="20">
        <v>-1384207</v>
      </c>
      <c r="O458" s="20">
        <v>-324321</v>
      </c>
      <c r="P458" s="20">
        <v>101</v>
      </c>
      <c r="Q458" s="20">
        <v>-575</v>
      </c>
      <c r="R458" s="20">
        <f>N458+O458+P458+Q458</f>
        <v>-1709002</v>
      </c>
      <c r="S458" s="93">
        <f t="shared" ref="S458:T465" si="175">E458+M458</f>
        <v>3.7079000000000001E-2</v>
      </c>
      <c r="T458" s="20">
        <f t="shared" si="175"/>
        <v>56316106</v>
      </c>
      <c r="U458" s="33">
        <f t="shared" ref="U458:U467" si="176">SUM(F458:K458)+SUM(N458:Q458)</f>
        <v>58569829</v>
      </c>
    </row>
    <row r="459" spans="1:21">
      <c r="B459" s="4">
        <v>450</v>
      </c>
      <c r="D459" s="4" t="s">
        <v>156</v>
      </c>
      <c r="E459" s="52">
        <v>0.14299999999999999</v>
      </c>
      <c r="F459" s="20">
        <v>12652822</v>
      </c>
      <c r="G459" s="20">
        <v>-1058270</v>
      </c>
      <c r="H459" s="20">
        <v>0</v>
      </c>
      <c r="I459" s="20">
        <v>0</v>
      </c>
      <c r="J459" s="20">
        <v>0</v>
      </c>
      <c r="K459" s="19">
        <v>6669422</v>
      </c>
      <c r="L459" s="32">
        <f t="shared" si="174"/>
        <v>18263974</v>
      </c>
      <c r="M459" s="52">
        <v>0</v>
      </c>
      <c r="N459" s="20">
        <v>-57920</v>
      </c>
      <c r="O459" s="20">
        <v>-18629</v>
      </c>
      <c r="P459" s="20">
        <v>0</v>
      </c>
      <c r="Q459" s="20">
        <v>0</v>
      </c>
      <c r="R459" s="20">
        <f t="shared" ref="R459:R467" si="177">N459+O459+P459+Q459</f>
        <v>-76549</v>
      </c>
      <c r="S459" s="93">
        <f t="shared" si="175"/>
        <v>0.14299999999999999</v>
      </c>
      <c r="T459" s="20">
        <f t="shared" si="175"/>
        <v>12594902</v>
      </c>
      <c r="U459" s="33">
        <f t="shared" si="176"/>
        <v>18187425</v>
      </c>
    </row>
    <row r="460" spans="1:21">
      <c r="B460" s="4">
        <v>451</v>
      </c>
      <c r="D460" s="4" t="s">
        <v>157</v>
      </c>
      <c r="E460" s="52">
        <v>0.1430004</v>
      </c>
      <c r="F460" s="20">
        <v>4963057</v>
      </c>
      <c r="G460" s="20">
        <v>-2758236</v>
      </c>
      <c r="H460" s="20">
        <v>0</v>
      </c>
      <c r="I460" s="20">
        <v>0</v>
      </c>
      <c r="J460" s="20">
        <v>0</v>
      </c>
      <c r="K460" s="19">
        <v>834448</v>
      </c>
      <c r="L460" s="32">
        <f t="shared" si="174"/>
        <v>3039269</v>
      </c>
      <c r="M460" s="52">
        <v>0</v>
      </c>
      <c r="N460" s="20">
        <v>-150</v>
      </c>
      <c r="O460" s="20">
        <v>-761</v>
      </c>
      <c r="P460" s="20">
        <v>0</v>
      </c>
      <c r="Q460" s="20">
        <v>0</v>
      </c>
      <c r="R460" s="20">
        <f t="shared" si="177"/>
        <v>-911</v>
      </c>
      <c r="S460" s="93">
        <f t="shared" si="175"/>
        <v>0.1430004</v>
      </c>
      <c r="T460" s="20">
        <f t="shared" si="175"/>
        <v>4962907</v>
      </c>
      <c r="U460" s="33">
        <f t="shared" si="176"/>
        <v>3038358</v>
      </c>
    </row>
    <row r="461" spans="1:21">
      <c r="B461" s="4">
        <v>452</v>
      </c>
      <c r="D461" s="4" t="s">
        <v>158</v>
      </c>
      <c r="E461" s="52">
        <v>0.1430004</v>
      </c>
      <c r="F461" s="20">
        <v>8240763</v>
      </c>
      <c r="G461" s="20">
        <v>-941400</v>
      </c>
      <c r="H461" s="20">
        <v>0</v>
      </c>
      <c r="I461" s="20">
        <v>0</v>
      </c>
      <c r="J461" s="20">
        <v>0</v>
      </c>
      <c r="K461" s="19">
        <v>3843303</v>
      </c>
      <c r="L461" s="32">
        <f t="shared" si="174"/>
        <v>11142666</v>
      </c>
      <c r="M461" s="52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f t="shared" si="177"/>
        <v>0</v>
      </c>
      <c r="S461" s="93">
        <f t="shared" si="175"/>
        <v>0.1430004</v>
      </c>
      <c r="T461" s="20">
        <f t="shared" si="175"/>
        <v>8240763</v>
      </c>
      <c r="U461" s="33">
        <f t="shared" si="176"/>
        <v>11142666</v>
      </c>
    </row>
    <row r="462" spans="1:21">
      <c r="B462" s="4">
        <v>453</v>
      </c>
      <c r="D462" s="3" t="s">
        <v>200</v>
      </c>
      <c r="E462" s="52">
        <v>0.14299999999999999</v>
      </c>
      <c r="F462" s="20">
        <v>-1122833</v>
      </c>
      <c r="G462" s="20">
        <v>-3000</v>
      </c>
      <c r="H462" s="20">
        <v>0</v>
      </c>
      <c r="I462" s="20">
        <v>0</v>
      </c>
      <c r="J462" s="20">
        <v>0</v>
      </c>
      <c r="K462" s="19">
        <v>0</v>
      </c>
      <c r="L462" s="32">
        <f t="shared" si="174"/>
        <v>-1125833</v>
      </c>
      <c r="M462" s="52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f t="shared" si="177"/>
        <v>0</v>
      </c>
      <c r="S462" s="93">
        <f t="shared" si="175"/>
        <v>0.14299999999999999</v>
      </c>
      <c r="T462" s="20">
        <f t="shared" si="175"/>
        <v>-1122833</v>
      </c>
      <c r="U462" s="33">
        <f t="shared" si="176"/>
        <v>-1125833</v>
      </c>
    </row>
    <row r="463" spans="1:21">
      <c r="B463" s="4">
        <v>454</v>
      </c>
      <c r="D463" s="9" t="s">
        <v>159</v>
      </c>
      <c r="E463" s="52">
        <v>5.8049999999999997E-2</v>
      </c>
      <c r="F463" s="20">
        <v>1767015</v>
      </c>
      <c r="G463" s="20">
        <v>-109823</v>
      </c>
      <c r="H463" s="20">
        <v>0</v>
      </c>
      <c r="I463" s="20">
        <v>0</v>
      </c>
      <c r="J463" s="20">
        <v>0</v>
      </c>
      <c r="K463" s="19">
        <v>510417</v>
      </c>
      <c r="L463" s="32">
        <f t="shared" si="174"/>
        <v>2167609</v>
      </c>
      <c r="M463" s="52">
        <v>0</v>
      </c>
      <c r="N463" s="20">
        <v>1907128</v>
      </c>
      <c r="O463" s="20">
        <v>0</v>
      </c>
      <c r="P463" s="20">
        <v>0</v>
      </c>
      <c r="Q463" s="20">
        <v>0</v>
      </c>
      <c r="R463" s="20">
        <f t="shared" si="177"/>
        <v>1907128</v>
      </c>
      <c r="S463" s="93">
        <f t="shared" si="175"/>
        <v>5.8049999999999997E-2</v>
      </c>
      <c r="T463" s="20">
        <f t="shared" si="175"/>
        <v>3674143</v>
      </c>
      <c r="U463" s="33">
        <f t="shared" si="176"/>
        <v>4074737</v>
      </c>
    </row>
    <row r="464" spans="1:21">
      <c r="B464" s="4">
        <v>455</v>
      </c>
      <c r="D464" s="9" t="s">
        <v>160</v>
      </c>
      <c r="E464" s="52">
        <v>0.14299999999999999</v>
      </c>
      <c r="F464" s="20">
        <v>20049521</v>
      </c>
      <c r="G464" s="20">
        <v>-10170952</v>
      </c>
      <c r="H464" s="20">
        <v>-1538</v>
      </c>
      <c r="I464" s="20">
        <v>10256</v>
      </c>
      <c r="J464" s="20">
        <v>0</v>
      </c>
      <c r="K464" s="19">
        <v>5717141</v>
      </c>
      <c r="L464" s="32">
        <f t="shared" si="174"/>
        <v>15604428</v>
      </c>
      <c r="M464" s="52">
        <v>0</v>
      </c>
      <c r="N464" s="20">
        <v>-1252299</v>
      </c>
      <c r="O464" s="20">
        <v>-37047</v>
      </c>
      <c r="P464" s="20">
        <v>-543</v>
      </c>
      <c r="Q464" s="20">
        <v>0</v>
      </c>
      <c r="R464" s="20">
        <f t="shared" si="177"/>
        <v>-1289889</v>
      </c>
      <c r="S464" s="93">
        <f t="shared" si="175"/>
        <v>0.14299999999999999</v>
      </c>
      <c r="T464" s="20">
        <f t="shared" si="175"/>
        <v>18797222</v>
      </c>
      <c r="U464" s="33">
        <f t="shared" si="176"/>
        <v>14314539</v>
      </c>
    </row>
    <row r="465" spans="1:21">
      <c r="B465" s="4">
        <v>456</v>
      </c>
      <c r="D465" s="4" t="s">
        <v>161</v>
      </c>
      <c r="E465" s="52">
        <v>0.1430004</v>
      </c>
      <c r="F465" s="20">
        <v>1700507</v>
      </c>
      <c r="G465" s="20">
        <v>-180175</v>
      </c>
      <c r="H465" s="20">
        <v>0</v>
      </c>
      <c r="I465" s="20">
        <v>1405</v>
      </c>
      <c r="J465" s="20">
        <v>0</v>
      </c>
      <c r="K465" s="19">
        <v>247737</v>
      </c>
      <c r="L465" s="32">
        <f t="shared" si="174"/>
        <v>1769474</v>
      </c>
      <c r="M465" s="52">
        <v>0</v>
      </c>
      <c r="N465" s="20">
        <v>-45061</v>
      </c>
      <c r="O465" s="20">
        <v>-592</v>
      </c>
      <c r="P465" s="20">
        <v>-211</v>
      </c>
      <c r="Q465" s="20">
        <v>0</v>
      </c>
      <c r="R465" s="20">
        <f t="shared" si="177"/>
        <v>-45864</v>
      </c>
      <c r="S465" s="93">
        <f t="shared" si="175"/>
        <v>0.1430004</v>
      </c>
      <c r="T465" s="20">
        <f t="shared" si="175"/>
        <v>1655446</v>
      </c>
      <c r="U465" s="33">
        <f t="shared" si="176"/>
        <v>1723610</v>
      </c>
    </row>
    <row r="466" spans="1:21">
      <c r="B466" s="4">
        <v>457</v>
      </c>
      <c r="D466" s="4" t="s">
        <v>162</v>
      </c>
      <c r="E466" s="52"/>
      <c r="F466" s="20">
        <v>1204621</v>
      </c>
      <c r="G466" s="20">
        <v>0</v>
      </c>
      <c r="H466" s="20">
        <v>0</v>
      </c>
      <c r="I466" s="20">
        <v>0</v>
      </c>
      <c r="J466" s="20">
        <v>0</v>
      </c>
      <c r="K466" s="19">
        <v>42658</v>
      </c>
      <c r="L466" s="32">
        <f t="shared" si="174"/>
        <v>1247279</v>
      </c>
      <c r="M466" s="52"/>
      <c r="N466" s="20">
        <v>0</v>
      </c>
      <c r="O466" s="20">
        <v>0</v>
      </c>
      <c r="P466" s="20">
        <v>0</v>
      </c>
      <c r="Q466" s="20">
        <v>0</v>
      </c>
      <c r="R466" s="20">
        <f t="shared" si="177"/>
        <v>0</v>
      </c>
      <c r="S466" s="93"/>
      <c r="T466" s="20">
        <f>F466+N466</f>
        <v>1204621</v>
      </c>
      <c r="U466" s="33">
        <f t="shared" si="176"/>
        <v>1247279</v>
      </c>
    </row>
    <row r="467" spans="1:21" s="4" customFormat="1">
      <c r="B467" s="4">
        <v>458</v>
      </c>
      <c r="C467" s="5"/>
      <c r="D467" s="3" t="s">
        <v>163</v>
      </c>
      <c r="E467" s="57"/>
      <c r="F467" s="20">
        <v>-1045734</v>
      </c>
      <c r="G467" s="20">
        <v>0</v>
      </c>
      <c r="H467" s="20">
        <v>1925004.2300000004</v>
      </c>
      <c r="I467" s="20">
        <v>0</v>
      </c>
      <c r="J467" s="20">
        <v>0</v>
      </c>
      <c r="K467" s="20">
        <v>0</v>
      </c>
      <c r="L467" s="32">
        <f t="shared" si="174"/>
        <v>879270.23000000045</v>
      </c>
      <c r="M467" s="57"/>
      <c r="N467" s="20">
        <v>4682</v>
      </c>
      <c r="O467" s="20">
        <v>91430.250000000233</v>
      </c>
      <c r="P467" s="20">
        <v>0</v>
      </c>
      <c r="Q467" s="20">
        <v>0</v>
      </c>
      <c r="R467" s="20">
        <f t="shared" si="177"/>
        <v>96112.250000000233</v>
      </c>
      <c r="S467" s="93"/>
      <c r="T467" s="20">
        <f>F467+N467</f>
        <v>-1041052</v>
      </c>
      <c r="U467" s="33">
        <f t="shared" si="176"/>
        <v>975382.48000000068</v>
      </c>
    </row>
    <row r="468" spans="1:21" s="4" customFormat="1">
      <c r="B468" s="4">
        <v>459</v>
      </c>
      <c r="C468" s="5"/>
      <c r="D468" s="3"/>
      <c r="E468" s="56"/>
      <c r="F468" s="20"/>
      <c r="G468" s="20"/>
      <c r="H468" s="20"/>
      <c r="I468" s="20"/>
      <c r="J468" s="20"/>
      <c r="K468" s="20"/>
      <c r="L468" s="32"/>
      <c r="M468" s="56"/>
      <c r="N468" s="20"/>
      <c r="O468" s="20"/>
      <c r="P468" s="20"/>
      <c r="Q468" s="20"/>
      <c r="R468" s="20"/>
      <c r="S468" s="44"/>
      <c r="T468" s="20">
        <f>F468+N468</f>
        <v>0</v>
      </c>
      <c r="U468" s="33"/>
    </row>
    <row r="469" spans="1:21" ht="13.5" thickBot="1">
      <c r="A469" s="5" t="s">
        <v>164</v>
      </c>
      <c r="B469" s="4">
        <v>460</v>
      </c>
      <c r="C469" s="5" t="s">
        <v>165</v>
      </c>
      <c r="D469" s="3"/>
      <c r="E469" s="58"/>
      <c r="F469" s="13">
        <f>SUM(F458:F468)</f>
        <v>106110052</v>
      </c>
      <c r="G469" s="13">
        <f>SUM(G458:G467)</f>
        <v>-21515626</v>
      </c>
      <c r="H469" s="13">
        <f>SUM(H458:H467)</f>
        <v>2056111.2300000004</v>
      </c>
      <c r="I469" s="13">
        <f>SUM(I458:I467)</f>
        <v>3599</v>
      </c>
      <c r="J469" s="13">
        <f>SUM(J458:J467)</f>
        <v>0</v>
      </c>
      <c r="K469" s="13">
        <f>SUM(K458:K467)</f>
        <v>26612831</v>
      </c>
      <c r="L469" s="51">
        <f>F469+G469+H469+I469+J469+K469</f>
        <v>113266967.23</v>
      </c>
      <c r="M469" s="58"/>
      <c r="N469" s="13">
        <f>SUM(N458:N468)</f>
        <v>-827827</v>
      </c>
      <c r="O469" s="13">
        <f>SUM(O458:O467)</f>
        <v>-289919.74999999977</v>
      </c>
      <c r="P469" s="13">
        <f>SUM(P458:P467)</f>
        <v>-653</v>
      </c>
      <c r="Q469" s="13">
        <f>SUM(Q458:Q467)</f>
        <v>-575</v>
      </c>
      <c r="R469" s="13">
        <f>N469+O469+P469+Q469</f>
        <v>-1118974.7499999998</v>
      </c>
      <c r="S469" s="54"/>
      <c r="T469" s="13">
        <f>F469+N469</f>
        <v>105282225</v>
      </c>
      <c r="U469" s="36">
        <f>SUM(U458:U467)</f>
        <v>112147992.48</v>
      </c>
    </row>
    <row r="470" spans="1:21" ht="13.5" thickTop="1">
      <c r="B470" s="4">
        <v>461</v>
      </c>
      <c r="E470" s="56"/>
      <c r="F470" s="20"/>
      <c r="G470" s="20"/>
      <c r="H470" s="20"/>
      <c r="I470" s="20"/>
      <c r="J470" s="20"/>
      <c r="K470" s="20"/>
      <c r="L470" s="32"/>
      <c r="M470" s="56"/>
      <c r="N470" s="20"/>
      <c r="O470" s="20"/>
      <c r="P470" s="20"/>
      <c r="Q470" s="20"/>
      <c r="R470" s="20"/>
      <c r="S470" s="44"/>
      <c r="T470" s="20"/>
      <c r="U470" s="33"/>
    </row>
    <row r="471" spans="1:21">
      <c r="B471" s="4">
        <v>462</v>
      </c>
      <c r="C471" s="5" t="s">
        <v>166</v>
      </c>
      <c r="E471" s="56"/>
      <c r="F471" s="20"/>
      <c r="G471" s="20"/>
      <c r="H471" s="20"/>
      <c r="I471" s="20"/>
      <c r="J471" s="20"/>
      <c r="K471" s="20"/>
      <c r="L471" s="32"/>
      <c r="M471" s="56"/>
      <c r="N471" s="20"/>
      <c r="O471" s="20"/>
      <c r="P471" s="20"/>
      <c r="Q471" s="20"/>
      <c r="R471" s="20"/>
      <c r="S471" s="44"/>
      <c r="T471" s="20"/>
      <c r="U471" s="33"/>
    </row>
    <row r="472" spans="1:21">
      <c r="B472" s="4">
        <v>463</v>
      </c>
      <c r="D472" s="4" t="s">
        <v>167</v>
      </c>
      <c r="E472" s="52">
        <v>8.6999999999999994E-2</v>
      </c>
      <c r="F472" s="20">
        <v>-255761</v>
      </c>
      <c r="G472" s="20">
        <v>0</v>
      </c>
      <c r="H472" s="20">
        <v>0</v>
      </c>
      <c r="I472" s="20">
        <v>-1739</v>
      </c>
      <c r="J472" s="20">
        <v>0</v>
      </c>
      <c r="K472" s="19">
        <v>157461</v>
      </c>
      <c r="L472" s="32">
        <f t="shared" ref="L472:L478" si="178">F472+G472+H472+I472+J472+K472</f>
        <v>-100039</v>
      </c>
      <c r="M472" s="52">
        <v>0</v>
      </c>
      <c r="N472" s="20">
        <v>-2150</v>
      </c>
      <c r="O472" s="20">
        <v>0</v>
      </c>
      <c r="P472" s="20">
        <v>2169</v>
      </c>
      <c r="Q472" s="20">
        <v>0</v>
      </c>
      <c r="R472" s="20">
        <f>N472+O472+P472+Q472</f>
        <v>19</v>
      </c>
      <c r="S472" s="93">
        <f t="shared" ref="S472:T476" si="179">E472+M472</f>
        <v>8.6999999999999994E-2</v>
      </c>
      <c r="T472" s="20">
        <f t="shared" si="179"/>
        <v>-257911</v>
      </c>
      <c r="U472" s="33">
        <f>SUM(F472:K472)+SUM(N472:Q472)</f>
        <v>-100020</v>
      </c>
    </row>
    <row r="473" spans="1:21">
      <c r="B473" s="4">
        <v>464</v>
      </c>
      <c r="D473" s="4" t="s">
        <v>168</v>
      </c>
      <c r="E473" s="52">
        <v>8.6999999999999994E-2</v>
      </c>
      <c r="F473" s="20">
        <v>1949608</v>
      </c>
      <c r="G473" s="20">
        <v>-215189</v>
      </c>
      <c r="H473" s="20">
        <v>0</v>
      </c>
      <c r="I473" s="20">
        <v>-1963</v>
      </c>
      <c r="J473" s="20">
        <v>0</v>
      </c>
      <c r="K473" s="19">
        <v>1975355</v>
      </c>
      <c r="L473" s="32">
        <f t="shared" si="178"/>
        <v>3707811</v>
      </c>
      <c r="M473" s="52">
        <v>0</v>
      </c>
      <c r="N473" s="20">
        <v>-121905</v>
      </c>
      <c r="O473" s="20">
        <v>0</v>
      </c>
      <c r="P473" s="20">
        <v>136</v>
      </c>
      <c r="Q473" s="20">
        <v>0</v>
      </c>
      <c r="R473" s="20">
        <f t="shared" ref="R473:R478" si="180">N473+O473+P473+Q473</f>
        <v>-121769</v>
      </c>
      <c r="S473" s="93">
        <f t="shared" si="179"/>
        <v>8.6999999999999994E-2</v>
      </c>
      <c r="T473" s="20">
        <f t="shared" si="179"/>
        <v>1827703</v>
      </c>
      <c r="U473" s="33">
        <f>SUM(F473:K473)+SUM(N473:Q473)</f>
        <v>3586042</v>
      </c>
    </row>
    <row r="474" spans="1:21">
      <c r="B474" s="4">
        <v>465</v>
      </c>
      <c r="D474" s="4" t="s">
        <v>169</v>
      </c>
      <c r="E474" s="52">
        <v>4.8000000000000001E-2</v>
      </c>
      <c r="F474" s="20">
        <v>5619732</v>
      </c>
      <c r="G474" s="20">
        <v>-2076901</v>
      </c>
      <c r="H474" s="20">
        <v>0</v>
      </c>
      <c r="I474" s="20">
        <v>-10726</v>
      </c>
      <c r="J474" s="20">
        <v>0</v>
      </c>
      <c r="K474" s="19">
        <v>712624</v>
      </c>
      <c r="L474" s="32">
        <f t="shared" si="178"/>
        <v>4244729</v>
      </c>
      <c r="M474" s="52">
        <v>0</v>
      </c>
      <c r="N474" s="20">
        <v>-97755</v>
      </c>
      <c r="O474" s="20">
        <v>0</v>
      </c>
      <c r="P474" s="20">
        <v>324</v>
      </c>
      <c r="Q474" s="20">
        <v>0</v>
      </c>
      <c r="R474" s="20">
        <f t="shared" si="180"/>
        <v>-97431</v>
      </c>
      <c r="S474" s="93">
        <f t="shared" si="179"/>
        <v>4.8000000000000001E-2</v>
      </c>
      <c r="T474" s="20">
        <f t="shared" si="179"/>
        <v>5521977</v>
      </c>
      <c r="U474" s="33">
        <f>SUM(F474:K474)+SUM(N474:Q474)</f>
        <v>4147298</v>
      </c>
    </row>
    <row r="475" spans="1:21">
      <c r="B475" s="4">
        <v>466</v>
      </c>
      <c r="D475" s="4" t="s">
        <v>170</v>
      </c>
      <c r="E475" s="52">
        <v>0.05</v>
      </c>
      <c r="F475" s="20">
        <v>-2431145</v>
      </c>
      <c r="G475" s="20">
        <v>-2156965</v>
      </c>
      <c r="H475" s="20">
        <v>0</v>
      </c>
      <c r="I475" s="20">
        <v>14398</v>
      </c>
      <c r="J475" s="20">
        <v>0</v>
      </c>
      <c r="K475" s="19">
        <v>1367534</v>
      </c>
      <c r="L475" s="32">
        <f t="shared" si="178"/>
        <v>-3206178</v>
      </c>
      <c r="M475" s="52">
        <v>0</v>
      </c>
      <c r="N475" s="20">
        <v>7650</v>
      </c>
      <c r="O475" s="20">
        <v>0</v>
      </c>
      <c r="P475" s="20">
        <v>-2626</v>
      </c>
      <c r="Q475" s="20">
        <v>0</v>
      </c>
      <c r="R475" s="20">
        <f t="shared" si="180"/>
        <v>5024</v>
      </c>
      <c r="S475" s="93">
        <f t="shared" si="179"/>
        <v>0.05</v>
      </c>
      <c r="T475" s="20">
        <f t="shared" si="179"/>
        <v>-2423495</v>
      </c>
      <c r="U475" s="33">
        <f>SUM(F475:K475)+SUM(N475:Q475)</f>
        <v>-3201154</v>
      </c>
    </row>
    <row r="476" spans="1:21">
      <c r="B476" s="4">
        <v>467</v>
      </c>
      <c r="D476" s="4" t="s">
        <v>171</v>
      </c>
      <c r="E476" s="52">
        <v>1.7000000000000001E-2</v>
      </c>
      <c r="F476" s="20">
        <v>-1250706</v>
      </c>
      <c r="G476" s="20">
        <v>-364477</v>
      </c>
      <c r="H476" s="20">
        <v>0</v>
      </c>
      <c r="I476" s="20">
        <v>30</v>
      </c>
      <c r="J476" s="20">
        <v>0</v>
      </c>
      <c r="K476" s="19">
        <v>286161</v>
      </c>
      <c r="L476" s="32">
        <f t="shared" si="178"/>
        <v>-1328992</v>
      </c>
      <c r="M476" s="52">
        <v>0</v>
      </c>
      <c r="N476" s="20">
        <v>-2049</v>
      </c>
      <c r="O476" s="20">
        <v>0</v>
      </c>
      <c r="P476" s="20">
        <v>-2</v>
      </c>
      <c r="Q476" s="20">
        <v>0</v>
      </c>
      <c r="R476" s="20">
        <f t="shared" si="180"/>
        <v>-2051</v>
      </c>
      <c r="S476" s="93">
        <f t="shared" si="179"/>
        <v>1.7000000000000001E-2</v>
      </c>
      <c r="T476" s="20">
        <f t="shared" si="179"/>
        <v>-1252755</v>
      </c>
      <c r="U476" s="33">
        <f>SUM(F476:K476)+SUM(N476:Q476)</f>
        <v>-1331043</v>
      </c>
    </row>
    <row r="477" spans="1:21">
      <c r="B477" s="4">
        <v>468</v>
      </c>
      <c r="D477" s="4" t="s">
        <v>172</v>
      </c>
      <c r="E477" s="52"/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19">
        <v>0</v>
      </c>
      <c r="L477" s="32">
        <f t="shared" si="178"/>
        <v>0</v>
      </c>
      <c r="M477" s="52"/>
      <c r="N477" s="20">
        <v>0</v>
      </c>
      <c r="O477" s="20">
        <v>0</v>
      </c>
      <c r="P477" s="20">
        <v>0</v>
      </c>
      <c r="Q477" s="20">
        <v>0</v>
      </c>
      <c r="R477" s="20">
        <f t="shared" si="180"/>
        <v>0</v>
      </c>
      <c r="S477" s="93"/>
      <c r="T477" s="20">
        <f>F477+N477</f>
        <v>0</v>
      </c>
      <c r="U477" s="33">
        <f>SUM(F477:Q477)</f>
        <v>0</v>
      </c>
    </row>
    <row r="478" spans="1:21">
      <c r="B478" s="4">
        <v>469</v>
      </c>
      <c r="D478" s="4" t="s">
        <v>173</v>
      </c>
      <c r="E478" s="52"/>
      <c r="F478" s="20">
        <v>-3056</v>
      </c>
      <c r="G478" s="20">
        <v>0</v>
      </c>
      <c r="H478" s="20">
        <v>0</v>
      </c>
      <c r="I478" s="20">
        <v>0</v>
      </c>
      <c r="J478" s="20">
        <v>0</v>
      </c>
      <c r="K478" s="19">
        <v>0</v>
      </c>
      <c r="L478" s="32">
        <f t="shared" si="178"/>
        <v>-3056</v>
      </c>
      <c r="M478" s="52"/>
      <c r="N478" s="20">
        <v>0</v>
      </c>
      <c r="O478" s="20">
        <v>0</v>
      </c>
      <c r="P478" s="20">
        <v>0</v>
      </c>
      <c r="Q478" s="20">
        <v>0</v>
      </c>
      <c r="R478" s="20">
        <f t="shared" si="180"/>
        <v>0</v>
      </c>
      <c r="S478" s="93"/>
      <c r="T478" s="20">
        <f>F478+N478</f>
        <v>-3056</v>
      </c>
      <c r="U478" s="33">
        <f>SUM(F478:K478)+SUM(N478:Q478)</f>
        <v>-3056</v>
      </c>
    </row>
    <row r="479" spans="1:21">
      <c r="B479" s="4">
        <v>470</v>
      </c>
      <c r="E479" s="52"/>
      <c r="F479" s="20"/>
      <c r="G479" s="20"/>
      <c r="H479" s="20"/>
      <c r="I479" s="20"/>
      <c r="J479" s="20"/>
      <c r="K479" s="20"/>
      <c r="L479" s="32"/>
      <c r="M479" s="52"/>
      <c r="N479" s="20"/>
      <c r="O479" s="20"/>
      <c r="P479" s="20"/>
      <c r="Q479" s="20"/>
      <c r="R479" s="20"/>
      <c r="S479" s="38"/>
      <c r="T479" s="20">
        <f>F479+N479</f>
        <v>0</v>
      </c>
      <c r="U479" s="33"/>
    </row>
    <row r="480" spans="1:21" ht="13.5" thickBot="1">
      <c r="A480" s="5" t="s">
        <v>174</v>
      </c>
      <c r="B480" s="4">
        <v>471</v>
      </c>
      <c r="C480" s="5" t="s">
        <v>175</v>
      </c>
      <c r="E480" s="58"/>
      <c r="F480" s="13">
        <f>SUM(F472:F479)</f>
        <v>3628672</v>
      </c>
      <c r="G480" s="13">
        <f>SUM(G472:G478)</f>
        <v>-4813532</v>
      </c>
      <c r="H480" s="13">
        <f>SUM(H472:H478)</f>
        <v>0</v>
      </c>
      <c r="I480" s="13">
        <f>SUM(I472:I478)</f>
        <v>0</v>
      </c>
      <c r="J480" s="13">
        <f>SUM(J472:J478)</f>
        <v>0</v>
      </c>
      <c r="K480" s="13">
        <f>SUM(K472:K478)</f>
        <v>4499135</v>
      </c>
      <c r="L480" s="51">
        <f>F480+G480+H480+I480+J480+K480</f>
        <v>3314275</v>
      </c>
      <c r="M480" s="58"/>
      <c r="N480" s="13">
        <f>SUM(N472:N479)</f>
        <v>-216209</v>
      </c>
      <c r="O480" s="13">
        <f>SUM(O472:O478)</f>
        <v>0</v>
      </c>
      <c r="P480" s="13">
        <f>SUM(P472:P478)</f>
        <v>1</v>
      </c>
      <c r="Q480" s="13">
        <f>SUM(Q472:Q478)</f>
        <v>0</v>
      </c>
      <c r="R480" s="13">
        <f>N480+O480+P480+Q480</f>
        <v>-216208</v>
      </c>
      <c r="S480" s="54"/>
      <c r="T480" s="13">
        <f>F480+N480</f>
        <v>3412463</v>
      </c>
      <c r="U480" s="36">
        <f>SUM(U472:U478)</f>
        <v>3098067</v>
      </c>
    </row>
    <row r="481" spans="2:21" ht="13.5" thickTop="1">
      <c r="B481" s="4">
        <v>472</v>
      </c>
      <c r="E481" s="56"/>
      <c r="F481" s="20"/>
      <c r="G481" s="20"/>
      <c r="H481" s="20"/>
      <c r="I481" s="20"/>
      <c r="J481" s="20"/>
      <c r="K481" s="20"/>
      <c r="L481" s="32"/>
      <c r="M481" s="56"/>
      <c r="N481" s="20"/>
      <c r="O481" s="20"/>
      <c r="P481" s="20"/>
      <c r="Q481" s="20"/>
      <c r="R481" s="20"/>
      <c r="S481" s="44"/>
      <c r="T481" s="20"/>
      <c r="U481" s="33"/>
    </row>
    <row r="482" spans="2:21" ht="13.5" thickBot="1">
      <c r="B482" s="4">
        <v>473</v>
      </c>
      <c r="C482" s="5" t="s">
        <v>176</v>
      </c>
      <c r="E482" s="58"/>
      <c r="F482" s="13">
        <f t="shared" ref="F482:K482" si="181">F91+F132+F153+F422+F437+F455+F469+F480</f>
        <v>4792560626</v>
      </c>
      <c r="G482" s="13">
        <f t="shared" si="181"/>
        <v>-461931820</v>
      </c>
      <c r="H482" s="13">
        <f t="shared" si="181"/>
        <v>72365351.660000011</v>
      </c>
      <c r="I482" s="13">
        <f t="shared" si="181"/>
        <v>88832055</v>
      </c>
      <c r="J482" s="13">
        <f t="shared" si="181"/>
        <v>0</v>
      </c>
      <c r="K482" s="13">
        <f t="shared" si="181"/>
        <v>255434485</v>
      </c>
      <c r="L482" s="51">
        <f>F482+G482+H482+I482+J482+K482</f>
        <v>4747260697.6599998</v>
      </c>
      <c r="M482" s="58"/>
      <c r="N482" s="13">
        <f>N91+N132+N153+N422+N437+N455+N469+N480</f>
        <v>613995190.86000001</v>
      </c>
      <c r="O482" s="13">
        <f>O91+O132+O153+O422+O437+O455+O469+O480</f>
        <v>-161707485.78</v>
      </c>
      <c r="P482" s="13">
        <f>P91+P132+P153+P422+P437+P455+P469+P480</f>
        <v>-5933138</v>
      </c>
      <c r="Q482" s="13">
        <f>Q91+Q132+Q153+Q422+Q437+Q455+Q469+Q480</f>
        <v>49697890</v>
      </c>
      <c r="R482" s="13">
        <f>N482+O482+P482+Q482</f>
        <v>496052457.08000004</v>
      </c>
      <c r="S482" s="54"/>
      <c r="T482" s="13">
        <f>F482+N482</f>
        <v>5406555816.8599997</v>
      </c>
      <c r="U482" s="36">
        <f>U91+U132+U153+U422+U437+U455+U469+U480</f>
        <v>5243313154.7399998</v>
      </c>
    </row>
    <row r="483" spans="2:21" ht="13.5" thickTop="1">
      <c r="B483" s="4">
        <v>474</v>
      </c>
      <c r="E483" s="56"/>
      <c r="F483" s="20"/>
      <c r="G483" s="20"/>
      <c r="H483" s="20"/>
      <c r="I483" s="20"/>
      <c r="J483" s="20"/>
      <c r="K483" s="20"/>
      <c r="L483" s="32"/>
      <c r="M483" s="56"/>
      <c r="N483" s="20"/>
      <c r="O483" s="20"/>
      <c r="P483" s="20"/>
      <c r="Q483" s="20"/>
      <c r="R483" s="20"/>
      <c r="S483" s="44"/>
      <c r="T483" s="20"/>
      <c r="U483" s="33"/>
    </row>
    <row r="484" spans="2:21">
      <c r="B484" s="4">
        <v>475</v>
      </c>
      <c r="C484" s="5" t="s">
        <v>197</v>
      </c>
      <c r="E484" s="56"/>
      <c r="F484" s="20"/>
      <c r="G484" s="20"/>
      <c r="H484" s="20"/>
      <c r="I484" s="20"/>
      <c r="J484" s="20"/>
      <c r="K484" s="20"/>
      <c r="L484" s="32">
        <f>F484+G484+H484+I484+J484+K484</f>
        <v>0</v>
      </c>
      <c r="M484" s="56"/>
      <c r="N484" s="20"/>
      <c r="O484" s="20"/>
      <c r="P484" s="20"/>
      <c r="Q484" s="20"/>
      <c r="R484" s="20"/>
      <c r="S484" s="44"/>
      <c r="T484" s="20"/>
      <c r="U484" s="33"/>
    </row>
    <row r="485" spans="2:21">
      <c r="B485" s="4">
        <v>476</v>
      </c>
      <c r="D485" s="4" t="s">
        <v>177</v>
      </c>
      <c r="E485" s="52">
        <v>0.20000039999999999</v>
      </c>
      <c r="F485" s="20">
        <v>207414</v>
      </c>
      <c r="G485" s="20">
        <v>0</v>
      </c>
      <c r="H485" s="20">
        <v>0</v>
      </c>
      <c r="I485" s="20">
        <v>0</v>
      </c>
      <c r="J485" s="20">
        <v>0</v>
      </c>
      <c r="K485" s="20">
        <v>277</v>
      </c>
      <c r="L485" s="32">
        <f>F485+G485+H485+I485+J485+K485</f>
        <v>207691</v>
      </c>
      <c r="M485" s="52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f>N485+O485+P485+Q485</f>
        <v>0</v>
      </c>
      <c r="S485" s="93">
        <f>E485+M485</f>
        <v>0.20000039999999999</v>
      </c>
      <c r="T485" s="20">
        <f>F485+N485</f>
        <v>207414</v>
      </c>
      <c r="U485" s="33">
        <f>SUM(F485:K485)+SUM(N485:Q485)</f>
        <v>207691</v>
      </c>
    </row>
    <row r="486" spans="2:21">
      <c r="B486" s="4">
        <v>477</v>
      </c>
      <c r="E486" s="70"/>
      <c r="F486" s="6"/>
      <c r="G486" s="6"/>
      <c r="H486" s="6"/>
      <c r="I486" s="6"/>
      <c r="J486" s="6"/>
      <c r="K486" s="6"/>
      <c r="L486" s="35"/>
      <c r="M486" s="70"/>
      <c r="N486" s="6"/>
      <c r="O486" s="6"/>
      <c r="P486" s="6"/>
      <c r="Q486" s="6"/>
      <c r="R486" s="6"/>
      <c r="S486" s="95"/>
      <c r="T486" s="6"/>
      <c r="U486" s="34"/>
    </row>
    <row r="487" spans="2:21">
      <c r="B487" s="4">
        <v>478</v>
      </c>
      <c r="C487" s="5" t="s">
        <v>40</v>
      </c>
      <c r="E487" s="56"/>
      <c r="F487" s="20">
        <f>SUM(F485:F486)</f>
        <v>207414</v>
      </c>
      <c r="G487" s="20">
        <f>SUM(G485:G485)</f>
        <v>0</v>
      </c>
      <c r="H487" s="20">
        <f>SUM(H485:H485)</f>
        <v>0</v>
      </c>
      <c r="I487" s="20">
        <f>SUM(I485:I485)</f>
        <v>0</v>
      </c>
      <c r="J487" s="20">
        <f>SUM(J485:J485)</f>
        <v>0</v>
      </c>
      <c r="K487" s="20">
        <f>SUM(K485:K485)</f>
        <v>277</v>
      </c>
      <c r="L487" s="32">
        <f>F487+G487+H487+I487+J487+K487</f>
        <v>207691</v>
      </c>
      <c r="M487" s="56"/>
      <c r="N487" s="20">
        <f>SUM(N485:N486)</f>
        <v>0</v>
      </c>
      <c r="O487" s="20">
        <f t="shared" ref="O487:U487" si="182">SUM(O485:O485)</f>
        <v>0</v>
      </c>
      <c r="P487" s="20">
        <f t="shared" si="182"/>
        <v>0</v>
      </c>
      <c r="Q487" s="20">
        <f t="shared" si="182"/>
        <v>0</v>
      </c>
      <c r="R487" s="20">
        <f>N487+O487+P487+Q487</f>
        <v>0</v>
      </c>
      <c r="S487" s="44"/>
      <c r="T487" s="20">
        <f>F487+N487</f>
        <v>207414</v>
      </c>
      <c r="U487" s="33">
        <f t="shared" si="182"/>
        <v>207691</v>
      </c>
    </row>
    <row r="488" spans="2:21">
      <c r="B488" s="4">
        <v>479</v>
      </c>
      <c r="E488" s="56"/>
      <c r="F488" s="20"/>
      <c r="G488" s="20"/>
      <c r="H488" s="20"/>
      <c r="I488" s="20"/>
      <c r="J488" s="20"/>
      <c r="K488" s="20"/>
      <c r="L488" s="32"/>
      <c r="M488" s="56"/>
      <c r="N488" s="20"/>
      <c r="O488" s="20"/>
      <c r="P488" s="20"/>
      <c r="Q488" s="20"/>
      <c r="R488" s="20"/>
      <c r="S488" s="44"/>
      <c r="T488" s="20"/>
      <c r="U488" s="33"/>
    </row>
    <row r="489" spans="2:21">
      <c r="B489" s="4">
        <v>480</v>
      </c>
      <c r="C489" s="5" t="s">
        <v>183</v>
      </c>
      <c r="E489" s="56" t="s">
        <v>178</v>
      </c>
      <c r="F489" s="20">
        <v>2189629</v>
      </c>
      <c r="G489" s="20">
        <v>0</v>
      </c>
      <c r="H489" s="20">
        <v>0</v>
      </c>
      <c r="I489" s="20">
        <v>0</v>
      </c>
      <c r="J489" s="20">
        <v>0</v>
      </c>
      <c r="K489" s="20">
        <v>64189</v>
      </c>
      <c r="L489" s="32">
        <f>F489+G489+H489+I489+J489+K489</f>
        <v>2253818</v>
      </c>
      <c r="M489" s="56">
        <v>0</v>
      </c>
      <c r="N489" s="20">
        <v>0</v>
      </c>
      <c r="O489" s="20">
        <v>0</v>
      </c>
      <c r="P489" s="20">
        <v>0</v>
      </c>
      <c r="Q489" s="20">
        <v>0</v>
      </c>
      <c r="R489" s="20">
        <f>N489+O489+P489+Q489</f>
        <v>0</v>
      </c>
      <c r="S489" s="45" t="s">
        <v>178</v>
      </c>
      <c r="T489" s="20">
        <f>F489+N489</f>
        <v>2189629</v>
      </c>
      <c r="U489" s="33">
        <f>SUM(F489:K489)+SUM(N489:Q489)</f>
        <v>2253818</v>
      </c>
    </row>
    <row r="490" spans="2:21">
      <c r="B490" s="4">
        <v>481</v>
      </c>
      <c r="E490" s="56"/>
      <c r="F490" s="20"/>
      <c r="G490" s="20"/>
      <c r="H490" s="20"/>
      <c r="I490" s="20"/>
      <c r="J490" s="20"/>
      <c r="K490" s="20"/>
      <c r="L490" s="32"/>
      <c r="M490" s="56"/>
      <c r="N490" s="20"/>
      <c r="O490" s="20"/>
      <c r="P490" s="20"/>
      <c r="Q490" s="20"/>
      <c r="R490" s="20"/>
      <c r="S490" s="44"/>
      <c r="T490" s="20"/>
      <c r="U490" s="33"/>
    </row>
    <row r="491" spans="2:21">
      <c r="B491" s="4">
        <v>482</v>
      </c>
      <c r="C491" s="5" t="s">
        <v>223</v>
      </c>
      <c r="E491" s="56"/>
      <c r="F491" s="20"/>
      <c r="G491" s="20"/>
      <c r="H491" s="20"/>
      <c r="I491" s="20"/>
      <c r="J491" s="20"/>
      <c r="K491" s="20"/>
      <c r="L491" s="32"/>
      <c r="M491" s="56"/>
      <c r="N491" s="20"/>
      <c r="O491" s="20"/>
      <c r="P491" s="20"/>
      <c r="Q491" s="20"/>
      <c r="R491" s="20"/>
      <c r="S491" s="44"/>
      <c r="T491" s="20"/>
      <c r="U491" s="33"/>
    </row>
    <row r="492" spans="2:21">
      <c r="B492" s="4">
        <v>483</v>
      </c>
      <c r="D492" s="4" t="s">
        <v>179</v>
      </c>
      <c r="E492" s="52">
        <v>3.3333000000000002E-2</v>
      </c>
      <c r="F492" s="20">
        <v>3722512</v>
      </c>
      <c r="G492" s="20">
        <v>0</v>
      </c>
      <c r="H492" s="20">
        <v>0</v>
      </c>
      <c r="I492" s="20">
        <v>0</v>
      </c>
      <c r="J492" s="20">
        <v>0</v>
      </c>
      <c r="K492" s="20">
        <v>281665</v>
      </c>
      <c r="L492" s="32">
        <f>F492+G492+H492+I492+J492+K492</f>
        <v>4004177</v>
      </c>
      <c r="M492" s="52">
        <v>0</v>
      </c>
      <c r="N492" s="20">
        <v>0</v>
      </c>
      <c r="O492" s="20">
        <v>0</v>
      </c>
      <c r="P492" s="20">
        <v>0</v>
      </c>
      <c r="Q492" s="20">
        <v>0</v>
      </c>
      <c r="R492" s="20">
        <f>N492+O492+P492+Q492</f>
        <v>0</v>
      </c>
      <c r="S492" s="93">
        <f t="shared" ref="S492:T494" si="183">E492+M492</f>
        <v>3.3333000000000002E-2</v>
      </c>
      <c r="T492" s="20">
        <f t="shared" si="183"/>
        <v>3722512</v>
      </c>
      <c r="U492" s="33">
        <f>SUM(F492:K492)+SUM(N492:Q492)</f>
        <v>4004177</v>
      </c>
    </row>
    <row r="493" spans="2:21">
      <c r="B493" s="4">
        <v>484</v>
      </c>
      <c r="D493" s="9" t="s">
        <v>199</v>
      </c>
      <c r="E493" s="52">
        <v>0.20000039999999999</v>
      </c>
      <c r="F493" s="20">
        <v>159949417</v>
      </c>
      <c r="G493" s="20">
        <v>0</v>
      </c>
      <c r="H493" s="20">
        <v>0</v>
      </c>
      <c r="I493" s="20">
        <v>0</v>
      </c>
      <c r="J493" s="20">
        <v>0</v>
      </c>
      <c r="K493" s="20">
        <v>15834666</v>
      </c>
      <c r="L493" s="32">
        <f>F493+G493+H493+I493+J493+K493</f>
        <v>175784083</v>
      </c>
      <c r="M493" s="52">
        <v>0</v>
      </c>
      <c r="N493" s="20">
        <v>0</v>
      </c>
      <c r="O493" s="20">
        <v>0</v>
      </c>
      <c r="P493" s="20">
        <v>0</v>
      </c>
      <c r="Q493" s="20">
        <v>0</v>
      </c>
      <c r="R493" s="20">
        <f>N493+O493+P493+Q493</f>
        <v>0</v>
      </c>
      <c r="S493" s="93">
        <f t="shared" si="183"/>
        <v>0.20000039999999999</v>
      </c>
      <c r="T493" s="20">
        <f t="shared" si="183"/>
        <v>159949417</v>
      </c>
      <c r="U493" s="33">
        <f>SUM(F493:K493)+SUM(N493:Q493)</f>
        <v>175784083</v>
      </c>
    </row>
    <row r="494" spans="2:21">
      <c r="B494" s="4">
        <v>485</v>
      </c>
      <c r="D494" s="9" t="s">
        <v>198</v>
      </c>
      <c r="E494" s="52">
        <v>9.9999599999999994E-2</v>
      </c>
      <c r="F494" s="20">
        <v>2227472</v>
      </c>
      <c r="G494" s="20">
        <v>0</v>
      </c>
      <c r="H494" s="20">
        <v>0</v>
      </c>
      <c r="I494" s="20">
        <v>0</v>
      </c>
      <c r="J494" s="20">
        <v>0</v>
      </c>
      <c r="K494" s="20">
        <v>5064576</v>
      </c>
      <c r="L494" s="32">
        <f>F494+G494+H494+I494+J494+K494</f>
        <v>7292048</v>
      </c>
      <c r="M494" s="52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f>N494+O494+P494+Q494</f>
        <v>0</v>
      </c>
      <c r="S494" s="93">
        <f t="shared" si="183"/>
        <v>9.9999599999999994E-2</v>
      </c>
      <c r="T494" s="20">
        <f t="shared" si="183"/>
        <v>2227472</v>
      </c>
      <c r="U494" s="33">
        <f>SUM(F494:K494)+SUM(N494:Q494)</f>
        <v>7292048</v>
      </c>
    </row>
    <row r="495" spans="2:21">
      <c r="B495" s="4">
        <v>486</v>
      </c>
      <c r="D495" s="9"/>
      <c r="E495" s="70"/>
      <c r="F495" s="6"/>
      <c r="G495" s="6"/>
      <c r="H495" s="6"/>
      <c r="I495" s="6"/>
      <c r="J495" s="6"/>
      <c r="K495" s="6"/>
      <c r="L495" s="35"/>
      <c r="M495" s="70"/>
      <c r="N495" s="6"/>
      <c r="O495" s="6"/>
      <c r="P495" s="6"/>
      <c r="Q495" s="6"/>
      <c r="R495" s="6"/>
      <c r="S495" s="95"/>
      <c r="T495" s="6"/>
      <c r="U495" s="34"/>
    </row>
    <row r="496" spans="2:21">
      <c r="B496" s="4">
        <v>487</v>
      </c>
      <c r="C496" s="5" t="s">
        <v>40</v>
      </c>
      <c r="E496" s="56"/>
      <c r="F496" s="20">
        <f>SUM(F492:F495)</f>
        <v>165899401</v>
      </c>
      <c r="G496" s="20">
        <f>SUM(G492:G495)</f>
        <v>0</v>
      </c>
      <c r="H496" s="20">
        <f>SUM(H492:H495)</f>
        <v>0</v>
      </c>
      <c r="I496" s="20">
        <f>SUM(I492:I495)</f>
        <v>0</v>
      </c>
      <c r="J496" s="20">
        <f>SUM(J492:J493)</f>
        <v>0</v>
      </c>
      <c r="K496" s="20">
        <f>SUM(K492:K495)</f>
        <v>21180907</v>
      </c>
      <c r="L496" s="32">
        <f>F496+G496+H496+I496+J496+K496</f>
        <v>187080308</v>
      </c>
      <c r="M496" s="56"/>
      <c r="N496" s="20">
        <f>SUM(N492:N495)</f>
        <v>0</v>
      </c>
      <c r="O496" s="20">
        <f>SUM(O492:O495)</f>
        <v>0</v>
      </c>
      <c r="P496" s="20">
        <f>SUM(P492:P495)</f>
        <v>0</v>
      </c>
      <c r="Q496" s="20">
        <f>SUM(Q492:Q495)</f>
        <v>0</v>
      </c>
      <c r="R496" s="20">
        <f>N496+O496+P496+Q496</f>
        <v>0</v>
      </c>
      <c r="S496" s="44"/>
      <c r="T496" s="20">
        <f>F496+N496</f>
        <v>165899401</v>
      </c>
      <c r="U496" s="33">
        <f>SUM(U492:U495)</f>
        <v>187080308</v>
      </c>
    </row>
    <row r="497" spans="1:21">
      <c r="B497" s="4">
        <v>488</v>
      </c>
      <c r="E497" s="52"/>
      <c r="F497" s="20"/>
      <c r="G497" s="20"/>
      <c r="H497" s="20"/>
      <c r="I497" s="20"/>
      <c r="J497" s="20"/>
      <c r="K497" s="20"/>
      <c r="L497" s="32"/>
      <c r="M497" s="52"/>
      <c r="N497" s="20"/>
      <c r="O497" s="20"/>
      <c r="P497" s="20"/>
      <c r="Q497" s="20"/>
      <c r="R497" s="20"/>
      <c r="S497" s="38"/>
      <c r="T497" s="20"/>
      <c r="U497" s="33"/>
    </row>
    <row r="498" spans="1:21">
      <c r="A498" s="7"/>
      <c r="B498" s="4">
        <v>489</v>
      </c>
      <c r="D498" s="4" t="s">
        <v>224</v>
      </c>
      <c r="E498" s="52">
        <v>0.20000039999999999</v>
      </c>
      <c r="F498" s="20">
        <v>1023763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32">
        <f>F498+G498+H498+I498+J498+K498</f>
        <v>1023763</v>
      </c>
      <c r="M498" s="52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f>N498+O498+P498+Q498</f>
        <v>0</v>
      </c>
      <c r="S498" s="93">
        <f>E498+M498</f>
        <v>0.20000039999999999</v>
      </c>
      <c r="T498" s="20">
        <f>F498+N498</f>
        <v>1023763</v>
      </c>
      <c r="U498" s="33">
        <f>SUM(F498:K498)+SUM(N498:Q498)</f>
        <v>1023763</v>
      </c>
    </row>
    <row r="499" spans="1:21">
      <c r="A499" s="7"/>
      <c r="B499" s="4">
        <v>490</v>
      </c>
      <c r="E499" s="56"/>
      <c r="F499" s="20"/>
      <c r="G499" s="20"/>
      <c r="H499" s="20"/>
      <c r="I499" s="20"/>
      <c r="J499" s="20"/>
      <c r="K499" s="20"/>
      <c r="L499" s="32"/>
      <c r="M499" s="56"/>
      <c r="N499" s="20"/>
      <c r="O499" s="20"/>
      <c r="P499" s="20"/>
      <c r="Q499" s="20"/>
      <c r="R499" s="20"/>
      <c r="S499" s="44"/>
      <c r="T499" s="20"/>
      <c r="U499" s="33"/>
    </row>
    <row r="500" spans="1:21" ht="13.5" thickBot="1">
      <c r="A500" s="7"/>
      <c r="B500" s="4">
        <v>491</v>
      </c>
      <c r="C500" s="5" t="s">
        <v>180</v>
      </c>
      <c r="E500" s="58"/>
      <c r="F500" s="13">
        <f t="shared" ref="F500:N500" si="184">F487+F489+F496+F498</f>
        <v>169320207</v>
      </c>
      <c r="G500" s="13">
        <f t="shared" si="184"/>
        <v>0</v>
      </c>
      <c r="H500" s="13">
        <f t="shared" si="184"/>
        <v>0</v>
      </c>
      <c r="I500" s="13">
        <f t="shared" si="184"/>
        <v>0</v>
      </c>
      <c r="J500" s="13">
        <f t="shared" si="184"/>
        <v>0</v>
      </c>
      <c r="K500" s="13">
        <f>K487+K489+K496+K498</f>
        <v>21245373</v>
      </c>
      <c r="L500" s="51">
        <f>F500+G500+H500+I500+J500+K500</f>
        <v>190565580</v>
      </c>
      <c r="M500" s="58"/>
      <c r="N500" s="13">
        <f t="shared" si="184"/>
        <v>0</v>
      </c>
      <c r="O500" s="13">
        <f>O487+O489+O496+O498</f>
        <v>0</v>
      </c>
      <c r="P500" s="13">
        <f>P487+P489+P496+P498</f>
        <v>0</v>
      </c>
      <c r="Q500" s="13">
        <f>Q487+Q489+Q496+Q498</f>
        <v>0</v>
      </c>
      <c r="R500" s="13">
        <f>N500+O500+P500+Q500</f>
        <v>0</v>
      </c>
      <c r="S500" s="54"/>
      <c r="T500" s="13">
        <f>F500+N500</f>
        <v>169320207</v>
      </c>
      <c r="U500" s="36">
        <f>U487+U489+U496+U498</f>
        <v>190565580</v>
      </c>
    </row>
    <row r="501" spans="1:21" ht="13.5" thickTop="1">
      <c r="A501" s="7"/>
      <c r="B501" s="4">
        <v>492</v>
      </c>
      <c r="E501" s="56"/>
      <c r="F501" s="20"/>
      <c r="G501" s="20"/>
      <c r="H501" s="20"/>
      <c r="I501" s="20"/>
      <c r="J501" s="20"/>
      <c r="K501" s="20"/>
      <c r="L501" s="32"/>
      <c r="M501" s="56"/>
      <c r="N501" s="20"/>
      <c r="O501" s="20"/>
      <c r="P501" s="20"/>
      <c r="Q501" s="20"/>
      <c r="R501" s="20"/>
      <c r="S501" s="44"/>
      <c r="T501" s="20">
        <f>F501+N501</f>
        <v>0</v>
      </c>
      <c r="U501" s="33"/>
    </row>
    <row r="502" spans="1:21" ht="13.5" thickBot="1">
      <c r="A502" s="7"/>
      <c r="B502" s="4">
        <v>493</v>
      </c>
      <c r="D502" s="8" t="s">
        <v>181</v>
      </c>
      <c r="E502" s="58"/>
      <c r="F502" s="25">
        <f>F482+F500</f>
        <v>4961880833</v>
      </c>
      <c r="G502" s="25">
        <f t="shared" ref="G502:J502" si="185">G482+G500</f>
        <v>-461931820</v>
      </c>
      <c r="H502" s="25">
        <f t="shared" si="185"/>
        <v>72365351.660000011</v>
      </c>
      <c r="I502" s="25">
        <f t="shared" si="185"/>
        <v>88832055</v>
      </c>
      <c r="J502" s="25">
        <f t="shared" si="185"/>
        <v>0</v>
      </c>
      <c r="K502" s="25">
        <f>K482+K500</f>
        <v>276679858</v>
      </c>
      <c r="L502" s="51">
        <f>F502+G502+H502+I502+J502+K502</f>
        <v>4937826277.6599998</v>
      </c>
      <c r="M502" s="58"/>
      <c r="N502" s="25">
        <f>N482+N500</f>
        <v>613995190.86000001</v>
      </c>
      <c r="O502" s="25">
        <f>O482+O500</f>
        <v>-161707485.78</v>
      </c>
      <c r="P502" s="25">
        <f>P482+P500</f>
        <v>-5933138</v>
      </c>
      <c r="Q502" s="25">
        <f>Q482+Q500</f>
        <v>49697890</v>
      </c>
      <c r="R502" s="25">
        <f>N502+O502+P502+Q502</f>
        <v>496052457.08000004</v>
      </c>
      <c r="S502" s="54"/>
      <c r="T502" s="25">
        <f>F502+N502</f>
        <v>5575876023.8599997</v>
      </c>
      <c r="U502" s="47">
        <f>U482+U500</f>
        <v>5433878734.7399998</v>
      </c>
    </row>
    <row r="503" spans="1:21" s="10" customFormat="1" ht="13.5" thickTop="1">
      <c r="A503" s="7"/>
      <c r="B503" s="7"/>
      <c r="C503" s="15"/>
      <c r="D503" s="7"/>
      <c r="E503" s="73"/>
      <c r="F503" s="20"/>
      <c r="G503" s="60"/>
      <c r="H503" s="84"/>
      <c r="I503" s="7"/>
      <c r="J503" s="7"/>
      <c r="K503" s="7"/>
      <c r="L503" s="7"/>
      <c r="M503" s="73"/>
      <c r="N503" s="20"/>
      <c r="O503" s="60"/>
      <c r="P503" s="7"/>
      <c r="Q503" s="7"/>
      <c r="R503" s="7"/>
      <c r="S503" s="85"/>
      <c r="T503" s="85"/>
      <c r="U503" s="16"/>
    </row>
    <row r="504" spans="1:21" s="10" customFormat="1">
      <c r="A504" s="7"/>
      <c r="B504" s="7"/>
      <c r="C504" s="15"/>
      <c r="D504" s="7"/>
      <c r="E504" s="73"/>
      <c r="F504" s="20"/>
      <c r="G504" s="7"/>
      <c r="H504" s="7"/>
      <c r="I504" s="14"/>
      <c r="J504" s="14"/>
      <c r="K504" s="14"/>
      <c r="L504" s="14"/>
      <c r="M504" s="73"/>
      <c r="N504" s="20"/>
      <c r="O504" s="7"/>
      <c r="P504" s="14"/>
      <c r="Q504" s="14"/>
      <c r="R504" s="14"/>
      <c r="S504" s="7"/>
      <c r="T504" s="7"/>
      <c r="U504" s="16"/>
    </row>
    <row r="505" spans="1:21" s="10" customFormat="1">
      <c r="A505" s="7"/>
      <c r="B505" s="7"/>
      <c r="C505" s="15"/>
      <c r="D505" s="60"/>
      <c r="E505" s="73"/>
      <c r="F505" s="20"/>
      <c r="G505" s="7"/>
      <c r="H505" s="86"/>
      <c r="I505" s="7"/>
      <c r="J505" s="7"/>
      <c r="K505" s="7"/>
      <c r="L505" s="7"/>
      <c r="M505" s="73"/>
      <c r="N505" s="20"/>
      <c r="O505" s="7"/>
      <c r="P505" s="7"/>
      <c r="Q505" s="7"/>
      <c r="R505" s="7"/>
      <c r="S505" s="7"/>
      <c r="T505" s="7"/>
      <c r="U505" s="16"/>
    </row>
    <row r="506" spans="1:21" s="10" customFormat="1">
      <c r="A506" s="7"/>
      <c r="B506" s="7"/>
      <c r="C506" s="15"/>
      <c r="D506" s="7"/>
      <c r="E506" s="73"/>
      <c r="F506" s="20"/>
      <c r="G506" s="7"/>
      <c r="H506" s="86"/>
      <c r="I506" s="17"/>
      <c r="J506" s="17"/>
      <c r="K506" s="17"/>
      <c r="L506" s="17"/>
      <c r="M506" s="73"/>
      <c r="N506" s="20"/>
      <c r="O506" s="7"/>
      <c r="P506" s="17"/>
      <c r="Q506" s="17"/>
      <c r="R506" s="17"/>
      <c r="S506" s="7"/>
      <c r="T506" s="7"/>
      <c r="U506" s="16"/>
    </row>
    <row r="507" spans="1:21" s="10" customFormat="1">
      <c r="A507" s="7"/>
      <c r="B507" s="7"/>
      <c r="C507" s="15"/>
      <c r="D507" s="7"/>
      <c r="E507" s="73"/>
      <c r="F507" s="7"/>
      <c r="G507" s="7"/>
      <c r="H507" s="86"/>
      <c r="I507" s="17"/>
      <c r="J507" s="17"/>
      <c r="K507" s="17"/>
      <c r="L507" s="17"/>
      <c r="M507" s="73"/>
      <c r="N507" s="7"/>
      <c r="O507" s="7"/>
      <c r="P507" s="17"/>
      <c r="Q507" s="17"/>
      <c r="R507" s="17"/>
      <c r="S507" s="7"/>
      <c r="T507" s="7"/>
      <c r="U507" s="16"/>
    </row>
    <row r="508" spans="1:21" s="10" customFormat="1">
      <c r="A508" s="7"/>
      <c r="B508" s="7"/>
      <c r="C508" s="15"/>
      <c r="D508" s="7"/>
      <c r="E508" s="73"/>
      <c r="F508" s="16"/>
      <c r="G508" s="7"/>
      <c r="H508" s="86"/>
      <c r="I508" s="17"/>
      <c r="J508" s="17"/>
      <c r="K508" s="17"/>
      <c r="L508" s="17"/>
      <c r="M508" s="73"/>
      <c r="N508" s="16"/>
      <c r="O508" s="7"/>
      <c r="P508" s="17"/>
      <c r="Q508" s="17"/>
      <c r="R508" s="17"/>
      <c r="S508" s="7"/>
      <c r="T508" s="7"/>
      <c r="U508" s="14"/>
    </row>
    <row r="509" spans="1:21" s="10" customFormat="1">
      <c r="A509" s="7"/>
      <c r="B509" s="7"/>
      <c r="C509" s="111"/>
      <c r="D509" s="112"/>
      <c r="E509" s="74"/>
      <c r="F509" s="17"/>
      <c r="G509" s="17"/>
      <c r="H509" s="17"/>
      <c r="I509" s="17"/>
      <c r="J509" s="17"/>
      <c r="K509" s="17"/>
      <c r="L509" s="17"/>
      <c r="M509" s="74"/>
      <c r="N509" s="17"/>
      <c r="O509" s="17"/>
      <c r="P509" s="17"/>
      <c r="Q509" s="17"/>
      <c r="R509" s="17"/>
      <c r="S509" s="92"/>
      <c r="T509" s="92"/>
      <c r="U509" s="17"/>
    </row>
    <row r="510" spans="1:21" s="10" customFormat="1">
      <c r="A510" s="7"/>
      <c r="B510" s="7"/>
      <c r="C510" s="15"/>
      <c r="D510" s="7"/>
      <c r="E510" s="74"/>
      <c r="F510" s="17"/>
      <c r="G510" s="17"/>
      <c r="H510" s="17"/>
      <c r="I510" s="17"/>
      <c r="J510" s="17"/>
      <c r="K510" s="17"/>
      <c r="L510" s="17"/>
      <c r="M510" s="74"/>
      <c r="N510" s="17"/>
      <c r="O510" s="17"/>
      <c r="P510" s="17"/>
      <c r="Q510" s="17"/>
      <c r="R510" s="17"/>
      <c r="S510" s="92"/>
      <c r="T510" s="92"/>
      <c r="U510" s="17"/>
    </row>
    <row r="511" spans="1:21" s="10" customFormat="1">
      <c r="A511" s="7"/>
      <c r="B511" s="7"/>
      <c r="C511" s="15"/>
      <c r="D511" s="7"/>
      <c r="E511" s="74"/>
      <c r="F511" s="17"/>
      <c r="G511" s="17"/>
      <c r="H511" s="17"/>
      <c r="I511" s="17"/>
      <c r="J511" s="17"/>
      <c r="K511" s="17"/>
      <c r="L511" s="17"/>
      <c r="M511" s="74"/>
      <c r="N511" s="17"/>
      <c r="O511" s="17"/>
      <c r="P511" s="17"/>
      <c r="Q511" s="17"/>
      <c r="R511" s="17"/>
      <c r="S511" s="92"/>
      <c r="T511" s="92"/>
      <c r="U511" s="17"/>
    </row>
    <row r="512" spans="1:21" s="10" customFormat="1">
      <c r="A512" s="7"/>
      <c r="B512" s="7"/>
      <c r="C512" s="15"/>
      <c r="D512" s="7"/>
      <c r="E512" s="74"/>
      <c r="F512" s="17"/>
      <c r="G512" s="17"/>
      <c r="H512" s="17"/>
      <c r="I512" s="17"/>
      <c r="J512" s="17"/>
      <c r="K512" s="17"/>
      <c r="L512" s="17"/>
      <c r="M512" s="74"/>
      <c r="N512" s="17"/>
      <c r="O512" s="17"/>
      <c r="P512" s="17"/>
      <c r="Q512" s="17"/>
      <c r="R512" s="17"/>
      <c r="S512" s="92"/>
      <c r="T512" s="92"/>
      <c r="U512" s="17"/>
    </row>
    <row r="513" spans="1:21" s="10" customFormat="1">
      <c r="A513" s="7"/>
      <c r="B513" s="7"/>
      <c r="C513" s="15"/>
      <c r="D513" s="7"/>
      <c r="E513" s="74"/>
      <c r="F513" s="17"/>
      <c r="G513" s="17"/>
      <c r="H513" s="17"/>
      <c r="I513" s="17"/>
      <c r="J513" s="17"/>
      <c r="K513" s="17"/>
      <c r="L513" s="17"/>
      <c r="M513" s="74"/>
      <c r="N513" s="17"/>
      <c r="O513" s="17"/>
      <c r="P513" s="17"/>
      <c r="Q513" s="17"/>
      <c r="R513" s="17"/>
      <c r="S513" s="92"/>
      <c r="T513" s="92"/>
      <c r="U513" s="17"/>
    </row>
    <row r="514" spans="1:21" s="10" customFormat="1">
      <c r="A514" s="7"/>
      <c r="B514" s="7"/>
      <c r="C514" s="15"/>
      <c r="D514" s="7"/>
      <c r="E514" s="74"/>
      <c r="F514" s="17"/>
      <c r="G514" s="17"/>
      <c r="H514" s="17"/>
      <c r="I514" s="17"/>
      <c r="J514" s="17"/>
      <c r="K514" s="17"/>
      <c r="L514" s="17"/>
      <c r="M514" s="74"/>
      <c r="N514" s="17"/>
      <c r="O514" s="17"/>
      <c r="P514" s="17"/>
      <c r="Q514" s="17"/>
      <c r="R514" s="17"/>
      <c r="S514" s="92"/>
      <c r="T514" s="92"/>
      <c r="U514" s="17"/>
    </row>
    <row r="515" spans="1:21" s="10" customFormat="1">
      <c r="A515" s="7"/>
      <c r="B515" s="7"/>
      <c r="C515" s="15"/>
      <c r="D515" s="7"/>
      <c r="E515" s="74"/>
      <c r="F515" s="17"/>
      <c r="G515" s="17"/>
      <c r="H515" s="17"/>
      <c r="I515" s="17"/>
      <c r="J515" s="17"/>
      <c r="K515" s="17"/>
      <c r="L515" s="17"/>
      <c r="M515" s="74"/>
      <c r="N515" s="17"/>
      <c r="O515" s="17"/>
      <c r="P515" s="17"/>
      <c r="Q515" s="17"/>
      <c r="R515" s="17"/>
      <c r="S515" s="92"/>
      <c r="T515" s="92"/>
      <c r="U515" s="17"/>
    </row>
    <row r="516" spans="1:21" s="10" customFormat="1">
      <c r="A516" s="7"/>
      <c r="B516" s="7"/>
      <c r="C516" s="15"/>
      <c r="D516" s="17"/>
      <c r="E516" s="74"/>
      <c r="F516" s="17"/>
      <c r="G516" s="17"/>
      <c r="H516" s="17"/>
      <c r="I516" s="17"/>
      <c r="J516" s="17"/>
      <c r="K516" s="17"/>
      <c r="L516" s="17"/>
      <c r="M516" s="74"/>
      <c r="N516" s="17"/>
      <c r="O516" s="17"/>
      <c r="P516" s="17"/>
      <c r="Q516" s="17"/>
      <c r="R516" s="17"/>
      <c r="S516" s="92"/>
      <c r="T516" s="92"/>
      <c r="U516" s="17"/>
    </row>
    <row r="517" spans="1:21" s="10" customFormat="1">
      <c r="A517" s="7"/>
      <c r="B517" s="7"/>
      <c r="C517" s="15"/>
      <c r="D517" s="17"/>
      <c r="E517" s="74"/>
      <c r="F517" s="17"/>
      <c r="G517" s="17"/>
      <c r="H517" s="17"/>
      <c r="I517" s="17"/>
      <c r="J517" s="17"/>
      <c r="K517" s="17"/>
      <c r="L517" s="17"/>
      <c r="M517" s="74"/>
      <c r="N517" s="17"/>
      <c r="O517" s="17"/>
      <c r="P517" s="17"/>
      <c r="Q517" s="17"/>
      <c r="R517" s="17"/>
      <c r="S517" s="92"/>
      <c r="T517" s="92"/>
      <c r="U517" s="17"/>
    </row>
    <row r="518" spans="1:21" s="10" customFormat="1">
      <c r="A518" s="7"/>
      <c r="B518" s="7"/>
      <c r="C518" s="15"/>
      <c r="D518" s="17"/>
      <c r="E518" s="74"/>
      <c r="F518" s="17"/>
      <c r="G518" s="17"/>
      <c r="H518" s="17"/>
      <c r="I518" s="17"/>
      <c r="J518" s="17"/>
      <c r="K518" s="17"/>
      <c r="L518" s="17"/>
      <c r="M518" s="74"/>
      <c r="N518" s="17"/>
      <c r="O518" s="17"/>
      <c r="P518" s="17"/>
      <c r="Q518" s="17"/>
      <c r="R518" s="17"/>
      <c r="S518" s="92"/>
      <c r="T518" s="92"/>
      <c r="U518" s="17"/>
    </row>
    <row r="519" spans="1:21" s="10" customFormat="1">
      <c r="A519" s="7"/>
      <c r="B519" s="7"/>
      <c r="C519" s="15"/>
      <c r="D519" s="7"/>
      <c r="E519" s="74"/>
      <c r="F519" s="17"/>
      <c r="G519" s="17"/>
      <c r="H519" s="17"/>
      <c r="I519" s="17"/>
      <c r="J519" s="17"/>
      <c r="K519" s="17"/>
      <c r="L519" s="17"/>
      <c r="M519" s="74"/>
      <c r="N519" s="17"/>
      <c r="O519" s="17"/>
      <c r="P519" s="17"/>
      <c r="Q519" s="17"/>
      <c r="R519" s="17"/>
      <c r="S519" s="92"/>
      <c r="T519" s="92"/>
      <c r="U519" s="17"/>
    </row>
    <row r="520" spans="1:21" s="10" customFormat="1">
      <c r="A520" s="7"/>
      <c r="B520" s="7"/>
      <c r="C520" s="15"/>
      <c r="D520" s="7"/>
      <c r="E520" s="74"/>
      <c r="F520" s="20"/>
      <c r="G520" s="20"/>
      <c r="H520" s="20"/>
      <c r="I520" s="17"/>
      <c r="J520" s="20"/>
      <c r="K520" s="20"/>
      <c r="L520" s="20"/>
      <c r="M520" s="74"/>
      <c r="N520" s="20"/>
      <c r="O520" s="20"/>
      <c r="P520" s="17"/>
      <c r="Q520" s="20"/>
      <c r="R520" s="20"/>
      <c r="S520" s="92"/>
      <c r="T520" s="92"/>
      <c r="U520" s="20"/>
    </row>
    <row r="521" spans="1:21" s="10" customFormat="1">
      <c r="A521" s="7"/>
      <c r="B521" s="7"/>
      <c r="C521" s="15"/>
      <c r="D521" s="7"/>
      <c r="E521" s="74"/>
      <c r="F521" s="20"/>
      <c r="G521" s="20"/>
      <c r="H521" s="20"/>
      <c r="I521" s="20"/>
      <c r="J521" s="20"/>
      <c r="K521" s="20"/>
      <c r="L521" s="20"/>
      <c r="M521" s="74"/>
      <c r="N521" s="20"/>
      <c r="O521" s="20"/>
      <c r="P521" s="20"/>
      <c r="Q521" s="20"/>
      <c r="R521" s="20"/>
      <c r="S521" s="92"/>
      <c r="T521" s="92"/>
      <c r="U521" s="20"/>
    </row>
    <row r="522" spans="1:21" s="10" customFormat="1">
      <c r="A522" s="7"/>
      <c r="B522" s="7"/>
      <c r="C522" s="15"/>
      <c r="D522" s="7"/>
      <c r="E522" s="74"/>
      <c r="F522" s="20"/>
      <c r="G522" s="20"/>
      <c r="H522" s="20"/>
      <c r="I522" s="20"/>
      <c r="J522" s="20"/>
      <c r="K522" s="20"/>
      <c r="L522" s="20"/>
      <c r="M522" s="74"/>
      <c r="N522" s="20"/>
      <c r="O522" s="20"/>
      <c r="P522" s="20"/>
      <c r="Q522" s="20"/>
      <c r="R522" s="20"/>
      <c r="S522" s="92"/>
      <c r="T522" s="92"/>
      <c r="U522" s="20"/>
    </row>
    <row r="523" spans="1:21" s="10" customFormat="1">
      <c r="A523" s="7"/>
      <c r="B523" s="7"/>
      <c r="C523" s="15"/>
      <c r="D523" s="20"/>
      <c r="E523" s="74"/>
      <c r="F523" s="20"/>
      <c r="G523" s="20"/>
      <c r="H523" s="20"/>
      <c r="I523" s="20"/>
      <c r="J523" s="20"/>
      <c r="K523" s="20"/>
      <c r="L523" s="20"/>
      <c r="M523" s="74"/>
      <c r="N523" s="20"/>
      <c r="O523" s="20"/>
      <c r="P523" s="20"/>
      <c r="Q523" s="20"/>
      <c r="R523" s="20"/>
      <c r="S523" s="92"/>
      <c r="T523" s="92"/>
      <c r="U523" s="20"/>
    </row>
    <row r="524" spans="1:21" s="10" customFormat="1">
      <c r="A524" s="7"/>
      <c r="B524" s="7"/>
      <c r="C524" s="15"/>
      <c r="D524" s="20"/>
      <c r="E524" s="74"/>
      <c r="F524" s="20"/>
      <c r="G524" s="20"/>
      <c r="H524" s="20"/>
      <c r="I524" s="20"/>
      <c r="J524" s="20"/>
      <c r="K524" s="20"/>
      <c r="L524" s="20"/>
      <c r="M524" s="74"/>
      <c r="N524" s="20"/>
      <c r="O524" s="20"/>
      <c r="P524" s="20"/>
      <c r="Q524" s="20"/>
      <c r="R524" s="20"/>
      <c r="S524" s="92"/>
      <c r="T524" s="92"/>
      <c r="U524" s="20"/>
    </row>
    <row r="525" spans="1:21" s="10" customFormat="1">
      <c r="A525" s="7"/>
      <c r="B525" s="7"/>
      <c r="C525" s="15"/>
      <c r="D525" s="20"/>
      <c r="E525" s="74"/>
      <c r="F525" s="20"/>
      <c r="G525" s="20"/>
      <c r="H525" s="20"/>
      <c r="I525" s="20"/>
      <c r="J525" s="20"/>
      <c r="K525" s="20"/>
      <c r="L525" s="20"/>
      <c r="M525" s="74"/>
      <c r="N525" s="20"/>
      <c r="O525" s="20"/>
      <c r="P525" s="20"/>
      <c r="Q525" s="20"/>
      <c r="R525" s="20"/>
      <c r="S525" s="92"/>
      <c r="T525" s="92"/>
      <c r="U525" s="20"/>
    </row>
    <row r="526" spans="1:21" s="10" customFormat="1">
      <c r="A526" s="7"/>
      <c r="B526" s="7"/>
      <c r="C526" s="15"/>
      <c r="D526" s="20"/>
      <c r="E526" s="74"/>
      <c r="F526" s="20"/>
      <c r="G526" s="20"/>
      <c r="H526" s="20"/>
      <c r="I526" s="20"/>
      <c r="J526" s="20"/>
      <c r="K526" s="20"/>
      <c r="L526" s="20"/>
      <c r="M526" s="74"/>
      <c r="N526" s="20"/>
      <c r="O526" s="20"/>
      <c r="P526" s="20"/>
      <c r="Q526" s="20"/>
      <c r="R526" s="20"/>
      <c r="S526" s="92"/>
      <c r="T526" s="92"/>
      <c r="U526" s="20"/>
    </row>
    <row r="527" spans="1:21" s="10" customFormat="1">
      <c r="A527" s="7"/>
      <c r="B527" s="7"/>
      <c r="C527" s="15"/>
      <c r="D527" s="20"/>
      <c r="E527" s="74"/>
      <c r="F527" s="20"/>
      <c r="G527" s="20"/>
      <c r="H527" s="20"/>
      <c r="I527" s="20"/>
      <c r="J527" s="20"/>
      <c r="K527" s="20"/>
      <c r="L527" s="20"/>
      <c r="M527" s="74"/>
      <c r="N527" s="20"/>
      <c r="O527" s="20"/>
      <c r="P527" s="20"/>
      <c r="Q527" s="20"/>
      <c r="R527" s="20"/>
      <c r="S527" s="92"/>
      <c r="T527" s="92"/>
      <c r="U527" s="20"/>
    </row>
    <row r="528" spans="1:21" s="10" customFormat="1">
      <c r="A528" s="7"/>
      <c r="B528" s="7"/>
      <c r="C528" s="15"/>
      <c r="D528" s="7"/>
      <c r="E528" s="74"/>
      <c r="F528" s="20"/>
      <c r="G528" s="20"/>
      <c r="H528" s="20"/>
      <c r="I528" s="20"/>
      <c r="J528" s="20"/>
      <c r="K528" s="20"/>
      <c r="L528" s="20"/>
      <c r="M528" s="74"/>
      <c r="N528" s="20"/>
      <c r="O528" s="20"/>
      <c r="P528" s="20"/>
      <c r="Q528" s="20"/>
      <c r="R528" s="20"/>
      <c r="S528" s="92"/>
      <c r="T528" s="92"/>
      <c r="U528" s="20"/>
    </row>
    <row r="529" spans="1:21" s="10" customFormat="1">
      <c r="A529" s="7"/>
      <c r="B529" s="7"/>
      <c r="C529" s="15"/>
      <c r="D529" s="7"/>
      <c r="E529" s="74"/>
      <c r="F529" s="20"/>
      <c r="G529" s="20"/>
      <c r="H529" s="17"/>
      <c r="I529" s="17"/>
      <c r="J529" s="20"/>
      <c r="K529" s="20"/>
      <c r="L529" s="20"/>
      <c r="M529" s="74"/>
      <c r="N529" s="20"/>
      <c r="O529" s="20"/>
      <c r="P529" s="17"/>
      <c r="Q529" s="20"/>
      <c r="R529" s="20"/>
      <c r="S529" s="92"/>
      <c r="T529" s="92"/>
      <c r="U529" s="20"/>
    </row>
    <row r="530" spans="1:21" s="10" customFormat="1">
      <c r="A530" s="7"/>
      <c r="B530" s="7"/>
      <c r="C530" s="15"/>
      <c r="D530" s="7"/>
      <c r="E530" s="73"/>
      <c r="F530" s="7"/>
      <c r="G530" s="7"/>
      <c r="H530" s="7"/>
      <c r="I530" s="7"/>
      <c r="J530" s="7"/>
      <c r="K530" s="7"/>
      <c r="L530" s="7"/>
      <c r="M530" s="73"/>
      <c r="N530" s="7"/>
      <c r="O530" s="7"/>
      <c r="P530" s="7"/>
      <c r="Q530" s="7"/>
      <c r="R530" s="7"/>
      <c r="S530" s="104"/>
      <c r="T530" s="104"/>
      <c r="U530" s="7"/>
    </row>
    <row r="531" spans="1:21" s="10" customFormat="1">
      <c r="A531" s="7"/>
      <c r="B531" s="7"/>
      <c r="C531" s="15"/>
      <c r="D531" s="7"/>
      <c r="E531" s="73"/>
      <c r="F531" s="7"/>
      <c r="G531" s="7"/>
      <c r="H531" s="7"/>
      <c r="I531" s="7"/>
      <c r="J531" s="7"/>
      <c r="K531" s="7"/>
      <c r="L531" s="7"/>
      <c r="M531" s="73"/>
      <c r="N531" s="7"/>
      <c r="O531" s="7"/>
      <c r="P531" s="7"/>
      <c r="Q531" s="7"/>
      <c r="R531" s="7"/>
      <c r="S531" s="104"/>
      <c r="T531" s="104"/>
      <c r="U531" s="7"/>
    </row>
  </sheetData>
  <mergeCells count="3">
    <mergeCell ref="E6:L6"/>
    <mergeCell ref="M6:R6"/>
    <mergeCell ref="S6:U6"/>
  </mergeCells>
  <pageMargins left="0.1" right="0.1" top="0.75" bottom="0.75" header="0.5" footer="0.25"/>
  <pageSetup scale="44" fitToHeight="0" orientation="landscape" r:id="rId1"/>
  <headerFooter alignWithMargins="0">
    <oddHeader>&amp;RDuke Energy Florida, LLC
Docket No. 20220050-EI
DEF's Response to OPC POD 2 (29-34)
Q32</oddHeader>
    <oddFooter>&amp;CPage &amp;P of &amp;N&amp;R20220050-DEF-005225 through 20220050-DEF-005234</oddFooter>
  </headerFooter>
  <rowBreaks count="9" manualBreakCount="9">
    <brk id="58" min="1" max="20" man="1"/>
    <brk id="106" min="1" max="20" man="1"/>
    <brk id="154" min="1" max="20" man="1"/>
    <brk id="209" min="1" max="20" man="1"/>
    <brk id="268" min="1" max="20" man="1"/>
    <brk id="319" min="1" max="20" man="1"/>
    <brk id="375" min="1" max="20" man="1"/>
    <brk id="423" min="1" max="20" man="1"/>
    <brk id="483" min="1" max="20" man="1"/>
  </rowBreaks>
  <customProperties>
    <customPr name="WORKBKFUNCTIONCACHE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Link xmlns="f3982def-6492-41e7-bb54-f986ee6cf47a">
      <Url xsi:nil="true"/>
      <Description xsi:nil="true"/>
    </FolderLink>
    <SentforReview xmlns="f3982def-6492-41e7-bb54-f986ee6cf47a">
      <UserInfo>
        <DisplayName/>
        <AccountId xsi:nil="true"/>
        <AccountType/>
      </UserInfo>
    </SentforReview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4860F61FB6648987B207D8F8D5D8B" ma:contentTypeVersion="15" ma:contentTypeDescription="Create a new document." ma:contentTypeScope="" ma:versionID="9d67f5d5310ee722ab5f33612d785702">
  <xsd:schema xmlns:xsd="http://www.w3.org/2001/XMLSchema" xmlns:xs="http://www.w3.org/2001/XMLSchema" xmlns:p="http://schemas.microsoft.com/office/2006/metadata/properties" xmlns:ns2="f3982def-6492-41e7-bb54-f986ee6cf47a" xmlns:ns3="37406468-44f8-4cea-b413-5cf1fddbb4e3" targetNamespace="http://schemas.microsoft.com/office/2006/metadata/properties" ma:root="true" ma:fieldsID="cdc2a61cfc42c2ffb3e7db007ced991f" ns2:_="" ns3:_="">
    <xsd:import namespace="f3982def-6492-41e7-bb54-f986ee6cf47a"/>
    <xsd:import namespace="37406468-44f8-4cea-b413-5cf1fddbb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olderLink" minOccurs="0"/>
                <xsd:element ref="ns3:SharedWithUsers" minOccurs="0"/>
                <xsd:element ref="ns3:SharedWithDetails" minOccurs="0"/>
                <xsd:element ref="ns2:Sentfor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82def-6492-41e7-bb54-f986ee6cf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olderLink" ma:index="18" nillable="true" ma:displayName="Folder Link" ma:format="Hyperlink" ma:internalName="Fold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entforReview" ma:index="21" nillable="true" ma:displayName="Ready for Review " ma:format="Dropdown" ma:list="UserInfo" ma:SharePointGroup="0" ma:internalName="SentforReview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06468-44f8-4cea-b413-5cf1fddbb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D1481F-CE5D-45A8-8BD4-1D00BDC1E6CA}">
  <ds:schemaRefs>
    <ds:schemaRef ds:uri="http://schemas.microsoft.com/office/2006/metadata/properties"/>
    <ds:schemaRef ds:uri="http://schemas.microsoft.com/office/infopath/2007/PartnerControls"/>
    <ds:schemaRef ds:uri="f3982def-6492-41e7-bb54-f986ee6cf47a"/>
  </ds:schemaRefs>
</ds:datastoreItem>
</file>

<file path=customXml/itemProps2.xml><?xml version="1.0" encoding="utf-8"?>
<ds:datastoreItem xmlns:ds="http://schemas.openxmlformats.org/officeDocument/2006/customXml" ds:itemID="{DC6C4075-2933-40D1-8B42-4E074CA13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521A4-72CE-462B-8D15-3715C694B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82def-6492-41e7-bb54-f986ee6cf47a"/>
    <ds:schemaRef ds:uri="37406468-44f8-4cea-b413-5cf1fddbb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 - Final ASR 108</vt:lpstr>
      <vt:lpstr>'A - Final ASR 108'!Print_Area</vt:lpstr>
      <vt:lpstr>'A - Final ASR 108'!Print_Titles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Hannah</dc:creator>
  <cp:lastModifiedBy>West, Monique</cp:lastModifiedBy>
  <cp:lastPrinted>2022-05-16T23:09:56Z</cp:lastPrinted>
  <dcterms:created xsi:type="dcterms:W3CDTF">2015-04-06T19:13:54Z</dcterms:created>
  <dcterms:modified xsi:type="dcterms:W3CDTF">2022-05-16T23:10:01Z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0x0101004C34860F61FB6648987B207D8F8D5D8B</vt:lpwstr>
  </property>
</Properties>
</file>