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-120" yWindow="-120" windowWidth="29040" windowHeight="15840" activeTab="0"/>
  </bookViews>
  <sheets>
    <sheet name="Bill Comparison" sheetId="2" r:id="rId2"/>
  </sheets>
  <definedNames/>
  <calcPr calcId="191028"/>
  <extLst/>
</workbook>
</file>

<file path=xl/calcChain.xml><?xml version="1.0" encoding="utf-8"?>
<calcChain xmlns="http://schemas.openxmlformats.org/spreadsheetml/2006/main">
  <c r="R57" i="2" l="1"/>
</calcChain>
</file>

<file path=xl/sharedStrings.xml><?xml version="1.0" encoding="utf-8"?>
<sst xmlns="http://schemas.openxmlformats.org/spreadsheetml/2006/main" count="85" uniqueCount="26">
  <si>
    <t>Florida Public Utilities</t>
  </si>
  <si>
    <t>Typical Bill Comparisons - Electric</t>
  </si>
  <si>
    <t>As of January 2023 -2026</t>
  </si>
  <si>
    <t>RESIDENTIAL TYPICAL BILL - ELECTRIC</t>
  </si>
  <si>
    <t>FPUC</t>
  </si>
  <si>
    <t>SPP 2023</t>
  </si>
  <si>
    <t>SPP 2024</t>
  </si>
  <si>
    <t>SPP 2025</t>
  </si>
  <si>
    <t>SPP 2026</t>
  </si>
  <si>
    <t>Rate</t>
  </si>
  <si>
    <t>Charge</t>
  </si>
  <si>
    <t>Customer Charge</t>
  </si>
  <si>
    <t>$ per bill</t>
  </si>
  <si>
    <t>KWH</t>
  </si>
  <si>
    <t>Base Energy Charge</t>
  </si>
  <si>
    <t>$ per KWH</t>
  </si>
  <si>
    <t>Fuel</t>
  </si>
  <si>
    <t>Conservation</t>
  </si>
  <si>
    <t>Storm Recovery</t>
  </si>
  <si>
    <t>Storm Protection Plan</t>
  </si>
  <si>
    <t>GENERAL SERVICE TYPICAL BILL - ELECTRIC</t>
  </si>
  <si>
    <t>INDUSTRIAL TYPICAL BILL - ELECTRIC</t>
  </si>
  <si>
    <t>KW</t>
  </si>
  <si>
    <t>Demand Charge</t>
  </si>
  <si>
    <t>$ per KW</t>
  </si>
  <si>
    <t>Transmission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</si>
</sst>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u val="single"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theme="1"/>
      </left>
      <right style="thin">
        <color theme="1"/>
      </right>
      <top/>
      <bottom style="thin">
        <color theme="1"/>
      </bottom>
    </border>
    <border>
      <left style="thin">
        <color theme="1"/>
      </left>
      <right/>
      <top/>
      <bottom style="thin">
        <color theme="1"/>
      </bottom>
    </border>
    <border>
      <left style="medium">
        <color auto="1"/>
      </left>
      <right style="medium">
        <color auto="1"/>
      </right>
      <top/>
      <bottom/>
    </border>
    <border>
      <left/>
      <right style="thin">
        <color theme="1"/>
      </right>
      <top/>
      <bottom style="thin">
        <color theme="1"/>
      </bottom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theme="1"/>
      </left>
      <right style="medium">
        <color auto="1"/>
      </right>
      <top/>
      <bottom style="thin">
        <color theme="1"/>
      </bottom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</border>
    <border>
      <left style="medium">
        <color auto="1"/>
      </left>
      <right style="medium">
        <color theme="1"/>
      </right>
      <top style="medium">
        <color theme="1"/>
      </top>
      <bottom style="medium">
        <color theme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theme="1"/>
      </left>
      <right/>
      <top style="medium">
        <color theme="1"/>
      </top>
      <bottom style="medium">
        <color auto="1"/>
      </bottom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auto="1"/>
      </bottom>
    </border>
    <border>
      <left style="medium">
        <color auto="1"/>
      </left>
      <right style="medium">
        <color theme="1"/>
      </right>
      <top style="medium">
        <color theme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theme="1"/>
      </left>
      <right/>
      <top style="medium">
        <color auto="1"/>
      </top>
      <bottom style="medium">
        <color theme="1"/>
      </bottom>
    </border>
    <border>
      <left/>
      <right/>
      <top style="medium">
        <color auto="1"/>
      </top>
      <bottom style="medium">
        <color theme="1"/>
      </bottom>
    </border>
    <border>
      <left/>
      <right style="medium">
        <color auto="1"/>
      </right>
      <top style="medium">
        <color auto="1"/>
      </top>
      <bottom style="medium">
        <color theme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 wrapText="1"/>
    </xf>
    <xf numFmtId="43" fontId="4" fillId="0" borderId="0" xfId="18" applyFont="1" applyFill="1" applyBorder="1"/>
    <xf numFmtId="44" fontId="2" fillId="0" borderId="9" xfId="16" applyFont="1" applyFill="1" applyBorder="1"/>
    <xf numFmtId="164" fontId="4" fillId="0" borderId="0" xfId="18" applyNumberFormat="1" applyFont="1" applyFill="1" applyBorder="1"/>
    <xf numFmtId="164" fontId="4" fillId="0" borderId="0" xfId="18" applyNumberFormat="1" applyFont="1" applyBorder="1"/>
    <xf numFmtId="164" fontId="2" fillId="0" borderId="0" xfId="18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 wrapText="1"/>
    </xf>
    <xf numFmtId="44" fontId="2" fillId="0" borderId="14" xfId="16" applyFont="1" applyFill="1" applyBorder="1"/>
    <xf numFmtId="0" fontId="2" fillId="3" borderId="15" xfId="0" applyFont="1" applyFill="1" applyBorder="1"/>
    <xf numFmtId="44" fontId="2" fillId="0" borderId="9" xfId="16" applyFont="1" applyBorder="1"/>
    <xf numFmtId="44" fontId="2" fillId="0" borderId="14" xfId="16" applyFont="1" applyBorder="1"/>
    <xf numFmtId="0" fontId="2" fillId="0" borderId="0" xfId="0" applyFont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44" fontId="2" fillId="3" borderId="19" xfId="0" applyNumberFormat="1" applyFont="1" applyFill="1" applyBorder="1"/>
    <xf numFmtId="44" fontId="2" fillId="3" borderId="20" xfId="0" applyNumberFormat="1" applyFont="1" applyFill="1" applyBorder="1"/>
    <xf numFmtId="0" fontId="5" fillId="0" borderId="0" xfId="0" applyFont="1"/>
    <xf numFmtId="0" fontId="2" fillId="2" borderId="11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44" fontId="6" fillId="2" borderId="22" xfId="0" applyNumberFormat="1" applyFont="1" applyFill="1" applyBorder="1"/>
    <xf numFmtId="10" fontId="6" fillId="2" borderId="22" xfId="15" applyNumberFormat="1" applyFont="1" applyFill="1" applyBorder="1"/>
    <xf numFmtId="164" fontId="4" fillId="2" borderId="0" xfId="18" applyNumberFormat="1" applyFont="1" applyFill="1" applyBorder="1"/>
    <xf numFmtId="44" fontId="7" fillId="2" borderId="14" xfId="16" applyFont="1" applyFill="1" applyBorder="1"/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8" Type="http://schemas.openxmlformats.org/officeDocument/2006/relationships/customXml" Target="../customXml/item4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showGridLines="0" tabSelected="1" workbookViewId="0" topLeftCell="A34">
      <selection pane="topLeft" activeCell="I41" sqref="H41:I75"/>
    </sheetView>
  </sheetViews>
  <sheetFormatPr defaultRowHeight="15"/>
  <cols>
    <col min="3" max="3" width="27.4285714285714" customWidth="1"/>
    <col min="4" max="4" width="10.1428571428571" customWidth="1"/>
    <col min="6" max="6" width="14.2857142857143" customWidth="1"/>
    <col min="7" max="7" width="2" customWidth="1"/>
    <col min="8" max="8" width="8.42857142857143" customWidth="1"/>
    <col min="9" max="9" width="13.1428571428571" customWidth="1"/>
    <col min="10" max="10" width="1.14285714285714" customWidth="1"/>
    <col min="11" max="11" width="9.71428571428571" customWidth="1"/>
    <col min="12" max="12" width="13.4285714285714" customWidth="1"/>
    <col min="13" max="13" width="1" customWidth="1"/>
    <col min="14" max="14" width="9.85714285714286" customWidth="1"/>
    <col min="15" max="15" width="12.7142857142857" customWidth="1"/>
    <col min="16" max="16" width="0.571428571428571" customWidth="1"/>
    <col min="18" max="18" width="13.4285714285714" customWidth="1"/>
  </cols>
  <sheetData>
    <row r="1" spans="1:7" ht="15">
      <c r="A1" s="1" t="s">
        <v>0</v>
      </c>
      <c r="B1" s="1"/>
      <c r="C1" s="1"/>
      <c r="D1" s="1"/>
      <c r="E1" s="1"/>
      <c r="F1" s="1"/>
      <c r="G1" s="1"/>
    </row>
    <row r="2" spans="1:7" ht="15">
      <c r="A2" s="1" t="s">
        <v>1</v>
      </c>
      <c r="B2" s="1"/>
      <c r="C2" s="1"/>
      <c r="D2" s="1"/>
      <c r="E2" s="1"/>
      <c r="F2" s="1"/>
      <c r="G2" s="1"/>
    </row>
    <row r="3" spans="1:7" ht="15">
      <c r="A3" s="1" t="s">
        <v>2</v>
      </c>
      <c r="B3" s="1"/>
      <c r="C3" s="1"/>
      <c r="D3" s="1"/>
      <c r="E3" s="1"/>
      <c r="F3" s="1"/>
      <c r="G3" s="1"/>
    </row>
    <row r="4" spans="1:7" ht="15">
      <c r="A4" s="1"/>
      <c r="B4" s="1"/>
      <c r="C4" s="1"/>
      <c r="D4" s="1"/>
      <c r="E4" s="1"/>
      <c r="F4" s="1"/>
      <c r="G4" s="1"/>
    </row>
    <row r="5" spans="1:7" ht="15">
      <c r="A5" s="1"/>
      <c r="B5" s="1"/>
      <c r="C5" s="1"/>
      <c r="D5" s="1"/>
      <c r="E5" s="1"/>
      <c r="F5" s="1"/>
      <c r="G5" s="1"/>
    </row>
    <row r="6" spans="1:7" ht="15.75" thickBot="1">
      <c r="A6" s="1"/>
      <c r="B6" s="1"/>
      <c r="C6" s="1"/>
      <c r="D6" s="1"/>
      <c r="E6" s="1"/>
      <c r="F6" s="1"/>
      <c r="G6" s="1"/>
    </row>
    <row r="7" spans="1:18" ht="15.75" customHeight="1" thickBot="1">
      <c r="A7" s="2" t="s">
        <v>3</v>
      </c>
      <c r="B7" s="3"/>
      <c r="C7" s="4"/>
      <c r="D7" s="16"/>
      <c r="E7" s="40" t="s">
        <v>4</v>
      </c>
      <c r="F7" s="41"/>
      <c r="G7" s="5"/>
      <c r="H7" s="41" t="s">
        <v>5</v>
      </c>
      <c r="I7" s="42"/>
      <c r="J7" s="33"/>
      <c r="K7" s="41" t="s">
        <v>6</v>
      </c>
      <c r="L7" s="42"/>
      <c r="M7" s="33"/>
      <c r="N7" s="41" t="s">
        <v>7</v>
      </c>
      <c r="O7" s="42"/>
      <c r="P7" s="33"/>
      <c r="Q7" s="41" t="s">
        <v>8</v>
      </c>
      <c r="R7" s="42"/>
    </row>
    <row r="8" spans="1:18" ht="15">
      <c r="A8" s="17"/>
      <c r="B8" s="1"/>
      <c r="C8" s="1"/>
      <c r="D8" s="1"/>
      <c r="E8" s="6" t="s">
        <v>9</v>
      </c>
      <c r="F8" s="7" t="s">
        <v>10</v>
      </c>
      <c r="G8" s="8"/>
      <c r="H8" s="9" t="s">
        <v>9</v>
      </c>
      <c r="I8" s="18" t="s">
        <v>10</v>
      </c>
      <c r="J8" s="34"/>
      <c r="K8" s="9" t="s">
        <v>9</v>
      </c>
      <c r="L8" s="18" t="s">
        <v>10</v>
      </c>
      <c r="M8" s="34"/>
      <c r="N8" s="9" t="s">
        <v>9</v>
      </c>
      <c r="O8" s="18" t="s">
        <v>10</v>
      </c>
      <c r="P8" s="34"/>
      <c r="Q8" s="9" t="s">
        <v>9</v>
      </c>
      <c r="R8" s="18" t="s">
        <v>10</v>
      </c>
    </row>
    <row r="9" spans="1:18" ht="15.75" thickBot="1">
      <c r="A9" s="17"/>
      <c r="B9" s="1"/>
      <c r="C9" s="1" t="s">
        <v>11</v>
      </c>
      <c r="D9" s="1" t="s">
        <v>12</v>
      </c>
      <c r="E9" s="10">
        <v>16.949999999999999</v>
      </c>
      <c r="F9" s="11">
        <f>+E9</f>
        <v>16.949999999999999</v>
      </c>
      <c r="G9" s="8"/>
      <c r="H9" s="10">
        <f>E9</f>
        <v>16.949999999999999</v>
      </c>
      <c r="I9" s="19">
        <f>+H9</f>
        <v>16.949999999999999</v>
      </c>
      <c r="J9" s="34"/>
      <c r="K9" s="10">
        <f>H9</f>
        <v>16.949999999999999</v>
      </c>
      <c r="L9" s="19">
        <f>+K9</f>
        <v>16.949999999999999</v>
      </c>
      <c r="M9" s="34"/>
      <c r="N9" s="10">
        <f>K9</f>
        <v>16.949999999999999</v>
      </c>
      <c r="O9" s="19">
        <f>+N9</f>
        <v>16.949999999999999</v>
      </c>
      <c r="P9" s="34"/>
      <c r="Q9" s="10">
        <f>N9</f>
        <v>16.949999999999999</v>
      </c>
      <c r="R9" s="19">
        <f>+Q9</f>
        <v>16.949999999999999</v>
      </c>
    </row>
    <row r="10" spans="1:18" ht="15.75" thickBot="1">
      <c r="A10" s="20">
        <v>1000</v>
      </c>
      <c r="B10" s="1" t="s">
        <v>13</v>
      </c>
      <c r="C10" s="1" t="s">
        <v>14</v>
      </c>
      <c r="D10" s="1" t="s">
        <v>15</v>
      </c>
      <c r="E10" s="12">
        <v>0.023730000000000001</v>
      </c>
      <c r="F10" s="11">
        <f>$A10*E10</f>
        <v>23.73</v>
      </c>
      <c r="G10" s="8"/>
      <c r="H10" s="12">
        <f t="shared" si="0" ref="H10:H13">E10</f>
        <v>0.023730000000000001</v>
      </c>
      <c r="I10" s="19">
        <f>$A10*H10</f>
        <v>23.73</v>
      </c>
      <c r="J10" s="34"/>
      <c r="K10" s="12">
        <f t="shared" si="1" ref="K10:K13">H10</f>
        <v>0.023730000000000001</v>
      </c>
      <c r="L10" s="19">
        <f>$A10*K10</f>
        <v>23.73</v>
      </c>
      <c r="M10" s="34"/>
      <c r="N10" s="12">
        <f t="shared" si="2" ref="N10:N13">K10</f>
        <v>0.023730000000000001</v>
      </c>
      <c r="O10" s="19">
        <f>$A10*N10</f>
        <v>23.73</v>
      </c>
      <c r="P10" s="34"/>
      <c r="Q10" s="12">
        <f t="shared" si="3" ref="Q10:Q12">N10</f>
        <v>0.023730000000000001</v>
      </c>
      <c r="R10" s="19">
        <f>$A10*Q10</f>
        <v>23.73</v>
      </c>
    </row>
    <row r="11" spans="1:18" ht="15">
      <c r="A11" s="17"/>
      <c r="B11" s="1"/>
      <c r="C11" s="1" t="s">
        <v>16</v>
      </c>
      <c r="D11" s="1" t="s">
        <v>15</v>
      </c>
      <c r="E11" s="12">
        <v>0.069889999999999994</v>
      </c>
      <c r="F11" s="11">
        <f>$A10*E11</f>
        <v>69.890000000000001</v>
      </c>
      <c r="G11" s="8"/>
      <c r="H11" s="12">
        <f t="shared" si="0"/>
        <v>0.069889999999999994</v>
      </c>
      <c r="I11" s="19">
        <f>$A10*H11</f>
        <v>69.890000000000001</v>
      </c>
      <c r="J11" s="34"/>
      <c r="K11" s="12">
        <f t="shared" si="1"/>
        <v>0.069889999999999994</v>
      </c>
      <c r="L11" s="19">
        <f>$A10*K11</f>
        <v>69.890000000000001</v>
      </c>
      <c r="M11" s="34"/>
      <c r="N11" s="12">
        <f t="shared" si="2"/>
        <v>0.069889999999999994</v>
      </c>
      <c r="O11" s="19">
        <f>$A10*N11</f>
        <v>69.890000000000001</v>
      </c>
      <c r="P11" s="34"/>
      <c r="Q11" s="12">
        <f t="shared" si="3"/>
        <v>0.069889999999999994</v>
      </c>
      <c r="R11" s="19">
        <f>$A10*Q11</f>
        <v>69.890000000000001</v>
      </c>
    </row>
    <row r="12" spans="1:18" ht="15">
      <c r="A12" s="17"/>
      <c r="B12" s="1"/>
      <c r="C12" s="1" t="s">
        <v>17</v>
      </c>
      <c r="D12" s="1" t="s">
        <v>15</v>
      </c>
      <c r="E12" s="12">
        <v>0.00134</v>
      </c>
      <c r="F12" s="11">
        <f>$A10*E12</f>
        <v>1.3400000000000001</v>
      </c>
      <c r="G12" s="8"/>
      <c r="H12" s="12">
        <f t="shared" si="0"/>
        <v>0.00134</v>
      </c>
      <c r="I12" s="19">
        <f>$A10*H12</f>
        <v>1.3400000000000001</v>
      </c>
      <c r="J12" s="34"/>
      <c r="K12" s="12">
        <f t="shared" si="1"/>
        <v>0.00134</v>
      </c>
      <c r="L12" s="19">
        <f>$A10*K12</f>
        <v>1.3400000000000001</v>
      </c>
      <c r="M12" s="34"/>
      <c r="N12" s="12">
        <f t="shared" si="2"/>
        <v>0.00134</v>
      </c>
      <c r="O12" s="19">
        <f>$A10*N12</f>
        <v>1.3400000000000001</v>
      </c>
      <c r="P12" s="34"/>
      <c r="Q12" s="12">
        <f t="shared" si="3"/>
        <v>0.00134</v>
      </c>
      <c r="R12" s="19">
        <f>$A10*Q12</f>
        <v>1.3400000000000001</v>
      </c>
    </row>
    <row r="13" spans="1:18" ht="15">
      <c r="A13" s="17"/>
      <c r="B13" s="1"/>
      <c r="C13" s="1" t="s">
        <v>18</v>
      </c>
      <c r="D13" s="1" t="s">
        <v>15</v>
      </c>
      <c r="E13" s="13">
        <v>0.012800000000000001</v>
      </c>
      <c r="F13" s="21">
        <f>$A10*E13</f>
        <v>12.800000000000001</v>
      </c>
      <c r="G13" s="8"/>
      <c r="H13" s="12">
        <f t="shared" si="0"/>
        <v>0.012800000000000001</v>
      </c>
      <c r="I13" s="22">
        <f>$A10*H13</f>
        <v>12.800000000000001</v>
      </c>
      <c r="J13" s="34"/>
      <c r="K13" s="12">
        <f t="shared" si="1"/>
        <v>0.012800000000000001</v>
      </c>
      <c r="L13" s="22">
        <f>$A10*K13</f>
        <v>12.800000000000001</v>
      </c>
      <c r="M13" s="34"/>
      <c r="N13" s="12">
        <f t="shared" si="2"/>
        <v>0.012800000000000001</v>
      </c>
      <c r="O13" s="22">
        <f>$A10*N13</f>
        <v>12.800000000000001</v>
      </c>
      <c r="P13" s="34"/>
      <c r="Q13" s="12"/>
      <c r="R13" s="22">
        <f>$A10*Q13</f>
        <v>0</v>
      </c>
    </row>
    <row r="14" spans="1:18" ht="15">
      <c r="A14" s="17"/>
      <c r="B14" s="1"/>
      <c r="C14" s="23" t="s">
        <v>19</v>
      </c>
      <c r="D14" s="1" t="s">
        <v>15</v>
      </c>
      <c r="E14" s="14"/>
      <c r="F14" s="21"/>
      <c r="G14" s="8"/>
      <c r="H14" s="38">
        <v>0.0066</v>
      </c>
      <c r="I14" s="39">
        <f>$A10*H14</f>
        <v>6.5999999999999996</v>
      </c>
      <c r="J14" s="34"/>
      <c r="K14" s="38">
        <v>0.0065799999999999999</v>
      </c>
      <c r="L14" s="39">
        <f>$A10*K14</f>
        <v>6.5800000000000001</v>
      </c>
      <c r="M14" s="34"/>
      <c r="N14" s="38">
        <v>0.01521</v>
      </c>
      <c r="O14" s="39">
        <f>$A10*N14</f>
        <v>15.209999999999999</v>
      </c>
      <c r="P14" s="34"/>
      <c r="Q14" s="38">
        <v>0.026159999999999999</v>
      </c>
      <c r="R14" s="39">
        <f>$A10*Q14</f>
        <v>26.16</v>
      </c>
    </row>
    <row r="15" spans="1:18" ht="15.75" thickBot="1">
      <c r="A15" s="17"/>
      <c r="B15" s="1"/>
      <c r="C15" s="23"/>
      <c r="D15" s="1"/>
      <c r="E15" s="1"/>
      <c r="F15" s="1"/>
      <c r="G15" s="8"/>
      <c r="H15" s="1"/>
      <c r="I15" s="24"/>
      <c r="J15" s="34"/>
      <c r="K15" s="1"/>
      <c r="L15" s="24"/>
      <c r="M15" s="34"/>
      <c r="N15" s="1"/>
      <c r="O15" s="24"/>
      <c r="P15" s="34"/>
      <c r="Q15" s="1"/>
      <c r="R15" s="24"/>
    </row>
    <row r="16" spans="1:18" ht="15.75" thickBot="1">
      <c r="A16" s="25"/>
      <c r="B16" s="26"/>
      <c r="C16" s="26"/>
      <c r="D16" s="26"/>
      <c r="E16" s="26"/>
      <c r="F16" s="27">
        <f>SUM(F9:F15)</f>
        <v>124.70999999999999</v>
      </c>
      <c r="G16" s="15"/>
      <c r="H16" s="26"/>
      <c r="I16" s="28">
        <f>SUM(I9:I15)</f>
        <v>131.31</v>
      </c>
      <c r="J16" s="35"/>
      <c r="K16" s="26"/>
      <c r="L16" s="28">
        <f>SUM(L9:L15)</f>
        <v>131.28999999999999</v>
      </c>
      <c r="M16" s="35"/>
      <c r="N16" s="26"/>
      <c r="O16" s="28">
        <f>SUM(O9:O15)</f>
        <v>139.91999999999999</v>
      </c>
      <c r="P16" s="35"/>
      <c r="Q16" s="26"/>
      <c r="R16" s="28">
        <f>SUM(R9:R15)</f>
        <v>138.06999999999999</v>
      </c>
    </row>
    <row r="17" spans="1:18" ht="21.75" thickBot="1">
      <c r="A17" s="1"/>
      <c r="B17" s="1"/>
      <c r="C17" s="1"/>
      <c r="D17" s="1"/>
      <c r="E17" s="1"/>
      <c r="F17" s="1"/>
      <c r="G17" s="1"/>
      <c r="I17" s="36">
        <f>I16-F16</f>
        <v>6.6000000000000085</v>
      </c>
      <c r="L17" s="36">
        <f>L16-F16</f>
        <v>6.5799999999999983</v>
      </c>
      <c r="O17" s="36">
        <f>O16-F16</f>
        <v>15.209999999999994</v>
      </c>
      <c r="R17" s="36">
        <f>R16-F16</f>
        <v>13.359999999999999</v>
      </c>
    </row>
    <row r="18" spans="1:7" ht="15">
      <c r="A18" s="1"/>
      <c r="B18" s="1"/>
      <c r="C18" s="1"/>
      <c r="D18" s="1"/>
      <c r="E18" s="1"/>
      <c r="F18" s="1"/>
      <c r="G18" s="1"/>
    </row>
    <row r="19" spans="1:7" ht="15">
      <c r="A19" s="1"/>
      <c r="B19" s="1"/>
      <c r="C19" s="1"/>
      <c r="D19" s="1"/>
      <c r="E19" s="1"/>
      <c r="F19" s="1"/>
      <c r="G19" s="1"/>
    </row>
    <row r="20" spans="1:7" ht="15">
      <c r="A20" s="1"/>
      <c r="B20" s="1"/>
      <c r="C20" s="1"/>
      <c r="D20" s="1"/>
      <c r="E20" s="1"/>
      <c r="F20" s="1"/>
      <c r="G20" s="1"/>
    </row>
    <row r="21" spans="4:7" ht="15">
      <c r="D21" s="29"/>
      <c r="E21" s="29"/>
      <c r="F21" s="29"/>
      <c r="G21" s="29"/>
    </row>
    <row r="22" spans="1:7" ht="15">
      <c r="A22" s="29"/>
      <c r="B22" s="29"/>
      <c r="C22" s="29"/>
      <c r="D22" s="29"/>
      <c r="E22" s="29"/>
      <c r="F22" s="29"/>
      <c r="G22" s="29"/>
    </row>
    <row r="23" spans="1:7" ht="15">
      <c r="A23" s="29"/>
      <c r="B23" s="29"/>
      <c r="C23" s="29"/>
      <c r="D23" s="29"/>
      <c r="E23" s="29"/>
      <c r="F23" s="29"/>
      <c r="G23" s="29"/>
    </row>
    <row r="24" ht="15.75" thickBot="1"/>
    <row r="25" spans="1:18" ht="15.75" customHeight="1" thickBot="1">
      <c r="A25" s="2" t="s">
        <v>20</v>
      </c>
      <c r="B25" s="3"/>
      <c r="C25" s="4"/>
      <c r="D25" s="30"/>
      <c r="E25" s="40" t="s">
        <v>4</v>
      </c>
      <c r="F25" s="41"/>
      <c r="G25" s="5"/>
      <c r="H25" s="41" t="str">
        <f>H7</f>
        <v>SPP 2023</v>
      </c>
      <c r="I25" s="42"/>
      <c r="J25" s="33"/>
      <c r="K25" s="41" t="str">
        <f>K7</f>
        <v>SPP 2024</v>
      </c>
      <c r="L25" s="42"/>
      <c r="M25" s="33"/>
      <c r="N25" s="41" t="str">
        <f>N7</f>
        <v>SPP 2025</v>
      </c>
      <c r="O25" s="42"/>
      <c r="P25" s="33"/>
      <c r="Q25" s="41" t="str">
        <f>Q7</f>
        <v>SPP 2026</v>
      </c>
      <c r="R25" s="42"/>
    </row>
    <row r="26" spans="1:18" ht="15">
      <c r="A26" s="17"/>
      <c r="B26" s="1"/>
      <c r="C26" s="1"/>
      <c r="D26" s="1"/>
      <c r="E26" s="6" t="s">
        <v>9</v>
      </c>
      <c r="F26" s="7" t="s">
        <v>10</v>
      </c>
      <c r="G26" s="8"/>
      <c r="H26" s="9" t="s">
        <v>9</v>
      </c>
      <c r="I26" s="18" t="s">
        <v>10</v>
      </c>
      <c r="J26" s="34"/>
      <c r="K26" s="9" t="s">
        <v>9</v>
      </c>
      <c r="L26" s="18" t="s">
        <v>10</v>
      </c>
      <c r="M26" s="34"/>
      <c r="N26" s="9" t="s">
        <v>9</v>
      </c>
      <c r="O26" s="18" t="s">
        <v>10</v>
      </c>
      <c r="P26" s="34"/>
      <c r="Q26" s="9" t="s">
        <v>9</v>
      </c>
      <c r="R26" s="18" t="s">
        <v>10</v>
      </c>
    </row>
    <row r="27" spans="1:18" ht="15.75" thickBot="1">
      <c r="A27" s="17"/>
      <c r="B27" s="1"/>
      <c r="C27" s="1" t="s">
        <v>11</v>
      </c>
      <c r="D27" s="1" t="s">
        <v>12</v>
      </c>
      <c r="E27" s="10">
        <v>27.850000000000001</v>
      </c>
      <c r="F27" s="11">
        <f>+E27</f>
        <v>27.850000000000001</v>
      </c>
      <c r="G27" s="8"/>
      <c r="H27" s="10">
        <f>E27</f>
        <v>27.850000000000001</v>
      </c>
      <c r="I27" s="19">
        <f>+H27</f>
        <v>27.850000000000001</v>
      </c>
      <c r="J27" s="34"/>
      <c r="K27" s="10">
        <f>H27</f>
        <v>27.850000000000001</v>
      </c>
      <c r="L27" s="19">
        <f>+K27</f>
        <v>27.850000000000001</v>
      </c>
      <c r="M27" s="34"/>
      <c r="N27" s="10">
        <f>K27</f>
        <v>27.850000000000001</v>
      </c>
      <c r="O27" s="19">
        <f>+N27</f>
        <v>27.850000000000001</v>
      </c>
      <c r="P27" s="34"/>
      <c r="Q27" s="10">
        <f>N27</f>
        <v>27.850000000000001</v>
      </c>
      <c r="R27" s="19">
        <f>+Q27</f>
        <v>27.850000000000001</v>
      </c>
    </row>
    <row r="28" spans="1:18" ht="15.75" thickBot="1">
      <c r="A28" s="20">
        <v>1250</v>
      </c>
      <c r="B28" s="1" t="s">
        <v>13</v>
      </c>
      <c r="C28" s="1" t="s">
        <v>14</v>
      </c>
      <c r="D28" s="1" t="s">
        <v>15</v>
      </c>
      <c r="E28" s="12">
        <v>0.02903</v>
      </c>
      <c r="F28" s="11">
        <f>$A28*E28</f>
        <v>36.287500000000001</v>
      </c>
      <c r="G28" s="8"/>
      <c r="H28" s="12">
        <f t="shared" si="4" ref="H28:H31">E28</f>
        <v>0.02903</v>
      </c>
      <c r="I28" s="19">
        <f>$A28*H28</f>
        <v>36.287500000000001</v>
      </c>
      <c r="J28" s="34"/>
      <c r="K28" s="12">
        <f t="shared" si="5" ref="K28:K31">H28</f>
        <v>0.02903</v>
      </c>
      <c r="L28" s="19">
        <f>$A28*K28</f>
        <v>36.287500000000001</v>
      </c>
      <c r="M28" s="34"/>
      <c r="N28" s="12">
        <f t="shared" si="6" ref="N28:N31">K28</f>
        <v>0.02903</v>
      </c>
      <c r="O28" s="19">
        <f>$A28*N28</f>
        <v>36.287500000000001</v>
      </c>
      <c r="P28" s="34"/>
      <c r="Q28" s="12">
        <f t="shared" si="7" ref="Q28:Q30">N28</f>
        <v>0.02903</v>
      </c>
      <c r="R28" s="19">
        <f>$A28*Q28</f>
        <v>36.287500000000001</v>
      </c>
    </row>
    <row r="29" spans="1:18" ht="15">
      <c r="A29" s="17"/>
      <c r="B29" s="1"/>
      <c r="C29" s="1" t="s">
        <v>16</v>
      </c>
      <c r="D29" s="1" t="s">
        <v>15</v>
      </c>
      <c r="E29" s="12">
        <v>0.073889999999999997</v>
      </c>
      <c r="F29" s="11">
        <f>$A28*E29</f>
        <v>92.362499999999997</v>
      </c>
      <c r="G29" s="8"/>
      <c r="H29" s="12">
        <f t="shared" si="4"/>
        <v>0.073889999999999997</v>
      </c>
      <c r="I29" s="19">
        <f>$A28*H29</f>
        <v>92.362499999999997</v>
      </c>
      <c r="J29" s="34"/>
      <c r="K29" s="12">
        <f t="shared" si="5"/>
        <v>0.073889999999999997</v>
      </c>
      <c r="L29" s="19">
        <f>$A28*K29</f>
        <v>92.362499999999997</v>
      </c>
      <c r="M29" s="34"/>
      <c r="N29" s="12">
        <f t="shared" si="6"/>
        <v>0.073889999999999997</v>
      </c>
      <c r="O29" s="19">
        <f>$A28*N29</f>
        <v>92.362499999999997</v>
      </c>
      <c r="P29" s="34"/>
      <c r="Q29" s="12">
        <f t="shared" si="7"/>
        <v>0.073889999999999997</v>
      </c>
      <c r="R29" s="19">
        <f>$A28*Q29</f>
        <v>92.362499999999997</v>
      </c>
    </row>
    <row r="30" spans="1:18" ht="15">
      <c r="A30" s="17"/>
      <c r="B30" s="1"/>
      <c r="C30" s="1" t="s">
        <v>17</v>
      </c>
      <c r="D30" s="1" t="s">
        <v>15</v>
      </c>
      <c r="E30" s="12">
        <v>0.00134</v>
      </c>
      <c r="F30" s="11">
        <f>$A28*E30</f>
        <v>1.675</v>
      </c>
      <c r="G30" s="8"/>
      <c r="H30" s="12">
        <f t="shared" si="4"/>
        <v>0.00134</v>
      </c>
      <c r="I30" s="19">
        <f>$A28*H30</f>
        <v>1.675</v>
      </c>
      <c r="J30" s="34"/>
      <c r="K30" s="12">
        <f t="shared" si="5"/>
        <v>0.00134</v>
      </c>
      <c r="L30" s="19">
        <f>$A28*K30</f>
        <v>1.675</v>
      </c>
      <c r="M30" s="34"/>
      <c r="N30" s="12">
        <f t="shared" si="6"/>
        <v>0.00134</v>
      </c>
      <c r="O30" s="19">
        <f>$A28*N30</f>
        <v>1.675</v>
      </c>
      <c r="P30" s="34"/>
      <c r="Q30" s="12">
        <f t="shared" si="7"/>
        <v>0.00134</v>
      </c>
      <c r="R30" s="19">
        <f>$A28*Q30</f>
        <v>1.675</v>
      </c>
    </row>
    <row r="31" spans="1:18" ht="15">
      <c r="A31" s="17"/>
      <c r="B31" s="1"/>
      <c r="C31" s="1" t="s">
        <v>18</v>
      </c>
      <c r="D31" s="1" t="s">
        <v>15</v>
      </c>
      <c r="E31" s="13">
        <v>0.012800000000000001</v>
      </c>
      <c r="F31" s="21">
        <f>$A28*E31</f>
        <v>16</v>
      </c>
      <c r="G31" s="8"/>
      <c r="H31" s="12">
        <f t="shared" si="4"/>
        <v>0.012800000000000001</v>
      </c>
      <c r="I31" s="22">
        <f>$A28*H31</f>
        <v>16</v>
      </c>
      <c r="J31" s="34"/>
      <c r="K31" s="12">
        <f t="shared" si="5"/>
        <v>0.012800000000000001</v>
      </c>
      <c r="L31" s="22">
        <f>$A28*K31</f>
        <v>16</v>
      </c>
      <c r="M31" s="34"/>
      <c r="N31" s="12">
        <f t="shared" si="6"/>
        <v>0.012800000000000001</v>
      </c>
      <c r="O31" s="22">
        <f>$A28*N31</f>
        <v>16</v>
      </c>
      <c r="P31" s="34"/>
      <c r="Q31" s="12"/>
      <c r="R31" s="22">
        <f>$A28*Q31</f>
        <v>0</v>
      </c>
    </row>
    <row r="32" spans="1:18" ht="15">
      <c r="A32" s="17"/>
      <c r="B32" s="1"/>
      <c r="C32" s="23" t="s">
        <v>19</v>
      </c>
      <c r="D32" s="1" t="s">
        <v>15</v>
      </c>
      <c r="E32" s="14"/>
      <c r="F32" s="21"/>
      <c r="G32" s="8"/>
      <c r="H32" s="12">
        <v>0.0076699999999999997</v>
      </c>
      <c r="I32" s="22">
        <f>$A28*H32</f>
        <v>9.5875000000000004</v>
      </c>
      <c r="J32" s="34"/>
      <c r="K32" s="12">
        <v>0.0076600000000000001</v>
      </c>
      <c r="L32" s="22">
        <f>$A28*K32</f>
        <v>9.5749999999999993</v>
      </c>
      <c r="M32" s="34"/>
      <c r="N32" s="12">
        <v>0.01772</v>
      </c>
      <c r="O32" s="22">
        <f>$A28*N32</f>
        <v>22.149999999999999</v>
      </c>
      <c r="P32" s="34"/>
      <c r="Q32" s="12">
        <v>0.03049</v>
      </c>
      <c r="R32" s="22">
        <f>$A28*Q32</f>
        <v>38.112499999999997</v>
      </c>
    </row>
    <row r="33" spans="1:18" ht="15.75" thickBot="1">
      <c r="A33" s="17"/>
      <c r="B33" s="1"/>
      <c r="C33" s="23"/>
      <c r="D33" s="1"/>
      <c r="E33" s="1"/>
      <c r="F33" s="1"/>
      <c r="G33" s="8"/>
      <c r="H33" s="1"/>
      <c r="I33" s="24"/>
      <c r="J33" s="34"/>
      <c r="K33" s="1"/>
      <c r="L33" s="24"/>
      <c r="M33" s="34"/>
      <c r="N33" s="1"/>
      <c r="O33" s="24"/>
      <c r="P33" s="34"/>
      <c r="Q33" s="1"/>
      <c r="R33" s="24"/>
    </row>
    <row r="34" spans="1:18" ht="15.75" thickBot="1">
      <c r="A34" s="25"/>
      <c r="B34" s="26"/>
      <c r="C34" s="26"/>
      <c r="D34" s="26"/>
      <c r="E34" s="26"/>
      <c r="F34" s="27">
        <f>SUM(F27:F33)</f>
        <v>174.17500000000001</v>
      </c>
      <c r="G34" s="15"/>
      <c r="H34" s="26"/>
      <c r="I34" s="28">
        <f>SUM(I27:I33)</f>
        <v>183.76250000000002</v>
      </c>
      <c r="J34" s="35"/>
      <c r="K34" s="26"/>
      <c r="L34" s="28">
        <f>SUM(L27:L33)</f>
        <v>183.75</v>
      </c>
      <c r="M34" s="35"/>
      <c r="N34" s="26"/>
      <c r="O34" s="28">
        <f>SUM(O27:O33)</f>
        <v>196.32500000000002</v>
      </c>
      <c r="P34" s="35"/>
      <c r="Q34" s="26"/>
      <c r="R34" s="28">
        <f>SUM(R27:R33)</f>
        <v>196.28750000000002</v>
      </c>
    </row>
    <row r="35" spans="9:18" ht="21.75" thickBot="1">
      <c r="I35" s="37">
        <f>(I34-F34)/F34</f>
        <v>0.055045213147696309</v>
      </c>
      <c r="L35" s="37">
        <f>(L34-F34)/F34</f>
        <v>0.054973446246591007</v>
      </c>
      <c r="O35" s="37">
        <f>(O34-F34)/F34</f>
        <v>0.12717094875843263</v>
      </c>
      <c r="R35" s="37">
        <f>(R34-F34)/F34</f>
        <v>0.12695564805511703</v>
      </c>
    </row>
    <row r="45" ht="15.75" thickBot="1"/>
    <row r="46" spans="1:18" ht="15.75" thickBot="1">
      <c r="A46" s="2" t="s">
        <v>21</v>
      </c>
      <c r="B46" s="3"/>
      <c r="C46" s="4"/>
      <c r="D46" s="30"/>
      <c r="E46" s="40" t="s">
        <v>4</v>
      </c>
      <c r="F46" s="41"/>
      <c r="G46" s="5"/>
      <c r="H46" s="41" t="str">
        <f>H26</f>
        <v>Rate</v>
      </c>
      <c r="I46" s="42"/>
      <c r="K46" s="41" t="str">
        <f>K26</f>
        <v>Rate</v>
      </c>
      <c r="L46" s="42"/>
      <c r="N46" s="41" t="str">
        <f>N26</f>
        <v>Rate</v>
      </c>
      <c r="O46" s="42"/>
      <c r="Q46" s="41" t="str">
        <f>Q26</f>
        <v>Rate</v>
      </c>
      <c r="R46" s="42"/>
    </row>
    <row r="47" spans="1:18" ht="15">
      <c r="A47" s="17"/>
      <c r="B47" s="1"/>
      <c r="C47" s="1"/>
      <c r="D47" s="1"/>
      <c r="E47" s="6" t="s">
        <v>9</v>
      </c>
      <c r="F47" s="7" t="s">
        <v>10</v>
      </c>
      <c r="G47" s="8"/>
      <c r="H47" s="9" t="s">
        <v>9</v>
      </c>
      <c r="I47" s="18" t="s">
        <v>10</v>
      </c>
      <c r="K47" s="9" t="s">
        <v>9</v>
      </c>
      <c r="L47" s="18" t="s">
        <v>10</v>
      </c>
      <c r="N47" s="9" t="s">
        <v>9</v>
      </c>
      <c r="O47" s="18" t="s">
        <v>10</v>
      </c>
      <c r="Q47" s="9" t="s">
        <v>9</v>
      </c>
      <c r="R47" s="18" t="s">
        <v>10</v>
      </c>
    </row>
    <row r="48" spans="1:18" ht="15.75" thickBot="1">
      <c r="A48" s="17"/>
      <c r="B48" s="1"/>
      <c r="C48" s="1" t="s">
        <v>11</v>
      </c>
      <c r="D48" s="1" t="s">
        <v>12</v>
      </c>
      <c r="E48" s="10">
        <v>974.79999999999995</v>
      </c>
      <c r="F48" s="11">
        <f>+E48</f>
        <v>974.79999999999995</v>
      </c>
      <c r="G48" s="8"/>
      <c r="H48" s="10">
        <f>E48</f>
        <v>974.79999999999995</v>
      </c>
      <c r="I48" s="19">
        <f>+H48</f>
        <v>974.79999999999995</v>
      </c>
      <c r="K48" s="10">
        <f>H48</f>
        <v>974.79999999999995</v>
      </c>
      <c r="L48" s="19">
        <f>+K48</f>
        <v>974.79999999999995</v>
      </c>
      <c r="N48" s="10">
        <f>K48</f>
        <v>974.79999999999995</v>
      </c>
      <c r="O48" s="19">
        <f>+N48</f>
        <v>974.79999999999995</v>
      </c>
      <c r="Q48" s="10">
        <f>N48</f>
        <v>974.79999999999995</v>
      </c>
      <c r="R48" s="19">
        <f>+Q48</f>
        <v>974.79999999999995</v>
      </c>
    </row>
    <row r="49" spans="1:18" ht="15.75" thickBot="1">
      <c r="A49" s="31">
        <v>1000000</v>
      </c>
      <c r="B49" s="1" t="s">
        <v>13</v>
      </c>
      <c r="C49" s="1" t="s">
        <v>14</v>
      </c>
      <c r="D49" s="1" t="s">
        <v>15</v>
      </c>
      <c r="E49" s="12"/>
      <c r="F49" s="11">
        <f>$A49*E49</f>
        <v>0</v>
      </c>
      <c r="G49" s="8"/>
      <c r="H49" s="12">
        <f t="shared" si="8" ref="H49:H53">E49</f>
        <v>0</v>
      </c>
      <c r="I49" s="19">
        <f>$A49*H49</f>
        <v>0</v>
      </c>
      <c r="K49" s="12">
        <f t="shared" si="9" ref="K49:K53">H49</f>
        <v>0</v>
      </c>
      <c r="L49" s="19">
        <f>$A49*K49</f>
        <v>0</v>
      </c>
      <c r="N49" s="12">
        <f t="shared" si="10" ref="N49:N53">K49</f>
        <v>0</v>
      </c>
      <c r="O49" s="19">
        <f>$A49*N49</f>
        <v>0</v>
      </c>
      <c r="Q49" s="12">
        <f t="shared" si="11" ref="Q49:Q52">N49</f>
        <v>0</v>
      </c>
      <c r="R49" s="19">
        <f>$A49*Q49</f>
        <v>0</v>
      </c>
    </row>
    <row r="50" spans="1:18" ht="15.75" thickBot="1">
      <c r="A50" s="32">
        <v>26000</v>
      </c>
      <c r="B50" s="1" t="s">
        <v>22</v>
      </c>
      <c r="C50" s="1" t="s">
        <v>23</v>
      </c>
      <c r="D50" s="1" t="s">
        <v>24</v>
      </c>
      <c r="E50" s="10">
        <v>1.8200000000000001</v>
      </c>
      <c r="F50" s="11">
        <f>$A50*E50</f>
        <v>47320</v>
      </c>
      <c r="G50" s="8"/>
      <c r="H50" s="10">
        <f t="shared" si="8"/>
        <v>1.8200000000000001</v>
      </c>
      <c r="I50" s="19">
        <f>$A50*H50</f>
        <v>47320</v>
      </c>
      <c r="K50" s="10">
        <f t="shared" si="9"/>
        <v>1.8200000000000001</v>
      </c>
      <c r="L50" s="19">
        <f>$A50*K50</f>
        <v>47320</v>
      </c>
      <c r="N50" s="10">
        <f t="shared" si="10"/>
        <v>1.8200000000000001</v>
      </c>
      <c r="O50" s="19">
        <f>$A50*N50</f>
        <v>47320</v>
      </c>
      <c r="Q50" s="10">
        <f t="shared" si="11"/>
        <v>1.8200000000000001</v>
      </c>
      <c r="R50" s="19">
        <f>$A50*Q50</f>
        <v>47320</v>
      </c>
    </row>
    <row r="51" spans="1:18" ht="15">
      <c r="A51" s="17"/>
      <c r="B51" s="1"/>
      <c r="C51" s="1" t="s">
        <v>25</v>
      </c>
      <c r="D51" s="1" t="s">
        <v>24</v>
      </c>
      <c r="E51" s="10">
        <v>5.6200000000000001</v>
      </c>
      <c r="F51" s="11">
        <f>$A50*E51</f>
        <v>146120</v>
      </c>
      <c r="G51" s="8"/>
      <c r="H51" s="10">
        <f t="shared" si="8"/>
        <v>5.6200000000000001</v>
      </c>
      <c r="I51" s="19">
        <f>$A50*H51</f>
        <v>146120</v>
      </c>
      <c r="K51" s="10">
        <f t="shared" si="9"/>
        <v>5.6200000000000001</v>
      </c>
      <c r="L51" s="19">
        <f>$A50*K51</f>
        <v>146120</v>
      </c>
      <c r="N51" s="10">
        <f t="shared" si="10"/>
        <v>5.6200000000000001</v>
      </c>
      <c r="O51" s="19">
        <f>$A50*N51</f>
        <v>146120</v>
      </c>
      <c r="Q51" s="10">
        <f t="shared" si="11"/>
        <v>5.6200000000000001</v>
      </c>
      <c r="R51" s="19">
        <f>$A50*Q51</f>
        <v>146120</v>
      </c>
    </row>
    <row r="52" spans="1:18" ht="15">
      <c r="A52" s="17"/>
      <c r="B52" s="1"/>
      <c r="C52" s="1" t="s">
        <v>17</v>
      </c>
      <c r="D52" s="1" t="s">
        <v>15</v>
      </c>
      <c r="E52" s="12">
        <v>0.00134</v>
      </c>
      <c r="F52" s="11">
        <f>$A49*E52</f>
        <v>1340</v>
      </c>
      <c r="G52" s="8"/>
      <c r="H52" s="12">
        <f t="shared" si="8"/>
        <v>0.00134</v>
      </c>
      <c r="I52" s="19">
        <f>$A49*H52</f>
        <v>1340</v>
      </c>
      <c r="K52" s="12">
        <f t="shared" si="9"/>
        <v>0.00134</v>
      </c>
      <c r="L52" s="19">
        <f>$A49*K52</f>
        <v>1340</v>
      </c>
      <c r="N52" s="12">
        <f t="shared" si="10"/>
        <v>0.00134</v>
      </c>
      <c r="O52" s="19">
        <f>$A49*N52</f>
        <v>1340</v>
      </c>
      <c r="Q52" s="12">
        <f t="shared" si="11"/>
        <v>0.00134</v>
      </c>
      <c r="R52" s="19">
        <f>$A49*Q52</f>
        <v>1340</v>
      </c>
    </row>
    <row r="53" spans="1:18" ht="15">
      <c r="A53" s="17"/>
      <c r="B53" s="1"/>
      <c r="C53" s="1" t="s">
        <v>18</v>
      </c>
      <c r="D53" s="1" t="s">
        <v>15</v>
      </c>
      <c r="E53" s="12">
        <v>0.012800000000000001</v>
      </c>
      <c r="F53" s="21">
        <f>$A49*E53</f>
        <v>12800</v>
      </c>
      <c r="G53" s="8"/>
      <c r="H53" s="13">
        <f t="shared" si="8"/>
        <v>0.012800000000000001</v>
      </c>
      <c r="I53" s="22">
        <f>$A49*H53</f>
        <v>12800</v>
      </c>
      <c r="K53" s="13">
        <f t="shared" si="9"/>
        <v>0.012800000000000001</v>
      </c>
      <c r="L53" s="22">
        <f>$A49*K53</f>
        <v>12800</v>
      </c>
      <c r="N53" s="13">
        <f t="shared" si="10"/>
        <v>0.012800000000000001</v>
      </c>
      <c r="O53" s="22">
        <f>$A49*N53</f>
        <v>12800</v>
      </c>
      <c r="Q53" s="13"/>
      <c r="R53" s="22">
        <f>$A49*Q53</f>
        <v>0</v>
      </c>
    </row>
    <row r="54" spans="1:18" ht="15">
      <c r="A54" s="17"/>
      <c r="B54" s="1"/>
      <c r="C54" s="23" t="s">
        <v>19</v>
      </c>
      <c r="D54" s="1" t="s">
        <v>15</v>
      </c>
      <c r="E54" s="13"/>
      <c r="F54" s="21">
        <f>$A49*E54</f>
        <v>0</v>
      </c>
      <c r="G54" s="8"/>
      <c r="H54" s="13">
        <v>0.0044900000000000001</v>
      </c>
      <c r="I54" s="22">
        <f>$A49*H54</f>
        <v>4490</v>
      </c>
      <c r="K54" s="13">
        <v>0.0045799999999999999</v>
      </c>
      <c r="L54" s="22">
        <f>$A49*K54</f>
        <v>4580</v>
      </c>
      <c r="N54" s="13">
        <v>0.01056</v>
      </c>
      <c r="O54" s="22">
        <f>$A49*N54</f>
        <v>10560</v>
      </c>
      <c r="Q54" s="13">
        <v>0.01823</v>
      </c>
      <c r="R54" s="22">
        <f>$A49*Q54</f>
        <v>18230</v>
      </c>
    </row>
    <row r="55" spans="1:18" ht="15.75" thickBot="1">
      <c r="A55" s="17"/>
      <c r="B55" s="1"/>
      <c r="C55" s="23"/>
      <c r="D55" s="1"/>
      <c r="E55" s="1"/>
      <c r="F55" s="1"/>
      <c r="G55" s="8"/>
      <c r="H55" s="1"/>
      <c r="I55" s="24"/>
      <c r="K55" s="1"/>
      <c r="L55" s="24"/>
      <c r="N55" s="1"/>
      <c r="O55" s="24"/>
      <c r="Q55" s="1"/>
      <c r="R55" s="24"/>
    </row>
    <row r="56" spans="1:18" ht="15.75" thickBot="1">
      <c r="A56" s="25"/>
      <c r="B56" s="26"/>
      <c r="C56" s="26"/>
      <c r="D56" s="26"/>
      <c r="E56" s="26"/>
      <c r="F56" s="27">
        <f>SUM(F48:F55)</f>
        <v>208554.79999999999</v>
      </c>
      <c r="G56" s="15"/>
      <c r="H56" s="26"/>
      <c r="I56" s="28">
        <f>SUM(I48:I55)</f>
        <v>213044.79999999999</v>
      </c>
      <c r="K56" s="26"/>
      <c r="L56" s="28">
        <f>SUM(L48:L55)</f>
        <v>213134.79999999999</v>
      </c>
      <c r="N56" s="26"/>
      <c r="O56" s="28">
        <f>SUM(O48:O55)</f>
        <v>219114.79999999999</v>
      </c>
      <c r="Q56" s="26"/>
      <c r="R56" s="28">
        <f>SUM(R48:R55)</f>
        <v>213984.79999999999</v>
      </c>
    </row>
    <row r="57" spans="9:18" ht="21.75" thickBot="1">
      <c r="I57" s="37">
        <f>(I56-F56)/F56</f>
        <v>0.021529113690981941</v>
      </c>
      <c r="L57" s="37">
        <f>(L56-F56)/F56</f>
        <v>0.021960654945366878</v>
      </c>
      <c r="O57" s="37">
        <f>(O56-F56)/F56</f>
        <v>0.050634173847832802</v>
      </c>
      <c r="R57" s="37">
        <f>(R56-F56)/F56</f>
        <v>0.0260363223478913</v>
      </c>
    </row>
  </sheetData>
  <mergeCells count="15">
    <mergeCell ref="N46:O46"/>
    <mergeCell ref="Q7:R7"/>
    <mergeCell ref="Q25:R25"/>
    <mergeCell ref="Q46:R46"/>
    <mergeCell ref="N7:O7"/>
    <mergeCell ref="N25:O25"/>
    <mergeCell ref="E46:F46"/>
    <mergeCell ref="H46:I46"/>
    <mergeCell ref="K46:L46"/>
    <mergeCell ref="E7:F7"/>
    <mergeCell ref="E25:F25"/>
    <mergeCell ref="K7:L7"/>
    <mergeCell ref="K25:L25"/>
    <mergeCell ref="H25:I25"/>
    <mergeCell ref="H7:I7"/>
  </mergeCells>
  <pageMargins left="0.7" right="0.7" top="0.75" bottom="0.75" header="0.3" footer="0.3"/>
  <pageSetup orientation="landscape" scale="5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A2ED36C1B59478AAB1282F80FDD3F" ma:contentTypeVersion="2" ma:contentTypeDescription="Create a new document." ma:contentTypeScope="" ma:versionID="87bf13c603125a789edcb07b81b38565">
  <xsd:schema xmlns:xsd="http://www.w3.org/2001/XMLSchema" xmlns:xs="http://www.w3.org/2001/XMLSchema" xmlns:p="http://schemas.microsoft.com/office/2006/metadata/properties" xmlns:ns2="fa0576d1-80e8-4ef1-ac14-2bd075900e7d" targetNamespace="http://schemas.microsoft.com/office/2006/metadata/properties" ma:root="true" ma:fieldsID="b51de054c8337680f82e5ae69be0ac94" ns2:_="">
    <xsd:import namespace="fa0576d1-80e8-4ef1-ac14-2bd075900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576d1-80e8-4ef1-ac14-2bd075900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 A C T I V E ! 1 5 0 6 5 4 3 9 . 1 < / d o c u m e n t i d >  
     < s e n d e r i d > K E A B E T < / s e n d e r i d >  
     < s e n d e r e m a i l > B K E A T I N G @ G U N S T E R . C O M < / s e n d e r e m a i l >  
     < l a s t m o d i f i e d > 2 0 2 2 - 0 4 - 1 2 T 1 4 : 5 1 : 3 2 . 0 0 0 0 0 0 0 - 0 4 : 0 0 < / l a s t m o d i f i e d >  
     < d a t a b a s e > A C T I V E < / d a t a b a s e >  
 < / p r o p e r t i e s > 
</file>

<file path=customXml/itemProps1.xml><?xml version="1.0" encoding="utf-8"?>
<ds:datastoreItem xmlns:ds="http://schemas.openxmlformats.org/officeDocument/2006/customXml" ds:itemID="{BFE330DA-3352-4BEE-AF46-62E20A0E3C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89DF3C-F6DD-45A6-9301-D6E2B082C8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847B86-DBE4-45CA-8D4A-0C6FBF134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0576d1-80e8-4ef1-ac14-2bd075900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Comparison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